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allonnecg\Documents\Github\ThreeME\data\calibrations\"/>
    </mc:Choice>
  </mc:AlternateContent>
  <xr:revisionPtr revIDLastSave="0" documentId="13_ncr:1_{83EF0E63-07C2-404B-8CCE-9D1B97213A15}" xr6:coauthVersionLast="47" xr6:coauthVersionMax="47" xr10:uidLastSave="{00000000-0000-0000-0000-000000000000}"/>
  <bookViews>
    <workbookView xWindow="-120" yWindow="-120" windowWidth="20730" windowHeight="11160" xr2:uid="{81135BED-B115-4297-ADDF-3393BE6F8757}"/>
  </bookViews>
  <sheets>
    <sheet name="3ME BCIAT (FDI + FC)" sheetId="7" r:id="rId1"/>
    <sheet name="BCIAT BCIB France 2030-FDI + FC" sheetId="2" r:id="rId2"/>
    <sheet name="BCIAT BCIB France 2030-FDI" sheetId="1" r:id="rId3"/>
    <sheet name="3ME-NAF" sheetId="4" r:id="rId4"/>
  </sheets>
  <externalReferences>
    <externalReference r:id="rId5"/>
  </externalReferences>
  <definedNames>
    <definedName name="_xlnm._FilterDatabase" localSheetId="1" hidden="1">'BCIAT BCIB France 2030-FDI + FC'!$A$1:$BT$293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94" i="2" l="1"/>
  <c r="C19" i="7" l="1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C45" i="7"/>
  <c r="C44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C38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C28" i="7"/>
  <c r="C27" i="7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D5" i="7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D12" i="7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D11" i="7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C3" i="7"/>
  <c r="C4" i="7"/>
  <c r="C6" i="7"/>
  <c r="C7" i="7"/>
  <c r="C8" i="7"/>
  <c r="C9" i="7"/>
  <c r="C10" i="7"/>
  <c r="C13" i="7"/>
  <c r="C14" i="7"/>
  <c r="C15" i="7"/>
  <c r="C16" i="7"/>
  <c r="C2" i="7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2" i="2"/>
  <c r="Q2" i="1"/>
  <c r="R2" i="1" s="1"/>
  <c r="Q4" i="1"/>
  <c r="R4" i="1" s="1"/>
  <c r="Q5" i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Q61" i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Q71" i="1"/>
  <c r="R71" i="1" s="1"/>
  <c r="Q72" i="1"/>
  <c r="R72" i="1" s="1"/>
  <c r="Q73" i="1"/>
  <c r="R73" i="1" s="1"/>
  <c r="Q74" i="1"/>
  <c r="Q75" i="1"/>
  <c r="R75" i="1" s="1"/>
  <c r="Q76" i="1"/>
  <c r="R76" i="1" s="1"/>
  <c r="Q77" i="1"/>
  <c r="R77" i="1" s="1"/>
  <c r="Q78" i="1"/>
  <c r="R78" i="1" s="1"/>
  <c r="Q79" i="1"/>
  <c r="R79" i="1" s="1"/>
  <c r="Q80" i="1"/>
  <c r="Q81" i="1"/>
  <c r="R81" i="1" s="1"/>
  <c r="Q82" i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3" i="1"/>
  <c r="R3" i="1" s="1"/>
  <c r="G17" i="7" l="1"/>
  <c r="H17" i="7"/>
  <c r="I17" i="7"/>
  <c r="O17" i="7"/>
  <c r="K17" i="7"/>
  <c r="J17" i="7"/>
  <c r="L17" i="7"/>
  <c r="N17" i="7"/>
  <c r="Q17" i="7"/>
  <c r="E17" i="7"/>
  <c r="M17" i="7"/>
  <c r="D17" i="7"/>
  <c r="R17" i="7"/>
  <c r="F17" i="7"/>
  <c r="P17" i="7"/>
  <c r="C17" i="7"/>
  <c r="Q11" i="2"/>
  <c r="Q25" i="2"/>
  <c r="Q38" i="2"/>
  <c r="Q52" i="2"/>
  <c r="Q65" i="2"/>
  <c r="Q80" i="2"/>
  <c r="Q96" i="2"/>
  <c r="Q110" i="2"/>
  <c r="Q127" i="2"/>
  <c r="Q140" i="2"/>
  <c r="Q157" i="2"/>
  <c r="Q175" i="2"/>
  <c r="Q191" i="2"/>
  <c r="Q205" i="2"/>
  <c r="Q217" i="2"/>
  <c r="Q231" i="2"/>
  <c r="Q245" i="2"/>
  <c r="Q260" i="2"/>
  <c r="Q283" i="2"/>
  <c r="Q193" i="2"/>
  <c r="Q247" i="2"/>
  <c r="Q208" i="2"/>
  <c r="Q209" i="2"/>
  <c r="Q251" i="2"/>
  <c r="Q7" i="2"/>
  <c r="Q61" i="2"/>
  <c r="Q136" i="2"/>
  <c r="Q184" i="2"/>
  <c r="Q240" i="2"/>
  <c r="Q30" i="2"/>
  <c r="Q59" i="2"/>
  <c r="Q134" i="2"/>
  <c r="Q181" i="2"/>
  <c r="Q211" i="2"/>
  <c r="Q254" i="2"/>
  <c r="Q290" i="2"/>
  <c r="Q33" i="2"/>
  <c r="Q106" i="2"/>
  <c r="Q169" i="2"/>
  <c r="Q226" i="2"/>
  <c r="Q292" i="2"/>
  <c r="Q13" i="2"/>
  <c r="Q161" i="2"/>
  <c r="Q286" i="2"/>
  <c r="Q14" i="2"/>
  <c r="Q28" i="2"/>
  <c r="Q56" i="2"/>
  <c r="Q68" i="2"/>
  <c r="Q100" i="2"/>
  <c r="Q131" i="2"/>
  <c r="Q178" i="2"/>
  <c r="Q220" i="2"/>
  <c r="Q268" i="2"/>
  <c r="Q195" i="2"/>
  <c r="Q269" i="2"/>
  <c r="Q4" i="2"/>
  <c r="Q58" i="2"/>
  <c r="Q89" i="2"/>
  <c r="Q133" i="2"/>
  <c r="Q164" i="2"/>
  <c r="Q196" i="2"/>
  <c r="Q237" i="2"/>
  <c r="Q274" i="2"/>
  <c r="Q145" i="2"/>
  <c r="Q222" i="2"/>
  <c r="Q118" i="2"/>
  <c r="Q238" i="2"/>
  <c r="Q20" i="2"/>
  <c r="Q73" i="2"/>
  <c r="Q199" i="2"/>
  <c r="Q256" i="2"/>
  <c r="Q15" i="2"/>
  <c r="Q29" i="2"/>
  <c r="Q43" i="2"/>
  <c r="Q57" i="2"/>
  <c r="Q69" i="2"/>
  <c r="Q87" i="2"/>
  <c r="Q101" i="2"/>
  <c r="Q116" i="2"/>
  <c r="Q132" i="2"/>
  <c r="Q147" i="2"/>
  <c r="Q163" i="2"/>
  <c r="Q179" i="2"/>
  <c r="Q235" i="2"/>
  <c r="Q48" i="2"/>
  <c r="Q121" i="2"/>
  <c r="Q6" i="2"/>
  <c r="Q18" i="2"/>
  <c r="Q32" i="2"/>
  <c r="Q47" i="2"/>
  <c r="Q60" i="2"/>
  <c r="Q72" i="2"/>
  <c r="Q91" i="2"/>
  <c r="Q104" i="2"/>
  <c r="Q120" i="2"/>
  <c r="Q135" i="2"/>
  <c r="Q152" i="2"/>
  <c r="Q167" i="2"/>
  <c r="Q183" i="2"/>
  <c r="Q198" i="2"/>
  <c r="Q212" i="2"/>
  <c r="Q225" i="2"/>
  <c r="Q239" i="2"/>
  <c r="Q255" i="2"/>
  <c r="Q277" i="2"/>
  <c r="Q291" i="2"/>
  <c r="Q153" i="2"/>
  <c r="Q8" i="2"/>
  <c r="Q21" i="2"/>
  <c r="Q34" i="2"/>
  <c r="Q49" i="2"/>
  <c r="Q62" i="2"/>
  <c r="Q75" i="2"/>
  <c r="Q93" i="2"/>
  <c r="Q107" i="2"/>
  <c r="Q122" i="2"/>
  <c r="Q137" i="2"/>
  <c r="Q154" i="2"/>
  <c r="Q170" i="2"/>
  <c r="Q185" i="2"/>
  <c r="Q200" i="2"/>
  <c r="Q214" i="2"/>
  <c r="Q227" i="2"/>
  <c r="Q242" i="2"/>
  <c r="Q257" i="2"/>
  <c r="Q279" i="2"/>
  <c r="Q2" i="2"/>
  <c r="Q53" i="2"/>
  <c r="Q111" i="2"/>
  <c r="Q160" i="2"/>
  <c r="Q206" i="2"/>
  <c r="Q246" i="2"/>
  <c r="Q219" i="2"/>
  <c r="Q9" i="2"/>
  <c r="Q22" i="2"/>
  <c r="Q36" i="2"/>
  <c r="Q50" i="2"/>
  <c r="Q63" i="2"/>
  <c r="Q76" i="2"/>
  <c r="Q94" i="2"/>
  <c r="Q108" i="2"/>
  <c r="Q125" i="2"/>
  <c r="Q138" i="2"/>
  <c r="Q155" i="2"/>
  <c r="Q173" i="2"/>
  <c r="Q188" i="2"/>
  <c r="Q203" i="2"/>
  <c r="Q215" i="2"/>
  <c r="Q228" i="2"/>
  <c r="Q243" i="2"/>
  <c r="Q258" i="2"/>
  <c r="Q280" i="2"/>
  <c r="Q10" i="2"/>
  <c r="Q23" i="2"/>
  <c r="Q37" i="2"/>
  <c r="Q51" i="2"/>
  <c r="Q64" i="2"/>
  <c r="Q79" i="2"/>
  <c r="Q95" i="2"/>
  <c r="Q109" i="2"/>
  <c r="Q126" i="2"/>
  <c r="Q139" i="2"/>
  <c r="Q156" i="2"/>
  <c r="Q174" i="2"/>
  <c r="Q189" i="2"/>
  <c r="Q204" i="2"/>
  <c r="Q216" i="2"/>
  <c r="Q230" i="2"/>
  <c r="Q244" i="2"/>
  <c r="Q259" i="2"/>
  <c r="Q12" i="2"/>
  <c r="Q26" i="2"/>
  <c r="Q39" i="2"/>
  <c r="Q66" i="2"/>
  <c r="Q97" i="2"/>
  <c r="Q141" i="2"/>
  <c r="Q192" i="2"/>
  <c r="Q232" i="2"/>
  <c r="Q285" i="2"/>
  <c r="Q281" i="2"/>
  <c r="Q81" i="2"/>
  <c r="Q129" i="2"/>
  <c r="Q176" i="2"/>
  <c r="Q218" i="2"/>
  <c r="Q261" i="2"/>
  <c r="Q27" i="2"/>
  <c r="Q40" i="2"/>
  <c r="Q54" i="2"/>
  <c r="Q67" i="2"/>
  <c r="Q82" i="2"/>
  <c r="Q99" i="2"/>
  <c r="Q112" i="2"/>
  <c r="Q130" i="2"/>
  <c r="Q144" i="2"/>
  <c r="Q177" i="2"/>
  <c r="Q207" i="2"/>
  <c r="Q233" i="2"/>
  <c r="Q266" i="2"/>
  <c r="Q42" i="2"/>
  <c r="Q83" i="2"/>
  <c r="Q115" i="2"/>
  <c r="Q162" i="2"/>
  <c r="Q194" i="2"/>
  <c r="Q234" i="2"/>
  <c r="Q250" i="2"/>
  <c r="Q287" i="2"/>
  <c r="Q221" i="2"/>
  <c r="Q288" i="2"/>
  <c r="Q16" i="2"/>
  <c r="Q44" i="2"/>
  <c r="Q70" i="2"/>
  <c r="Q102" i="2"/>
  <c r="Q117" i="2"/>
  <c r="Q149" i="2"/>
  <c r="Q180" i="2"/>
  <c r="Q210" i="2"/>
  <c r="Q253" i="2"/>
  <c r="Q289" i="2"/>
  <c r="Q5" i="2"/>
  <c r="Q17" i="2"/>
  <c r="Q31" i="2"/>
  <c r="Q45" i="2"/>
  <c r="Q71" i="2"/>
  <c r="Q90" i="2"/>
  <c r="Q103" i="2"/>
  <c r="Q150" i="2"/>
  <c r="Q165" i="2"/>
  <c r="Q197" i="2"/>
  <c r="Q224" i="2"/>
  <c r="Q275" i="2"/>
  <c r="Q92" i="2"/>
  <c r="Q213" i="2"/>
  <c r="Q278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" i="2"/>
  <c r="E18" i="7" l="1"/>
  <c r="E23" i="7"/>
  <c r="E29" i="7"/>
  <c r="E30" i="7"/>
  <c r="E35" i="7"/>
  <c r="E40" i="7"/>
  <c r="E46" i="7"/>
  <c r="E19" i="7"/>
  <c r="E24" i="7"/>
  <c r="E36" i="7"/>
  <c r="E41" i="7"/>
  <c r="E47" i="7"/>
  <c r="E32" i="7"/>
  <c r="E20" i="7"/>
  <c r="E31" i="7"/>
  <c r="E48" i="7"/>
  <c r="E39" i="7"/>
  <c r="E25" i="7"/>
  <c r="E22" i="7"/>
  <c r="E42" i="7"/>
  <c r="E49" i="7"/>
  <c r="E26" i="7"/>
  <c r="E43" i="7"/>
  <c r="E37" i="7"/>
  <c r="R35" i="7"/>
  <c r="R40" i="7"/>
  <c r="R46" i="7"/>
  <c r="R18" i="7"/>
  <c r="R23" i="7"/>
  <c r="R29" i="7"/>
  <c r="R19" i="7"/>
  <c r="R24" i="7"/>
  <c r="R30" i="7"/>
  <c r="R36" i="7"/>
  <c r="R41" i="7"/>
  <c r="R47" i="7"/>
  <c r="R39" i="7"/>
  <c r="R20" i="7"/>
  <c r="R43" i="7"/>
  <c r="R25" i="7"/>
  <c r="R22" i="7"/>
  <c r="R32" i="7"/>
  <c r="R49" i="7"/>
  <c r="R31" i="7"/>
  <c r="R48" i="7"/>
  <c r="R37" i="7"/>
  <c r="R42" i="7"/>
  <c r="R26" i="7"/>
  <c r="L42" i="7"/>
  <c r="L48" i="7"/>
  <c r="L20" i="7"/>
  <c r="L25" i="7"/>
  <c r="L31" i="7"/>
  <c r="L37" i="7"/>
  <c r="L22" i="7"/>
  <c r="L26" i="7"/>
  <c r="L32" i="7"/>
  <c r="L39" i="7"/>
  <c r="L43" i="7"/>
  <c r="L49" i="7"/>
  <c r="L47" i="7"/>
  <c r="L36" i="7"/>
  <c r="L35" i="7"/>
  <c r="L40" i="7"/>
  <c r="L18" i="7"/>
  <c r="L29" i="7"/>
  <c r="L46" i="7"/>
  <c r="L23" i="7"/>
  <c r="L41" i="7"/>
  <c r="L24" i="7"/>
  <c r="L19" i="7"/>
  <c r="L30" i="7"/>
  <c r="D35" i="7"/>
  <c r="D40" i="7"/>
  <c r="D46" i="7"/>
  <c r="D19" i="7"/>
  <c r="D30" i="7"/>
  <c r="D36" i="7"/>
  <c r="D47" i="7"/>
  <c r="D37" i="7"/>
  <c r="D42" i="7"/>
  <c r="D24" i="7"/>
  <c r="D41" i="7"/>
  <c r="D31" i="7"/>
  <c r="D20" i="7"/>
  <c r="D25" i="7"/>
  <c r="D18" i="7"/>
  <c r="D29" i="7"/>
  <c r="D49" i="7"/>
  <c r="D48" i="7"/>
  <c r="D26" i="7"/>
  <c r="D23" i="7"/>
  <c r="D39" i="7"/>
  <c r="D43" i="7"/>
  <c r="D22" i="7"/>
  <c r="D32" i="7"/>
  <c r="G39" i="7"/>
  <c r="G43" i="7"/>
  <c r="G49" i="7"/>
  <c r="G18" i="7"/>
  <c r="G23" i="7"/>
  <c r="G40" i="7"/>
  <c r="G36" i="7"/>
  <c r="G41" i="7"/>
  <c r="G29" i="7"/>
  <c r="G35" i="7"/>
  <c r="G46" i="7"/>
  <c r="G19" i="7"/>
  <c r="G24" i="7"/>
  <c r="G30" i="7"/>
  <c r="G37" i="7"/>
  <c r="G22" i="7"/>
  <c r="G32" i="7"/>
  <c r="G42" i="7"/>
  <c r="G20" i="7"/>
  <c r="G31" i="7"/>
  <c r="G47" i="7"/>
  <c r="G25" i="7"/>
  <c r="G48" i="7"/>
  <c r="G26" i="7"/>
  <c r="C36" i="7"/>
  <c r="C20" i="7"/>
  <c r="C39" i="7"/>
  <c r="C23" i="7"/>
  <c r="C40" i="7"/>
  <c r="C24" i="7"/>
  <c r="C37" i="7"/>
  <c r="C22" i="7"/>
  <c r="C41" i="7"/>
  <c r="C25" i="7"/>
  <c r="C42" i="7"/>
  <c r="C26" i="7"/>
  <c r="C47" i="7"/>
  <c r="C43" i="7"/>
  <c r="C29" i="7"/>
  <c r="C31" i="7"/>
  <c r="C32" i="7"/>
  <c r="C46" i="7"/>
  <c r="C30" i="7"/>
  <c r="C48" i="7"/>
  <c r="C49" i="7"/>
  <c r="N19" i="7"/>
  <c r="N24" i="7"/>
  <c r="N30" i="7"/>
  <c r="N36" i="7"/>
  <c r="N41" i="7"/>
  <c r="N47" i="7"/>
  <c r="N20" i="7"/>
  <c r="N25" i="7"/>
  <c r="N31" i="7"/>
  <c r="N37" i="7"/>
  <c r="N42" i="7"/>
  <c r="N48" i="7"/>
  <c r="N39" i="7"/>
  <c r="N43" i="7"/>
  <c r="N23" i="7"/>
  <c r="N22" i="7"/>
  <c r="N32" i="7"/>
  <c r="N49" i="7"/>
  <c r="N35" i="7"/>
  <c r="N26" i="7"/>
  <c r="N40" i="7"/>
  <c r="N18" i="7"/>
  <c r="N29" i="7"/>
  <c r="N46" i="7"/>
  <c r="M36" i="7"/>
  <c r="M41" i="7"/>
  <c r="M47" i="7"/>
  <c r="M37" i="7"/>
  <c r="M39" i="7"/>
  <c r="M43" i="7"/>
  <c r="M20" i="7"/>
  <c r="M25" i="7"/>
  <c r="M31" i="7"/>
  <c r="M42" i="7"/>
  <c r="M48" i="7"/>
  <c r="M26" i="7"/>
  <c r="M32" i="7"/>
  <c r="M22" i="7"/>
  <c r="M19" i="7"/>
  <c r="M30" i="7"/>
  <c r="M49" i="7"/>
  <c r="M35" i="7"/>
  <c r="M40" i="7"/>
  <c r="M18" i="7"/>
  <c r="M29" i="7"/>
  <c r="M24" i="7"/>
  <c r="M46" i="7"/>
  <c r="M23" i="7"/>
  <c r="O19" i="7"/>
  <c r="O24" i="7"/>
  <c r="O30" i="7"/>
  <c r="O36" i="7"/>
  <c r="O41" i="7"/>
  <c r="O47" i="7"/>
  <c r="O20" i="7"/>
  <c r="O25" i="7"/>
  <c r="O31" i="7"/>
  <c r="O37" i="7"/>
  <c r="O42" i="7"/>
  <c r="O48" i="7"/>
  <c r="O22" i="7"/>
  <c r="O32" i="7"/>
  <c r="O49" i="7"/>
  <c r="O46" i="7"/>
  <c r="O26" i="7"/>
  <c r="O39" i="7"/>
  <c r="O35" i="7"/>
  <c r="O40" i="7"/>
  <c r="O18" i="7"/>
  <c r="O29" i="7"/>
  <c r="O43" i="7"/>
  <c r="O23" i="7"/>
  <c r="Q18" i="7"/>
  <c r="Q23" i="7"/>
  <c r="Q29" i="7"/>
  <c r="Q19" i="7"/>
  <c r="Q24" i="7"/>
  <c r="Q30" i="7"/>
  <c r="Q35" i="7"/>
  <c r="Q40" i="7"/>
  <c r="Q46" i="7"/>
  <c r="Q36" i="7"/>
  <c r="Q41" i="7"/>
  <c r="Q47" i="7"/>
  <c r="Q43" i="7"/>
  <c r="Q25" i="7"/>
  <c r="Q37" i="7"/>
  <c r="Q20" i="7"/>
  <c r="Q48" i="7"/>
  <c r="Q26" i="7"/>
  <c r="Q42" i="7"/>
  <c r="Q22" i="7"/>
  <c r="Q32" i="7"/>
  <c r="Q49" i="7"/>
  <c r="Q31" i="7"/>
  <c r="Q39" i="7"/>
  <c r="H22" i="7"/>
  <c r="H26" i="7"/>
  <c r="H32" i="7"/>
  <c r="H18" i="7"/>
  <c r="H23" i="7"/>
  <c r="H39" i="7"/>
  <c r="H43" i="7"/>
  <c r="H49" i="7"/>
  <c r="H29" i="7"/>
  <c r="H35" i="7"/>
  <c r="H40" i="7"/>
  <c r="H46" i="7"/>
  <c r="H47" i="7"/>
  <c r="H37" i="7"/>
  <c r="H24" i="7"/>
  <c r="H42" i="7"/>
  <c r="H19" i="7"/>
  <c r="H30" i="7"/>
  <c r="H25" i="7"/>
  <c r="H20" i="7"/>
  <c r="H31" i="7"/>
  <c r="H36" i="7"/>
  <c r="H48" i="7"/>
  <c r="H41" i="7"/>
  <c r="K20" i="7"/>
  <c r="K25" i="7"/>
  <c r="K31" i="7"/>
  <c r="K22" i="7"/>
  <c r="K26" i="7"/>
  <c r="K32" i="7"/>
  <c r="K37" i="7"/>
  <c r="K42" i="7"/>
  <c r="K48" i="7"/>
  <c r="K39" i="7"/>
  <c r="K43" i="7"/>
  <c r="K49" i="7"/>
  <c r="K35" i="7"/>
  <c r="K40" i="7"/>
  <c r="K18" i="7"/>
  <c r="K29" i="7"/>
  <c r="K46" i="7"/>
  <c r="K47" i="7"/>
  <c r="K24" i="7"/>
  <c r="K23" i="7"/>
  <c r="K36" i="7"/>
  <c r="K41" i="7"/>
  <c r="K19" i="7"/>
  <c r="K30" i="7"/>
  <c r="I39" i="7"/>
  <c r="I22" i="7"/>
  <c r="I26" i="7"/>
  <c r="I32" i="7"/>
  <c r="I43" i="7"/>
  <c r="I49" i="7"/>
  <c r="I18" i="7"/>
  <c r="I23" i="7"/>
  <c r="I29" i="7"/>
  <c r="I35" i="7"/>
  <c r="I40" i="7"/>
  <c r="I46" i="7"/>
  <c r="I37" i="7"/>
  <c r="I24" i="7"/>
  <c r="I42" i="7"/>
  <c r="I31" i="7"/>
  <c r="I41" i="7"/>
  <c r="I20" i="7"/>
  <c r="I36" i="7"/>
  <c r="I48" i="7"/>
  <c r="I19" i="7"/>
  <c r="I30" i="7"/>
  <c r="I47" i="7"/>
  <c r="I25" i="7"/>
  <c r="P35" i="7"/>
  <c r="P40" i="7"/>
  <c r="P46" i="7"/>
  <c r="P19" i="7"/>
  <c r="P24" i="7"/>
  <c r="P30" i="7"/>
  <c r="P41" i="7"/>
  <c r="P47" i="7"/>
  <c r="P31" i="7"/>
  <c r="P37" i="7"/>
  <c r="P42" i="7"/>
  <c r="P36" i="7"/>
  <c r="P20" i="7"/>
  <c r="P25" i="7"/>
  <c r="P23" i="7"/>
  <c r="P39" i="7"/>
  <c r="P43" i="7"/>
  <c r="P22" i="7"/>
  <c r="P32" i="7"/>
  <c r="P29" i="7"/>
  <c r="P26" i="7"/>
  <c r="P49" i="7"/>
  <c r="P18" i="7"/>
  <c r="P48" i="7"/>
  <c r="J37" i="7"/>
  <c r="J42" i="7"/>
  <c r="J48" i="7"/>
  <c r="J22" i="7"/>
  <c r="J26" i="7"/>
  <c r="J32" i="7"/>
  <c r="J39" i="7"/>
  <c r="J43" i="7"/>
  <c r="J49" i="7"/>
  <c r="J29" i="7"/>
  <c r="J35" i="7"/>
  <c r="J40" i="7"/>
  <c r="J46" i="7"/>
  <c r="J18" i="7"/>
  <c r="J23" i="7"/>
  <c r="J25" i="7"/>
  <c r="J19" i="7"/>
  <c r="J30" i="7"/>
  <c r="J24" i="7"/>
  <c r="J20" i="7"/>
  <c r="J41" i="7"/>
  <c r="J47" i="7"/>
  <c r="J31" i="7"/>
  <c r="J36" i="7"/>
  <c r="F40" i="7"/>
  <c r="F46" i="7"/>
  <c r="F18" i="7"/>
  <c r="F23" i="7"/>
  <c r="F29" i="7"/>
  <c r="F35" i="7"/>
  <c r="F19" i="7"/>
  <c r="F24" i="7"/>
  <c r="F30" i="7"/>
  <c r="F36" i="7"/>
  <c r="F41" i="7"/>
  <c r="F47" i="7"/>
  <c r="F42" i="7"/>
  <c r="F49" i="7"/>
  <c r="F37" i="7"/>
  <c r="F20" i="7"/>
  <c r="F31" i="7"/>
  <c r="F48" i="7"/>
  <c r="F39" i="7"/>
  <c r="F26" i="7"/>
  <c r="F43" i="7"/>
  <c r="F25" i="7"/>
  <c r="F22" i="7"/>
  <c r="F32" i="7"/>
  <c r="C18" i="7"/>
  <c r="C35" i="7"/>
  <c r="J33" i="7" l="1"/>
  <c r="J34" i="7" s="1"/>
  <c r="N33" i="7"/>
  <c r="N34" i="7" s="1"/>
  <c r="O33" i="7"/>
  <c r="O34" i="7" s="1"/>
  <c r="M33" i="7"/>
  <c r="M34" i="7" s="1"/>
  <c r="I33" i="7"/>
  <c r="I34" i="7" s="1"/>
  <c r="L33" i="7"/>
  <c r="L34" i="7" s="1"/>
  <c r="C33" i="7"/>
  <c r="C34" i="7" s="1"/>
  <c r="P33" i="7"/>
  <c r="P34" i="7" s="1"/>
  <c r="G33" i="7"/>
  <c r="G34" i="7" s="1"/>
  <c r="R33" i="7"/>
  <c r="R34" i="7" s="1"/>
  <c r="H33" i="7"/>
  <c r="H34" i="7" s="1"/>
  <c r="Q33" i="7"/>
  <c r="Q34" i="7" s="1"/>
  <c r="D33" i="7"/>
  <c r="D34" i="7" s="1"/>
  <c r="F33" i="7"/>
  <c r="F34" i="7" s="1"/>
  <c r="K33" i="7"/>
  <c r="K34" i="7" s="1"/>
  <c r="E33" i="7"/>
  <c r="E34" i="7" s="1"/>
  <c r="K50" i="7"/>
  <c r="N50" i="7"/>
  <c r="L50" i="7"/>
  <c r="R50" i="7"/>
  <c r="D50" i="7"/>
  <c r="F50" i="7"/>
  <c r="J50" i="7"/>
  <c r="Q50" i="7"/>
  <c r="I50" i="7"/>
  <c r="P50" i="7"/>
  <c r="C50" i="7"/>
  <c r="M50" i="7"/>
  <c r="O50" i="7"/>
  <c r="G50" i="7"/>
  <c r="E50" i="7"/>
  <c r="H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tc={5A3ADB70-7068-42C4-9DD2-E0BB7D7B852C}</author>
  </authors>
  <commentList>
    <comment ref="Q5" authorId="0" shapeId="0" xr:uid="{5A3ADB70-7068-42C4-9DD2-E0BB7D7B852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Hypothèse : 
- Que dans ce tableur, au sein des 35 (Production et distribution d'électricité, de gaz, de vapeur et d'air conditionné)
, il n’y a que des 353 (Production et distribution de vapeur et d'air conditionné) 
- que tous ces projets de 353 font de la vapeur via de la biomasse (et donc sont affiliés 2402)</t>
      </text>
    </comment>
  </commentList>
</comments>
</file>

<file path=xl/sharedStrings.xml><?xml version="1.0" encoding="utf-8"?>
<sst xmlns="http://schemas.openxmlformats.org/spreadsheetml/2006/main" count="15507" uniqueCount="2884">
  <si>
    <t>Secteur 3ME</t>
  </si>
  <si>
    <t>CAPEX ("iOpérationCout")</t>
  </si>
  <si>
    <t>TOTAL CAPEX ("iOpérationCout")</t>
  </si>
  <si>
    <t>aides aux CAPEX ("iMontantTotal")</t>
  </si>
  <si>
    <t>TOTAL aides aux CAPEX ("iMontantTotal")</t>
  </si>
  <si>
    <t>TAUX D'AIDE</t>
  </si>
  <si>
    <t>PROD ("cop_Prod_ENR_(MWH)")</t>
  </si>
  <si>
    <t>TOTAL PROD ("cop_Prod_ENR_(MWH)")</t>
  </si>
  <si>
    <t>ANNEE</t>
  </si>
  <si>
    <t>PRIORITE</t>
  </si>
  <si>
    <t>BUDGET</t>
  </si>
  <si>
    <t>DOSSIER_ETAT</t>
  </si>
  <si>
    <t>PROGRAMME</t>
  </si>
  <si>
    <t>SOUS_PROGRAMME</t>
  </si>
  <si>
    <t>SOUS_DOMAINE</t>
  </si>
  <si>
    <t>SOUS_DOMAINE_NIV2</t>
  </si>
  <si>
    <t>SOUS_ACTIVITE</t>
  </si>
  <si>
    <t>DOSSIER_CODE</t>
  </si>
  <si>
    <t>DOSSIER_UG_GESTIONNAIRE</t>
  </si>
  <si>
    <t>DOSSIER_OBJET</t>
  </si>
  <si>
    <t>TIERS_NOM</t>
  </si>
  <si>
    <t>TIERS_SIRET</t>
  </si>
  <si>
    <t>TIERS_NAF</t>
  </si>
  <si>
    <t>macro NAF</t>
  </si>
  <si>
    <t>CBO2_cible_bénéficiaire</t>
  </si>
  <si>
    <t>TYPE_TIERS_PRINC</t>
  </si>
  <si>
    <t>TIERS_TYPE_PME</t>
  </si>
  <si>
    <t>DOSSIER_INSTRUCTEUR</t>
  </si>
  <si>
    <t>SYSTEME_AIDE_SAISI</t>
  </si>
  <si>
    <t>REGION</t>
  </si>
  <si>
    <t>DEPARTEMENT</t>
  </si>
  <si>
    <t>COMMUNE</t>
  </si>
  <si>
    <t>COMMUNE_X</t>
  </si>
  <si>
    <t>COMMUNE_Y</t>
  </si>
  <si>
    <t>DOSSIER_DDA_DATE</t>
  </si>
  <si>
    <t>cmCRA</t>
  </si>
  <si>
    <t>cmPré-CNA</t>
  </si>
  <si>
    <t>cmCNA</t>
  </si>
  <si>
    <t>cmCA</t>
  </si>
  <si>
    <t>DOSSIER_DATE_SOLDE</t>
  </si>
  <si>
    <t>DOSSIER_MNT_PAYE_SOLDE</t>
  </si>
  <si>
    <t>DOSSIER_MNT_PAYE_INTER</t>
  </si>
  <si>
    <t>DOSSIER_MNT_PAYE_TOTAL</t>
  </si>
  <si>
    <t>DOSSIER_MOIS_EJ_PREV</t>
  </si>
  <si>
    <t>DOSSIER_DATE_EJ</t>
  </si>
  <si>
    <t>DOSSIER_ANNEE_MOIS_EJ</t>
  </si>
  <si>
    <t>DOSSIER_SOLDE</t>
  </si>
  <si>
    <t>COFINANCEUR</t>
  </si>
  <si>
    <t>NB_COFINANCEUR</t>
  </si>
  <si>
    <t>iNbDossiers</t>
  </si>
  <si>
    <t>iOpérationCout</t>
  </si>
  <si>
    <t>iOpérationDepEligibles</t>
  </si>
  <si>
    <t>iMontantPartenaire</t>
  </si>
  <si>
    <t>iMontantPtfNonRetenu</t>
  </si>
  <si>
    <t>iMontantPtfRetenu</t>
  </si>
  <si>
    <t>iMontantEV</t>
  </si>
  <si>
    <t>iMontantEJ</t>
  </si>
  <si>
    <t>iMontantTotal</t>
  </si>
  <si>
    <t>iMontantPayéAvance</t>
  </si>
  <si>
    <t>iMontantPayéInter</t>
  </si>
  <si>
    <t>iMontantPayéSolde</t>
  </si>
  <si>
    <t>iTotalPayé</t>
  </si>
  <si>
    <t>cop_Prod_ENR_(MWH)</t>
  </si>
  <si>
    <t>cop_ENR_Euro/Mwh</t>
  </si>
  <si>
    <t>bois_Production_Biomasse_(MWH)</t>
  </si>
  <si>
    <t>bois_Puissance_Prév_(KW)</t>
  </si>
  <si>
    <t>iCofAsso&amp;Fondations</t>
  </si>
  <si>
    <t>iCofAutres</t>
  </si>
  <si>
    <t>iCofConseilGénéral</t>
  </si>
  <si>
    <t>iCofConseilRégional</t>
  </si>
  <si>
    <t>iCofEurope</t>
  </si>
  <si>
    <t>iCofFeder</t>
  </si>
  <si>
    <t>iCofFondPropres</t>
  </si>
  <si>
    <t>iCofNationaux</t>
  </si>
  <si>
    <t>iCofTotal</t>
  </si>
  <si>
    <t>iCofEmprunts</t>
  </si>
  <si>
    <t>BCIB</t>
  </si>
  <si>
    <t>Projet abandonné</t>
  </si>
  <si>
    <t>2009</t>
  </si>
  <si>
    <t/>
  </si>
  <si>
    <t>BI-Budget incitatif</t>
  </si>
  <si>
    <t>Engagé juridique</t>
  </si>
  <si>
    <t>PF-Chaleur renouvelable</t>
  </si>
  <si>
    <t>I.FF-Fonds Chaleur</t>
  </si>
  <si>
    <t>1ER-Energies renouvelables et de récupération (ENR&amp;R), réseaux</t>
  </si>
  <si>
    <t>1ER.01-Biomasse</t>
  </si>
  <si>
    <t>A3.02-Massifier - Etudes de projets et investissements</t>
  </si>
  <si>
    <t>0901C0029</t>
  </si>
  <si>
    <t>01-Service Chaleur renouvelable</t>
  </si>
  <si>
    <t>BCIA 2009
construction d'une centrale de production d'energie thermique sur le site de Beinheim</t>
  </si>
  <si>
    <t>ROQUETTE FRERES</t>
  </si>
  <si>
    <t>35720005400017</t>
  </si>
  <si>
    <t>1062Z-Fabrication de produits amylacés</t>
  </si>
  <si>
    <t>Industrie agroalimentaire</t>
  </si>
  <si>
    <t>Entreprise</t>
  </si>
  <si>
    <t>Grande entreprise</t>
  </si>
  <si>
    <t>COUSIN Simon</t>
  </si>
  <si>
    <t>SA2.01-Aide à l'investissement-Opérations de diffusion</t>
  </si>
  <si>
    <t>Grand-Est</t>
  </si>
  <si>
    <t>Bas-Rhin</t>
  </si>
  <si>
    <t>Beinheim</t>
  </si>
  <si>
    <t>8,0916459079391</t>
  </si>
  <si>
    <t>48,8543776724385</t>
  </si>
  <si>
    <t>2009-06-01</t>
  </si>
  <si>
    <t>2017-09-14</t>
  </si>
  <si>
    <t>1421871,49</t>
  </si>
  <si>
    <t>6978128,51</t>
  </si>
  <si>
    <t>11200000</t>
  </si>
  <si>
    <t>200910</t>
  </si>
  <si>
    <t>2009-11-10</t>
  </si>
  <si>
    <t>200911</t>
  </si>
  <si>
    <t>O</t>
  </si>
  <si>
    <t>0901C0031</t>
  </si>
  <si>
    <t>BCIA 2009/construction d'une chaufferie bois du site CLEMENT ADER
MIDI-PYRENEES</t>
  </si>
  <si>
    <t>AIRBUS OPERATIONS</t>
  </si>
  <si>
    <t>42091691800048</t>
  </si>
  <si>
    <t>3030Z-Construction aéronautique et spatiale</t>
  </si>
  <si>
    <t>Industrie aéronautique</t>
  </si>
  <si>
    <t>BORDEBEURE Sylvain</t>
  </si>
  <si>
    <t>Occitanie</t>
  </si>
  <si>
    <t>Haute-Garonne</t>
  </si>
  <si>
    <t>Colomiers</t>
  </si>
  <si>
    <t>1,3270015489744</t>
  </si>
  <si>
    <t>43,6115502358913</t>
  </si>
  <si>
    <t>2020-09-26</t>
  </si>
  <si>
    <t>220527,34</t>
  </si>
  <si>
    <t>1265659,74</t>
  </si>
  <si>
    <t>2261187,08</t>
  </si>
  <si>
    <t>2009-11-30</t>
  </si>
  <si>
    <t>0901C0037</t>
  </si>
  <si>
    <t>BCIA 2009/ installation de valorisation de biogaz</t>
  </si>
  <si>
    <t>TEREOS STARCH &amp; SWEETENERS LBN</t>
  </si>
  <si>
    <t>48089140700029</t>
  </si>
  <si>
    <t>2014Z-Fabrication d'autres produits chimiques organiques de base</t>
  </si>
  <si>
    <t>Biocarburants</t>
  </si>
  <si>
    <t>APRIL Marie</t>
  </si>
  <si>
    <t>Normandie</t>
  </si>
  <si>
    <t>Seine-Maritime</t>
  </si>
  <si>
    <t>Lillebonne</t>
  </si>
  <si>
    <t>0,5340425778421</t>
  </si>
  <si>
    <t>49,5087330780308</t>
  </si>
  <si>
    <t>2018-07-05</t>
  </si>
  <si>
    <t>82500</t>
  </si>
  <si>
    <t>0</t>
  </si>
  <si>
    <t>0901C0043</t>
  </si>
  <si>
    <t>BCIA 2009 : construction d'une chaudière biomasse à SAINT DOULCHARD</t>
  </si>
  <si>
    <t>ENGIE E.S. - ENGIE ENERGIE SERVICES</t>
  </si>
  <si>
    <t>55204695501074</t>
  </si>
  <si>
    <t>3530Z-Production et distribution de vapeur et d'air conditionné</t>
  </si>
  <si>
    <t>Industrie pneumatique</t>
  </si>
  <si>
    <t>Centre-Val de Loire</t>
  </si>
  <si>
    <t>Cher</t>
  </si>
  <si>
    <t>Saint-Doulchard</t>
  </si>
  <si>
    <t>2,3570365754025</t>
  </si>
  <si>
    <t>47,1109296124804</t>
  </si>
  <si>
    <t>2009-05-29</t>
  </si>
  <si>
    <t>2020-10-27</t>
  </si>
  <si>
    <t>144305,36</t>
  </si>
  <si>
    <t>714884,96</t>
  </si>
  <si>
    <t>1169190,32</t>
  </si>
  <si>
    <t>0901C0044</t>
  </si>
  <si>
    <t>BCIA 2009/ construction d'une chaufferie bois  aux LAITERIES TRIBALLAT à  RIANS</t>
  </si>
  <si>
    <t>LAITERIES H TRIBALLAT</t>
  </si>
  <si>
    <t>58372064400017</t>
  </si>
  <si>
    <t>1051A-Fabrication de lait liquide et de produits frais</t>
  </si>
  <si>
    <t>Laiterie</t>
  </si>
  <si>
    <t>Entreprise de taille intermédiaire</t>
  </si>
  <si>
    <t>Rians</t>
  </si>
  <si>
    <t>2,6197118300885</t>
  </si>
  <si>
    <t>47,1848383432383</t>
  </si>
  <si>
    <t>210282,02</t>
  </si>
  <si>
    <t>881717,98</t>
  </si>
  <si>
    <t>1456000</t>
  </si>
  <si>
    <t>0901C0047</t>
  </si>
  <si>
    <t>BCIA 2009/ construction d'une chaudière bois à challerange</t>
  </si>
  <si>
    <t>NESTLE FRANCE</t>
  </si>
  <si>
    <t>54201442800149</t>
  </si>
  <si>
    <t>Ardennes</t>
  </si>
  <si>
    <t>Challerange</t>
  </si>
  <si>
    <t>4,7459472541054</t>
  </si>
  <si>
    <t>49,3083652227174</t>
  </si>
  <si>
    <t>2019-11-29</t>
  </si>
  <si>
    <t>827111,2</t>
  </si>
  <si>
    <t>1134611,2</t>
  </si>
  <si>
    <t>0901C0067</t>
  </si>
  <si>
    <t>construction d'un chaufferie biomasse à PLOUVIEN au lieu dit le Raden</t>
  </si>
  <si>
    <t>ABERS BIO ENERGIES / S.I.L.L. - SILL ENTREPRISES</t>
  </si>
  <si>
    <t>63622022000017 / 75155059100018</t>
  </si>
  <si>
    <t>3530Z-Production et distribution de vapeur et d'air conditionné / 7010Z-Activités des sièges sociaux</t>
  </si>
  <si>
    <t>Bretagne</t>
  </si>
  <si>
    <t>Finistère</t>
  </si>
  <si>
    <t>Plouvien</t>
  </si>
  <si>
    <t>-4,4650188861694</t>
  </si>
  <si>
    <t>48,5390653841856</t>
  </si>
  <si>
    <t>205118,18</t>
  </si>
  <si>
    <t>819590,62</t>
  </si>
  <si>
    <t>1369708,8</t>
  </si>
  <si>
    <t>2009-11-12</t>
  </si>
  <si>
    <t>0901C0068</t>
  </si>
  <si>
    <t>BCIA 2009
Chaufferie Biomasse à MONTAUBAN DE BRETAGNE /ENTREMONT</t>
  </si>
  <si>
    <t>Ille-et-Vilaine</t>
  </si>
  <si>
    <t>Montauban-de-Bretagne</t>
  </si>
  <si>
    <t>-2,0647869755092</t>
  </si>
  <si>
    <t>48,2040550477979</t>
  </si>
  <si>
    <t>2020-11-26</t>
  </si>
  <si>
    <t>98431,46</t>
  </si>
  <si>
    <t>1983363,81</t>
  </si>
  <si>
    <t>2806795,27</t>
  </si>
  <si>
    <t>0901C0071</t>
  </si>
  <si>
    <t>BCIA2009/  construction d'une chaudière  biomasse à Cruviers-Lascours</t>
  </si>
  <si>
    <t>GRAP'SUD</t>
  </si>
  <si>
    <t>49036424700018</t>
  </si>
  <si>
    <t>1101Z-Production de boissons alcooliques distillées</t>
  </si>
  <si>
    <t>Distillerie</t>
  </si>
  <si>
    <t>Petite ou moyenne entreprise</t>
  </si>
  <si>
    <t>Gard</t>
  </si>
  <si>
    <t>Cruviers-Lascours</t>
  </si>
  <si>
    <t>4,1926451977768</t>
  </si>
  <si>
    <t>44,0122951064601</t>
  </si>
  <si>
    <t>2019-05-07</t>
  </si>
  <si>
    <t>398200</t>
  </si>
  <si>
    <t>0901C0090</t>
  </si>
  <si>
    <t>BCIA/Biomasse N2 sur la chaufferie de Nogent sur Seine</t>
  </si>
  <si>
    <t>MALTERIES SOUFFLET</t>
  </si>
  <si>
    <t>56288019500028</t>
  </si>
  <si>
    <t>1106Z-Fabrication de malt</t>
  </si>
  <si>
    <t>Aube</t>
  </si>
  <si>
    <t>Nogent-sur-Seine</t>
  </si>
  <si>
    <t>3,4998302073757</t>
  </si>
  <si>
    <t>48,4962577331987</t>
  </si>
  <si>
    <t>2019-07-19</t>
  </si>
  <si>
    <t>180204,33</t>
  </si>
  <si>
    <t>901021,63</t>
  </si>
  <si>
    <t>1481225,96</t>
  </si>
  <si>
    <t>0901C0094</t>
  </si>
  <si>
    <t>BCIA 2009 chaufferie biomasse sur le site des papeteries de  Varenne à  AUBIGNE RACAN</t>
  </si>
  <si>
    <t>Industrie papier carton</t>
  </si>
  <si>
    <t>Pays de la Loire</t>
  </si>
  <si>
    <t>Sarthe</t>
  </si>
  <si>
    <t>Aubigné-Racan</t>
  </si>
  <si>
    <t>0,2504208837458</t>
  </si>
  <si>
    <t>47,6839624897442</t>
  </si>
  <si>
    <t>2018-04-11</t>
  </si>
  <si>
    <t>369039,18</t>
  </si>
  <si>
    <t>1319034,53</t>
  </si>
  <si>
    <t>2338073,71</t>
  </si>
  <si>
    <t>0901C0096</t>
  </si>
  <si>
    <t>BCIA 2009 /construction d'une chaudière biomasse</t>
  </si>
  <si>
    <t>55204695502536</t>
  </si>
  <si>
    <t>Industrie bois</t>
  </si>
  <si>
    <t>Nouvelle-Aquitaine</t>
  </si>
  <si>
    <t>Landes</t>
  </si>
  <si>
    <t>Mimizan</t>
  </si>
  <si>
    <t>-1,2457212062401</t>
  </si>
  <si>
    <t>44,1890041822826</t>
  </si>
  <si>
    <t>2018-02-23</t>
  </si>
  <si>
    <t>97652,7</t>
  </si>
  <si>
    <t>379437,56</t>
  </si>
  <si>
    <t>652090,26</t>
  </si>
  <si>
    <t>2009-11-19</t>
  </si>
  <si>
    <t>0901C0099</t>
  </si>
  <si>
    <t>BCIA 2009: chaufferie biomasse sur le site Mont Blanc à CHEF DU PONT (50)</t>
  </si>
  <si>
    <t>DALKIA</t>
  </si>
  <si>
    <t>45650053700018 / 45650053703855</t>
  </si>
  <si>
    <t>Manche</t>
  </si>
  <si>
    <t>Chef-du-Pont</t>
  </si>
  <si>
    <t>-1,3465860947197</t>
  </si>
  <si>
    <t>49,3837402554657</t>
  </si>
  <si>
    <t>246149,47</t>
  </si>
  <si>
    <t>428332,15</t>
  </si>
  <si>
    <t>985981,62</t>
  </si>
  <si>
    <t>0901C0101</t>
  </si>
  <si>
    <t>BCIA 2009/construction d'une chaufferie biomasse aux MALTERIES FRANCO SUISSE A ISSOUDUN (36)</t>
  </si>
  <si>
    <t>45650053702873</t>
  </si>
  <si>
    <t>Indre</t>
  </si>
  <si>
    <t>Issoudun</t>
  </si>
  <si>
    <t>2,000537232615</t>
  </si>
  <si>
    <t>46,9489383268917</t>
  </si>
  <si>
    <t>2018-11-17</t>
  </si>
  <si>
    <t>74562,73</t>
  </si>
  <si>
    <t>270711,19</t>
  </si>
  <si>
    <t>523845,42</t>
  </si>
  <si>
    <t>0901C0105</t>
  </si>
  <si>
    <t>chaufferie sur le site de la Tuilerie à LEGUEVIN : cuisson de tuiles par injection de sciure</t>
  </si>
  <si>
    <t>IMERYS TC</t>
  </si>
  <si>
    <t>44935422400064 / 44935422400304</t>
  </si>
  <si>
    <t>2332Z-Fabrication briques tuiles &amp; prod. de construction en terre cuite</t>
  </si>
  <si>
    <t>Industrie tuilerie briqueterie</t>
  </si>
  <si>
    <t>Léguevin</t>
  </si>
  <si>
    <t>1,2290262984823</t>
  </si>
  <si>
    <t>43,5919600352374</t>
  </si>
  <si>
    <t>2009-05-30</t>
  </si>
  <si>
    <t>2018-04-28</t>
  </si>
  <si>
    <t>48592,97</t>
  </si>
  <si>
    <t>124842,97</t>
  </si>
  <si>
    <t>0901C0106</t>
  </si>
  <si>
    <t>BCIA 2009 : séchage de tuiles par foyer BIOMASSE sur le site de la Tuilerie à LEGUEVIN</t>
  </si>
  <si>
    <t>60127,93</t>
  </si>
  <si>
    <t>192627,93</t>
  </si>
  <si>
    <t>0901C0107</t>
  </si>
  <si>
    <t>BCIA 2009/LEZOUX/CHAUFFERIE COQUES</t>
  </si>
  <si>
    <t>AUVERGNE TRITURATION / SAIPOL / SAIPOL - SOCIETE AGRO-INDUSTRIELLE DE PATRIMOINE OLEAGINEUX</t>
  </si>
  <si>
    <t>32831904100120 / 38802115600046 / 41750912200020</t>
  </si>
  <si>
    <t>1041A-Fabrication d'huiles et graisses brutes / 4671Z-Commerce de gros de combustibles et de produits annexes</t>
  </si>
  <si>
    <t>Grande entreprise / Petite ou moyenne entreprise</t>
  </si>
  <si>
    <t>Auvergne-Rhône-Alpes</t>
  </si>
  <si>
    <t>Puy-de-Dôme</t>
  </si>
  <si>
    <t>Lezoux</t>
  </si>
  <si>
    <t>3,3862846625936</t>
  </si>
  <si>
    <t>45,8287572007281</t>
  </si>
  <si>
    <t>2017-10-27</t>
  </si>
  <si>
    <t>98994,26</t>
  </si>
  <si>
    <t>321243,03</t>
  </si>
  <si>
    <t>570237,29</t>
  </si>
  <si>
    <t>2009-11-23</t>
  </si>
  <si>
    <t>0901C0108</t>
  </si>
  <si>
    <t>construction d'une chaufferie biomasse bois pour le process de la société BONILAIT</t>
  </si>
  <si>
    <t>DALKIA SMART BUILDING</t>
  </si>
  <si>
    <t>50159230700034 / 50159230700059</t>
  </si>
  <si>
    <t>7112B-Ingénierie, études techniques</t>
  </si>
  <si>
    <t>Cantal</t>
  </si>
  <si>
    <t>Saint-Flour</t>
  </si>
  <si>
    <t>3,0832047491863</t>
  </si>
  <si>
    <t>45,0278908472892</t>
  </si>
  <si>
    <t>2017-11-11</t>
  </si>
  <si>
    <t>286982,75</t>
  </si>
  <si>
    <t>927117,25</t>
  </si>
  <si>
    <t>1618800</t>
  </si>
  <si>
    <t>0901C0110</t>
  </si>
  <si>
    <t>BCIA 2009/construction d'une chaudière biomasse à MAUBEC</t>
  </si>
  <si>
    <t>AZUR DISTILLATION / UNION DES DISTILLERIES DE LA MEDITERRANEE UNION DE COOPERATIVE S AGRICOLES</t>
  </si>
  <si>
    <t>41970602300019 / 48340524700014</t>
  </si>
  <si>
    <t>1101Z-Production de boissons alcooliques distillées / 2014Z-Fabrication d'autres produits chimiques organiques de base</t>
  </si>
  <si>
    <t>Entreprise de taille intermédiaire / Petite ou moyenne entreprise</t>
  </si>
  <si>
    <t>Provence-Alpes-Côte d'Azur</t>
  </si>
  <si>
    <t>Vaucluse</t>
  </si>
  <si>
    <t>Maubec</t>
  </si>
  <si>
    <t>5,1376798687969</t>
  </si>
  <si>
    <t>43,8417818744826</t>
  </si>
  <si>
    <t>2018-06-28</t>
  </si>
  <si>
    <t>107304,2</t>
  </si>
  <si>
    <t>867695,8</t>
  </si>
  <si>
    <t>1300000</t>
  </si>
  <si>
    <t>0901C0114</t>
  </si>
  <si>
    <t>construction d'une chaudière biomasse sur Site la Montoise du bois SMB à Mont de Marsan;</t>
  </si>
  <si>
    <t>BIOERE / BPIFRANCE / SOCIETE MONTOISE DU BOIS</t>
  </si>
  <si>
    <t>32025248901075 / 49415003000018 / 89555015000026</t>
  </si>
  <si>
    <t>1610A-Sciage et rabotage du bois, hors imprégnation / 6492Z-Autre distribution de crédit / 7112A-Activité des géomètres</t>
  </si>
  <si>
    <t>Mont-de-Marsan</t>
  </si>
  <si>
    <t>-0,4907367372339</t>
  </si>
  <si>
    <t>43,899344856354</t>
  </si>
  <si>
    <t>82431,57</t>
  </si>
  <si>
    <t>175940,69</t>
  </si>
  <si>
    <t>353372,26</t>
  </si>
  <si>
    <t>P0</t>
  </si>
  <si>
    <t>0901C0036</t>
  </si>
  <si>
    <t>BCIA 2009 BAZANCOURT CONSTRUCTION CENTRALE THERMIQUE BIOMASSE</t>
  </si>
  <si>
    <t>CRISTAL UNION / CRISTANOL</t>
  </si>
  <si>
    <t>42134336900011 / 48994213600024</t>
  </si>
  <si>
    <t>1081Z-Fabrication de sucre / 2014Z-Fabrication d'autres produits chimiques organiques de base</t>
  </si>
  <si>
    <t>FAUTRAD Alice</t>
  </si>
  <si>
    <t>Marne</t>
  </si>
  <si>
    <t>Bazancourt</t>
  </si>
  <si>
    <t>4,1737805351421</t>
  </si>
  <si>
    <t>49,3701420044156</t>
  </si>
  <si>
    <t>405505,4</t>
  </si>
  <si>
    <t>2826837,49</t>
  </si>
  <si>
    <t>4548476,64</t>
  </si>
  <si>
    <t>N</t>
  </si>
  <si>
    <t>0901C0053</t>
  </si>
  <si>
    <t>BCIA 2009 :foyer biomasse destiné au process de séchage de briques et de sciure par générateur sur l</t>
  </si>
  <si>
    <t>BOUYER LEROUX / BOUYER LEROUX STRUCTURE / EDILIANS</t>
  </si>
  <si>
    <t>31869768700016 / 44935422400072 / 52910584300021</t>
  </si>
  <si>
    <t>2024-03-29</t>
  </si>
  <si>
    <t>215000</t>
  </si>
  <si>
    <t>2010</t>
  </si>
  <si>
    <t>1001C0089</t>
  </si>
  <si>
    <t>construction d'une chaufferie bois sur le site de l'aéroport  Paris Charles de Gaulle à Roissy.</t>
  </si>
  <si>
    <t>ADP - AEROPORTS DE PARIS / AEROPORTS DE PARIS</t>
  </si>
  <si>
    <t>55201662800018 / 55201662800273</t>
  </si>
  <si>
    <t>5223Z-Services auxiliaires des transports aériens</t>
  </si>
  <si>
    <t>Île-de-France</t>
  </si>
  <si>
    <t>Val-d'Oise</t>
  </si>
  <si>
    <t>Roissy-en-France</t>
  </si>
  <si>
    <t>2,5141977761118</t>
  </si>
  <si>
    <t>49,0066092964841</t>
  </si>
  <si>
    <t>2010-03-29</t>
  </si>
  <si>
    <t>2020-04-29</t>
  </si>
  <si>
    <t>315988,3</t>
  </si>
  <si>
    <t>1621549,21</t>
  </si>
  <si>
    <t>2695037,51</t>
  </si>
  <si>
    <t>201010</t>
  </si>
  <si>
    <t>2010-08-27</t>
  </si>
  <si>
    <t>201008</t>
  </si>
  <si>
    <t>1001C0091</t>
  </si>
  <si>
    <t>construction d'une chaudière biomasse destinée au process de séchage des tuiles sur le site de la tuilerie de Saint Geours d'Auribat.</t>
  </si>
  <si>
    <t>EDILIANS</t>
  </si>
  <si>
    <t>44935422400015</t>
  </si>
  <si>
    <t>BOUCHER Marina</t>
  </si>
  <si>
    <t>Saint-Geours-d'Auribat</t>
  </si>
  <si>
    <t>-0,8411787851969</t>
  </si>
  <si>
    <t>43,7549999533173</t>
  </si>
  <si>
    <t>2010-03-11</t>
  </si>
  <si>
    <t>2016-06-15</t>
  </si>
  <si>
    <t>122500</t>
  </si>
  <si>
    <t>2010-08-20</t>
  </si>
  <si>
    <t>1001C0095</t>
  </si>
  <si>
    <t>construction d'une chaufferie Biomasse sur le site de la Fromagerie l'Ermitage à Bulgnéville.</t>
  </si>
  <si>
    <t>ENGIE ENERGIE SERVICES</t>
  </si>
  <si>
    <t>55204695501181</t>
  </si>
  <si>
    <t>Vosges</t>
  </si>
  <si>
    <t>Bulgnéville</t>
  </si>
  <si>
    <t>5,8410544787526</t>
  </si>
  <si>
    <t>48,2103919073823</t>
  </si>
  <si>
    <t>2018-09-12</t>
  </si>
  <si>
    <t>102946,76</t>
  </si>
  <si>
    <t>652396,01</t>
  </si>
  <si>
    <t>1007123,69</t>
  </si>
  <si>
    <t>2010-08-30</t>
  </si>
  <si>
    <t>1001C0098</t>
  </si>
  <si>
    <t>construction d'une chaufferie biomasse sur le site de la Papeterie EMIN LEYDIER à Nogent-sur-Seine.</t>
  </si>
  <si>
    <t>ENGIE E.S. - ENGIE ENERGIE SERVICES / ENGIE ENERGIE SERVICES</t>
  </si>
  <si>
    <t>55204695501181 / 55204695506065</t>
  </si>
  <si>
    <t>3530Z-Production et distribution de vapeur et d'air conditionné / 4322B-Travaux d'installation équipements thermiques et climatisation</t>
  </si>
  <si>
    <t>2019-05-04</t>
  </si>
  <si>
    <t>1873750</t>
  </si>
  <si>
    <t>1001C0099</t>
  </si>
  <si>
    <t>Mise en place d'une chaufferie biomasse sur le site de l'usine DISLAUB à Buchères.</t>
  </si>
  <si>
    <t>DISLAUB</t>
  </si>
  <si>
    <t>42126440900028</t>
  </si>
  <si>
    <t>Autre</t>
  </si>
  <si>
    <t>Buchères</t>
  </si>
  <si>
    <t>4,1141409905132</t>
  </si>
  <si>
    <t>48,2364834255167</t>
  </si>
  <si>
    <t>2010-03-23</t>
  </si>
  <si>
    <t>2018-10-10</t>
  </si>
  <si>
    <t>2360334,75</t>
  </si>
  <si>
    <t>3180934,75</t>
  </si>
  <si>
    <t>2010-08-25</t>
  </si>
  <si>
    <t>1001C0102</t>
  </si>
  <si>
    <t>construction d'une chaufferie biomasse sur le de l'usine  MALTEUROP à Vitry-Le-François (51).</t>
  </si>
  <si>
    <t>45650053702832</t>
  </si>
  <si>
    <t>Vitry-le-François</t>
  </si>
  <si>
    <t>4,5922234288398</t>
  </si>
  <si>
    <t>48,7282016000811</t>
  </si>
  <si>
    <t>2010-03-22</t>
  </si>
  <si>
    <t>227514,86</t>
  </si>
  <si>
    <t>910988,55</t>
  </si>
  <si>
    <t>1598503,41</t>
  </si>
  <si>
    <t>2010-09-01</t>
  </si>
  <si>
    <t>201009</t>
  </si>
  <si>
    <t>1001C0109</t>
  </si>
  <si>
    <t>construction d'une chaufferie biomasse sur le site industriel de PLACOPLATRE à Bazoches-les-Gallerandes.</t>
  </si>
  <si>
    <t>Loiret</t>
  </si>
  <si>
    <t>Bazoches-les-Gallerandes</t>
  </si>
  <si>
    <t>2,0519398147597</t>
  </si>
  <si>
    <t>48,1622458645473</t>
  </si>
  <si>
    <t>90632,78</t>
  </si>
  <si>
    <t>298283,29</t>
  </si>
  <si>
    <t>518969,82</t>
  </si>
  <si>
    <t>1001C0113</t>
  </si>
  <si>
    <t>Construction d'une chaufferie biomasse sur le site de l'usine Arjowiggins à Amélie les Bains Palalda</t>
  </si>
  <si>
    <t>Pyrénées-Orientales</t>
  </si>
  <si>
    <t>Amélie-les-Bains-Palalda</t>
  </si>
  <si>
    <t>2,6833831601801</t>
  </si>
  <si>
    <t>42,4436877547284</t>
  </si>
  <si>
    <t>2019-10-12</t>
  </si>
  <si>
    <t>292844,1</t>
  </si>
  <si>
    <t>1659275,4</t>
  </si>
  <si>
    <t>2602826</t>
  </si>
  <si>
    <t>1001C0118</t>
  </si>
  <si>
    <t>construction d'une chaufferie biomasse sur le site d'AJINOMOTO-EUROLYSINE à Amiens.</t>
  </si>
  <si>
    <t>45650053700018</t>
  </si>
  <si>
    <t>Hauts-de-France</t>
  </si>
  <si>
    <t>Nord</t>
  </si>
  <si>
    <t>Saint-André-lez-Lille</t>
  </si>
  <si>
    <t>3,0460951902825</t>
  </si>
  <si>
    <t>50,6597683163223</t>
  </si>
  <si>
    <t>2010-03-30</t>
  </si>
  <si>
    <t>2017-05-16</t>
  </si>
  <si>
    <t>2010-10-25</t>
  </si>
  <si>
    <t>1001C0120</t>
  </si>
  <si>
    <t>construction d'une chaufferie biomasse sur le site de l'usine HERTA à Saint Pol sur Ternoise</t>
  </si>
  <si>
    <t>HERTA</t>
  </si>
  <si>
    <t>31104319400647</t>
  </si>
  <si>
    <t>1013A-Préparation industrielle de produits à base de viande</t>
  </si>
  <si>
    <t>Pas-de-Calais</t>
  </si>
  <si>
    <t>Saint-Pol-sur-Ternoise</t>
  </si>
  <si>
    <t>2,3501082414821</t>
  </si>
  <si>
    <t>50,3883567590611</t>
  </si>
  <si>
    <t>2018-06-16</t>
  </si>
  <si>
    <t>131798,81</t>
  </si>
  <si>
    <t>698857,09</t>
  </si>
  <si>
    <t>1119948,9</t>
  </si>
  <si>
    <t>2010-10-11</t>
  </si>
  <si>
    <t>1001C0121</t>
  </si>
  <si>
    <t>construction d'une centrale biomasse sur le site de Nestlé SITPA à Rosières en Santerre.</t>
  </si>
  <si>
    <t>STE INDUSTRIELLE DE TRANSFORMATION DE PRODUITS AGRICOLES</t>
  </si>
  <si>
    <t>43552002800091</t>
  </si>
  <si>
    <t>1031Z-Transformation et conservation de pommes de terre</t>
  </si>
  <si>
    <t>Somme</t>
  </si>
  <si>
    <t>Rosières-en-Santerre</t>
  </si>
  <si>
    <t>2,7036468444793</t>
  </si>
  <si>
    <t>49,8180165760905</t>
  </si>
  <si>
    <t>534507,59</t>
  </si>
  <si>
    <t>2022566,7</t>
  </si>
  <si>
    <t>3508464,29</t>
  </si>
  <si>
    <t>1001C0135</t>
  </si>
  <si>
    <t>construction d'une chaufferie biomasse sur le site de la Cartonnerie Oudin àTruyes.</t>
  </si>
  <si>
    <t>SOCIETE-MISSENARD QUINT B</t>
  </si>
  <si>
    <t>31109848700383</t>
  </si>
  <si>
    <t>4322B-Travaux d'installation équipements thermiques et climatisation</t>
  </si>
  <si>
    <t>Indre-et-Loire</t>
  </si>
  <si>
    <t>Truyes</t>
  </si>
  <si>
    <t>0,8516034505132</t>
  </si>
  <si>
    <t>47,2855864092356</t>
  </si>
  <si>
    <t>2010-03-31</t>
  </si>
  <si>
    <t>250987,5</t>
  </si>
  <si>
    <t>1001C0136</t>
  </si>
  <si>
    <t>construction d'une chaufferie vapeur biomasse sur le site des Papeteries du Léman.</t>
  </si>
  <si>
    <t>55204695501157 / 55204695503070</t>
  </si>
  <si>
    <t>Haute-Savoie</t>
  </si>
  <si>
    <t>Publier</t>
  </si>
  <si>
    <t>6,5412735337271</t>
  </si>
  <si>
    <t>46,3899642869932</t>
  </si>
  <si>
    <t>2010-03-25</t>
  </si>
  <si>
    <t>160562,39</t>
  </si>
  <si>
    <t>1065171,5</t>
  </si>
  <si>
    <t>1655919,7</t>
  </si>
  <si>
    <t>1001C0138</t>
  </si>
  <si>
    <t>construction d'une chaufferie biomasse sur le site de EURENCO à Sorgues (84)</t>
  </si>
  <si>
    <t>55204695501157</t>
  </si>
  <si>
    <t>Sorgues</t>
  </si>
  <si>
    <t>4,8674896836679</t>
  </si>
  <si>
    <t>44,0145757792343</t>
  </si>
  <si>
    <t>267748,62</t>
  </si>
  <si>
    <t>1184275,05</t>
  </si>
  <si>
    <t>1936031,56</t>
  </si>
  <si>
    <t>1001C0142</t>
  </si>
  <si>
    <t>construction d'une chaufferie  bois sur le site HCI Herbignac (44).</t>
  </si>
  <si>
    <t>BIOMASSE ENERGIE HERBIGNAC / DALKIA / NEXTENERGIES</t>
  </si>
  <si>
    <t>45650053704077 / 49168799200017 / 75070233400012 / 75070233400038</t>
  </si>
  <si>
    <t>3511Z-Production d'électricité / 3530Z-Production et distribution de vapeur et d'air conditionné / 7112B-Ingénierie, études techniques</t>
  </si>
  <si>
    <t>Entreprise de taille intermédiaire / Grande entreprise</t>
  </si>
  <si>
    <t>Loire-Atlantique</t>
  </si>
  <si>
    <t>Herbignac</t>
  </si>
  <si>
    <t>-2,3133857039332</t>
  </si>
  <si>
    <t>47,4472413265246</t>
  </si>
  <si>
    <t>2020-09-23</t>
  </si>
  <si>
    <t>123322,03</t>
  </si>
  <si>
    <t>1822357,97</t>
  </si>
  <si>
    <t>2594240</t>
  </si>
  <si>
    <t>1001C0143</t>
  </si>
  <si>
    <t>construction d'une chaudière biomasse sur le site de Castets (40).</t>
  </si>
  <si>
    <t>GASCOGNE BOIS</t>
  </si>
  <si>
    <t>50171941300012</t>
  </si>
  <si>
    <t>1610A-Sciage et rabotage du bois, hors imprégnation</t>
  </si>
  <si>
    <t>Castets</t>
  </si>
  <si>
    <t>-1,1452812760633</t>
  </si>
  <si>
    <t>43,874040008308</t>
  </si>
  <si>
    <t>2017-02-14</t>
  </si>
  <si>
    <t>204250</t>
  </si>
  <si>
    <t>1001C0145</t>
  </si>
  <si>
    <t>construction d'une chaufferie biomasse pour séchage de bois sur le site de la scierie industrielle de Salles (33).</t>
  </si>
  <si>
    <t>BEYNEL</t>
  </si>
  <si>
    <t>38058196700011</t>
  </si>
  <si>
    <t>Micro entreprise</t>
  </si>
  <si>
    <t>Gironde</t>
  </si>
  <si>
    <t>Belin-Béliet</t>
  </si>
  <si>
    <t>-0,786911511314</t>
  </si>
  <si>
    <t>44,4861917430417</t>
  </si>
  <si>
    <t>2010-03-26</t>
  </si>
  <si>
    <t>1001C0147</t>
  </si>
  <si>
    <t>réalisation et exploitation d'une chaufferie biomasse sur le site de CANDIA à Awoingt</t>
  </si>
  <si>
    <t>50159230700042 / 50159230700059</t>
  </si>
  <si>
    <t>Awoingt</t>
  </si>
  <si>
    <t>3,2860187839485</t>
  </si>
  <si>
    <t>50,1536375836573</t>
  </si>
  <si>
    <t>133145,55</t>
  </si>
  <si>
    <t>851808,83</t>
  </si>
  <si>
    <t>1356200,13</t>
  </si>
  <si>
    <t>2010-12-08</t>
  </si>
  <si>
    <t>201012</t>
  </si>
  <si>
    <t>1001C0148</t>
  </si>
  <si>
    <t>construction d'une chaudière biomasse sur le site de Samazan : unité de déroulage/séchage de peuplier pour contreplaqué.</t>
  </si>
  <si>
    <t>GPFR - GARNICA SAMAZAN</t>
  </si>
  <si>
    <t>50158335500018</t>
  </si>
  <si>
    <t>1621Z-Fabrication de placage et de panneaux de bois</t>
  </si>
  <si>
    <t>Lot-et-Garonne</t>
  </si>
  <si>
    <t>Samazan</t>
  </si>
  <si>
    <t>0,1097063475354</t>
  </si>
  <si>
    <t>44,4348293774688</t>
  </si>
  <si>
    <t>2009-07-29</t>
  </si>
  <si>
    <t>89604,88</t>
  </si>
  <si>
    <t>479715,24</t>
  </si>
  <si>
    <t>772320,12</t>
  </si>
  <si>
    <t>2010-11-29</t>
  </si>
  <si>
    <t>201011</t>
  </si>
  <si>
    <t>1001C0149</t>
  </si>
  <si>
    <t>construction d'une chaufferie biomasse sur le site de BASSENS</t>
  </si>
  <si>
    <t>SAIPOL / SAIPOL - SOCIETE AGRO-INDUSTRIELLE DE PATRIMOINE OLEAGINEUX</t>
  </si>
  <si>
    <t>32831904100021 / 38802115600046</t>
  </si>
  <si>
    <t>Bassens</t>
  </si>
  <si>
    <t>-0,5258687752689</t>
  </si>
  <si>
    <t>44,9084146658892</t>
  </si>
  <si>
    <t>768080,74</t>
  </si>
  <si>
    <t>3048266,03</t>
  </si>
  <si>
    <t>5363846,77</t>
  </si>
  <si>
    <t>1001C0150</t>
  </si>
  <si>
    <t>construction d'une chaufferie biomasse sur le site de l'usine Arkema à Lannemezan</t>
  </si>
  <si>
    <t>Hautes-Pyrénées</t>
  </si>
  <si>
    <t>Lannemezan</t>
  </si>
  <si>
    <t>0,3935308533916</t>
  </si>
  <si>
    <t>43,1170643554361</t>
  </si>
  <si>
    <t>2017-10-31</t>
  </si>
  <si>
    <t>1187500</t>
  </si>
  <si>
    <t>1001C0152</t>
  </si>
  <si>
    <t>Construction d'une chaufferie biomasse sur le site de la fromagerie BONGRAIN GERARD d'Illoud (52).</t>
  </si>
  <si>
    <t>B G</t>
  </si>
  <si>
    <t>33133927500017</t>
  </si>
  <si>
    <t>Haute-Marne</t>
  </si>
  <si>
    <t>Illoud</t>
  </si>
  <si>
    <t>5,5530425742748</t>
  </si>
  <si>
    <t>48,2160158350667</t>
  </si>
  <si>
    <t>2018-04-26</t>
  </si>
  <si>
    <t>125664,69</t>
  </si>
  <si>
    <t>484096,96</t>
  </si>
  <si>
    <t>840761,65</t>
  </si>
  <si>
    <t>2010-08-04</t>
  </si>
  <si>
    <t>1001C0153</t>
  </si>
  <si>
    <t>construction d'une chaufferie biomasse  pour l'usine de déshydratation de MARLE</t>
  </si>
  <si>
    <t>SYLVENERGIE PICARDIE</t>
  </si>
  <si>
    <t>50501485200022</t>
  </si>
  <si>
    <t>4671Z-Commerce de gros de combustibles et de produits annexes</t>
  </si>
  <si>
    <t>Aisne</t>
  </si>
  <si>
    <t>Marle</t>
  </si>
  <si>
    <t>3,7652059286535</t>
  </si>
  <si>
    <t>49,7451396175598</t>
  </si>
  <si>
    <t>2017-05-18</t>
  </si>
  <si>
    <t>2010-10-04</t>
  </si>
  <si>
    <t>1001C0084</t>
  </si>
  <si>
    <t>Substitution du gaz par injection de porosant en amont du four et injection de sciure dans le four</t>
  </si>
  <si>
    <t>BOUYER LEROUX / EDILIANS</t>
  </si>
  <si>
    <t>31869768700016 / 44935422400015</t>
  </si>
  <si>
    <t>Loire</t>
  </si>
  <si>
    <t>Mably</t>
  </si>
  <si>
    <t>4,0633211811743</t>
  </si>
  <si>
    <t>46,0919450649208</t>
  </si>
  <si>
    <t>442450</t>
  </si>
  <si>
    <t>202111</t>
  </si>
  <si>
    <t>1001C0090</t>
  </si>
  <si>
    <t>construction d'une chaufferie biomasse sur le site de l'Etablère à la Séguinière (49)</t>
  </si>
  <si>
    <t>BOUYER LEROUX</t>
  </si>
  <si>
    <t>31869768700016</t>
  </si>
  <si>
    <t>Maine-et-Loire</t>
  </si>
  <si>
    <t>Séguinière (La)</t>
  </si>
  <si>
    <t>-0,9577218790991</t>
  </si>
  <si>
    <t>47,0803760760818</t>
  </si>
  <si>
    <t>2010-03-15</t>
  </si>
  <si>
    <t>457500</t>
  </si>
  <si>
    <t>1001C0112</t>
  </si>
  <si>
    <t>Chaufferie biomasse sur le site de LTR industries à SPAY (72)</t>
  </si>
  <si>
    <t>LTR INDUSTRIES</t>
  </si>
  <si>
    <t>31958012200038 / 31958012200046</t>
  </si>
  <si>
    <t>1200Z-Fabrication de produits à base de tabac / 7010Z-Activités des sièges sociaux</t>
  </si>
  <si>
    <t>Mans (Le)</t>
  </si>
  <si>
    <t>0,2000319544792</t>
  </si>
  <si>
    <t>47,9885256752468</t>
  </si>
  <si>
    <t>328285,52</t>
  </si>
  <si>
    <t>1197069,23</t>
  </si>
  <si>
    <t>2155354,75</t>
  </si>
  <si>
    <t>1001C0139</t>
  </si>
  <si>
    <t>construction d'une centrale de prodution de vapeur biomasse sur le site de l'usine BEL à CLERY-LE-PE</t>
  </si>
  <si>
    <t>IDEX ENERGIES / IDEX ENERGIES CLERY</t>
  </si>
  <si>
    <t>31587164000787 / 53042341700019</t>
  </si>
  <si>
    <t>Meuse</t>
  </si>
  <si>
    <t>Cléry-le-Petit</t>
  </si>
  <si>
    <t>5,1752991211449</t>
  </si>
  <si>
    <t>49,3658020700981</t>
  </si>
  <si>
    <t>2023-06-26</t>
  </si>
  <si>
    <t>181367,79</t>
  </si>
  <si>
    <t>804543,11</t>
  </si>
  <si>
    <t>1340325,9</t>
  </si>
  <si>
    <t>1001C0140</t>
  </si>
  <si>
    <t>Construction d'une chaufferie biomasse sur la plateforme chimique du GIE Osiris à Roussillon.</t>
  </si>
  <si>
    <t>SUEZ RR IWS CHEMICALS FRANCE</t>
  </si>
  <si>
    <t>44454844000064 / 44454844000155</t>
  </si>
  <si>
    <t>3822Z-Traitement et élimination des déchets dangereux</t>
  </si>
  <si>
    <t>Isère</t>
  </si>
  <si>
    <t>Roussillon</t>
  </si>
  <si>
    <t>4,818208401374</t>
  </si>
  <si>
    <t>45,3783232828881</t>
  </si>
  <si>
    <t>2023-01-27</t>
  </si>
  <si>
    <t>900044,37</t>
  </si>
  <si>
    <t>4717455,63</t>
  </si>
  <si>
    <t>7490000</t>
  </si>
  <si>
    <t>2010-12-17</t>
  </si>
  <si>
    <t>2011</t>
  </si>
  <si>
    <t>1101C0001</t>
  </si>
  <si>
    <t>construction d'une installation biomasse sur le site d'AREVA NC LA HAGUE (BCIAT 2011)</t>
  </si>
  <si>
    <t>Hague (La)</t>
  </si>
  <si>
    <t>-1,8137161103957</t>
  </si>
  <si>
    <t>49,6520804291917</t>
  </si>
  <si>
    <t>2011-01-30</t>
  </si>
  <si>
    <t>2018-04-10</t>
  </si>
  <si>
    <t>1225000</t>
  </si>
  <si>
    <t>201110</t>
  </si>
  <si>
    <t>2011-10-14</t>
  </si>
  <si>
    <t>1101C0004</t>
  </si>
  <si>
    <t>construction d'une installation biomasse sur le site de Bastide de Bousignac (BCIAT 2011)</t>
  </si>
  <si>
    <t>ACTIS SA</t>
  </si>
  <si>
    <t>38098626500060</t>
  </si>
  <si>
    <t>2221Z-Fabrication plaques, feuilles, tubes et profilés en plastique</t>
  </si>
  <si>
    <t>Ariège</t>
  </si>
  <si>
    <t>Bastide-de-Bousignac (La)</t>
  </si>
  <si>
    <t>1,8844329549507</t>
  </si>
  <si>
    <t>43,0585490212074</t>
  </si>
  <si>
    <t>2011-01-28</t>
  </si>
  <si>
    <t>2018-03-14</t>
  </si>
  <si>
    <t>687500</t>
  </si>
  <si>
    <t>2011-09-28</t>
  </si>
  <si>
    <t>201109</t>
  </si>
  <si>
    <t>1101C0008</t>
  </si>
  <si>
    <t>construction d'une installation biomasse sur le site de Buzançais (BCIAT 2011).</t>
  </si>
  <si>
    <t>BOIS-FACTORY 36</t>
  </si>
  <si>
    <t>52396008600016</t>
  </si>
  <si>
    <t>Buzançais</t>
  </si>
  <si>
    <t>1,4125883278835</t>
  </si>
  <si>
    <t>46,8875429087176</t>
  </si>
  <si>
    <t>2011-01-27</t>
  </si>
  <si>
    <t>80397,84</t>
  </si>
  <si>
    <t>221412,34</t>
  </si>
  <si>
    <t>461515,18</t>
  </si>
  <si>
    <t>2011-06-22</t>
  </si>
  <si>
    <t>201106</t>
  </si>
  <si>
    <t>1101C0012</t>
  </si>
  <si>
    <t>construction d'une installation biomasse sur le site Les Mureaux (BCIAT 2011).</t>
  </si>
  <si>
    <t>AIRBUS DEFENCE AND SPACE SAS / ARIANEGROUP SAS</t>
  </si>
  <si>
    <t>39334151600028 / 39334151600069 / 51903224700040</t>
  </si>
  <si>
    <t>3030Z-Construction aéronautique et spatiale / 7010Z-Activités des sièges sociaux</t>
  </si>
  <si>
    <t>Yvelines</t>
  </si>
  <si>
    <t>Mureaux (Les)</t>
  </si>
  <si>
    <t>1,9136353051518</t>
  </si>
  <si>
    <t>48,9888049765992</t>
  </si>
  <si>
    <t>2011-01-25</t>
  </si>
  <si>
    <t>46991,33</t>
  </si>
  <si>
    <t>265340,56</t>
  </si>
  <si>
    <t>457331,89</t>
  </si>
  <si>
    <t>2011-06-29</t>
  </si>
  <si>
    <t>1101C0016</t>
  </si>
  <si>
    <t>construction d'une installation biomasse sur le site d'AHLSTROM à Pont Audemer (BCIAT 2011).</t>
  </si>
  <si>
    <t>Eure</t>
  </si>
  <si>
    <t>Pont-Audemer</t>
  </si>
  <si>
    <t>0,5213952420073</t>
  </si>
  <si>
    <t>49,3458285473516</t>
  </si>
  <si>
    <t>2016-06-04</t>
  </si>
  <si>
    <t>655795,5</t>
  </si>
  <si>
    <t>2011-07-27</t>
  </si>
  <si>
    <t>201107</t>
  </si>
  <si>
    <t>1101C0026</t>
  </si>
  <si>
    <t>construction d'une installation biomasse sur le site des des PAPETERIES DES VOSGES à Laval sur Vologne (BCIAT 2011)</t>
  </si>
  <si>
    <t>BIOFELY</t>
  </si>
  <si>
    <t>49968141900010 / 49968141900051</t>
  </si>
  <si>
    <t>3511Z-Production d'électricité / 3530Z-Production et distribution de vapeur et d'air conditionné</t>
  </si>
  <si>
    <t>Laval-sur-Vologne</t>
  </si>
  <si>
    <t>6,6927954412052</t>
  </si>
  <si>
    <t>48,19656230458</t>
  </si>
  <si>
    <t>2011-01-31</t>
  </si>
  <si>
    <t>375632,7</t>
  </si>
  <si>
    <t>1382358,28</t>
  </si>
  <si>
    <t>2349375,53</t>
  </si>
  <si>
    <t>202009</t>
  </si>
  <si>
    <t>1101C0032</t>
  </si>
  <si>
    <t>construction d'une installation biomasse sur le site des Papeteries de Vizille (BCIAT 2011)</t>
  </si>
  <si>
    <t>Vizille</t>
  </si>
  <si>
    <t>5,7795679097991</t>
  </si>
  <si>
    <t>45,0750260239557</t>
  </si>
  <si>
    <t>2019-12-28</t>
  </si>
  <si>
    <t>96091</t>
  </si>
  <si>
    <t>1289534</t>
  </si>
  <si>
    <t>1847500</t>
  </si>
  <si>
    <t>2011-07-06</t>
  </si>
  <si>
    <t>1101C0034</t>
  </si>
  <si>
    <t>construction d'une installation biomasse sur le site de Mandeure (BCIAT 2011).</t>
  </si>
  <si>
    <t>PAPETERIE DE MANDEURE</t>
  </si>
  <si>
    <t>33931080700013</t>
  </si>
  <si>
    <t>1712Z-Fabrication de papier et de carton</t>
  </si>
  <si>
    <t>Bourgogne-Franche-Comté</t>
  </si>
  <si>
    <t>Doubs</t>
  </si>
  <si>
    <t>Mandeure</t>
  </si>
  <si>
    <t>6,8103304011795</t>
  </si>
  <si>
    <t>47,4326701458854</t>
  </si>
  <si>
    <t>2019-05-18</t>
  </si>
  <si>
    <t>425000</t>
  </si>
  <si>
    <t>1101C0035</t>
  </si>
  <si>
    <t>construction d'une installation biomasse sur le site de CAMPBELL Le Pontet (BCIAT 2011)</t>
  </si>
  <si>
    <t>CONTINENTAL FOODS FRANCE SAS</t>
  </si>
  <si>
    <t>41391000100028</t>
  </si>
  <si>
    <t>1089Z-Fabrication d'autres produits alimentaires n.c.a.</t>
  </si>
  <si>
    <t>Vedène</t>
  </si>
  <si>
    <t>4,9032776434958</t>
  </si>
  <si>
    <t>43,9708615937288</t>
  </si>
  <si>
    <t>2016-05-02</t>
  </si>
  <si>
    <t>1101C0038</t>
  </si>
  <si>
    <t>construction d'une installation biomasse sur le site de l'usine de Frouard ( BCIAT 2011)</t>
  </si>
  <si>
    <t>SOFIDEL FRANCE</t>
  </si>
  <si>
    <t>41119888000022</t>
  </si>
  <si>
    <t>1722Z-Fabrication d'articles en papier à usage sanitaire ou domestique</t>
  </si>
  <si>
    <t>Meurthe-et-Moselle</t>
  </si>
  <si>
    <t>Frouard</t>
  </si>
  <si>
    <t>6,123057024322</t>
  </si>
  <si>
    <t>48,7504904954026</t>
  </si>
  <si>
    <t>2011-01-19</t>
  </si>
  <si>
    <t>2020-12-11</t>
  </si>
  <si>
    <t>334547,35</t>
  </si>
  <si>
    <t>1294843,63</t>
  </si>
  <si>
    <t>2216890,98</t>
  </si>
  <si>
    <t>1101C0039</t>
  </si>
  <si>
    <t>construction d'une installation biomasse sur le site INDENA à Tours (BCIAT 2011)</t>
  </si>
  <si>
    <t>Tours</t>
  </si>
  <si>
    <t>0,6965243894571</t>
  </si>
  <si>
    <t>47,3986373254162</t>
  </si>
  <si>
    <t>2017-05-24</t>
  </si>
  <si>
    <t>195000</t>
  </si>
  <si>
    <t>1ER.08-Méthanisation (avec injection)</t>
  </si>
  <si>
    <t>1101C0003</t>
  </si>
  <si>
    <t>construction d'une installation biogaz sur le site de Saint Germer de Fly (BCIAT 2011)</t>
  </si>
  <si>
    <t>Oise</t>
  </si>
  <si>
    <t>Saint-Germer-de-Fly</t>
  </si>
  <si>
    <t>1,7819153830229</t>
  </si>
  <si>
    <t>49,4416354998947</t>
  </si>
  <si>
    <t>2011-02-01</t>
  </si>
  <si>
    <t>2016-06-30</t>
  </si>
  <si>
    <t>532820,5</t>
  </si>
  <si>
    <t>1101C0009</t>
  </si>
  <si>
    <t>construction d'une installation biogaz sur le site d'Artenay (BCIAT 2011).</t>
  </si>
  <si>
    <t>TEREOS / TEREOS FRANCE</t>
  </si>
  <si>
    <t>40794892600016 / 53324797900016</t>
  </si>
  <si>
    <t>1081Z-Fabrication de sucre / 4621Z-Comm. de gros céréales, tabac non manuf. et aliments pour bétail</t>
  </si>
  <si>
    <t>Artenay</t>
  </si>
  <si>
    <t>1,8801191529582</t>
  </si>
  <si>
    <t>48,076183202345</t>
  </si>
  <si>
    <t>515042,88</t>
  </si>
  <si>
    <t>888542,88</t>
  </si>
  <si>
    <t>1101C0005</t>
  </si>
  <si>
    <t>Construction d'une installation biomasse sur le site de BONILAIT PROTEINES à Chasseneuil-du-Poitou (</t>
  </si>
  <si>
    <t>BONILAIT PROTEINES / DALKIA SMART BUILDING</t>
  </si>
  <si>
    <t>50159230700059 / 50159230700075 / 78150710800012</t>
  </si>
  <si>
    <t>1051D-Fabrication d'autres produits laitiers / 7112B-Ingénierie, études techniques</t>
  </si>
  <si>
    <t>Vienne</t>
  </si>
  <si>
    <t>Chasseneuil-du-Poitou</t>
  </si>
  <si>
    <t>0,3617233118148</t>
  </si>
  <si>
    <t>46,6518597499667</t>
  </si>
  <si>
    <t>428311,92</t>
  </si>
  <si>
    <t>1368293,4</t>
  </si>
  <si>
    <t>2447232,82</t>
  </si>
  <si>
    <t>1101C0017</t>
  </si>
  <si>
    <t>construction d'une installation biomasse sur le site d'ERAMET à Sandouville (BCIAT 2011).</t>
  </si>
  <si>
    <t>Sandouville</t>
  </si>
  <si>
    <t>0,3010832558161</t>
  </si>
  <si>
    <t>49,4777491695557</t>
  </si>
  <si>
    <t>122482,5</t>
  </si>
  <si>
    <t>365242,5</t>
  </si>
  <si>
    <t>689937,5</t>
  </si>
  <si>
    <t>2012</t>
  </si>
  <si>
    <t>1201C0020</t>
  </si>
  <si>
    <t>Construction d'une installation biomasse sur le site de Villers-les-Pots (BCIAT 2012).</t>
  </si>
  <si>
    <t>SOCIETE DE TRANSFORMATION DE LEGUMES</t>
  </si>
  <si>
    <t>33865509500036</t>
  </si>
  <si>
    <t>1039A-Autre transformation et conservation de légumes</t>
  </si>
  <si>
    <t>Côte-dOr</t>
  </si>
  <si>
    <t>Villers-les-Pots</t>
  </si>
  <si>
    <t>5,3473440649571</t>
  </si>
  <si>
    <t>47,2102288788768</t>
  </si>
  <si>
    <t>2012-02-01</t>
  </si>
  <si>
    <t>2016-05-24</t>
  </si>
  <si>
    <t>201204</t>
  </si>
  <si>
    <t>2012-06-13</t>
  </si>
  <si>
    <t>201206</t>
  </si>
  <si>
    <t>1201C0021</t>
  </si>
  <si>
    <t>Construction d'une installation biomasse sur le site de l'usine de Dassault à Mérignac (BCIAT 2012).</t>
  </si>
  <si>
    <t>DALKIA / STE DALKIA</t>
  </si>
  <si>
    <t>45650053700018 / 45650053701560 / 45650053702832</t>
  </si>
  <si>
    <t>Mérignac</t>
  </si>
  <si>
    <t>-0,6817331203131</t>
  </si>
  <si>
    <t>44,8322957815463</t>
  </si>
  <si>
    <t>2017-08-30</t>
  </si>
  <si>
    <t>158448,75</t>
  </si>
  <si>
    <t>2012-06-12</t>
  </si>
  <si>
    <t>1201C0022</t>
  </si>
  <si>
    <t>Construction d'une installation biomasse sur le site de l'usine de Corenso à Saint-Seurin (BCIAT 2012).</t>
  </si>
  <si>
    <t>45650053700018 / 45650053702832</t>
  </si>
  <si>
    <t>Dordogne</t>
  </si>
  <si>
    <t>Moulin-Neuf</t>
  </si>
  <si>
    <t>0,0583971591474</t>
  </si>
  <si>
    <t>45,0000117646696</t>
  </si>
  <si>
    <t>675000</t>
  </si>
  <si>
    <t>201708</t>
  </si>
  <si>
    <t>1201C0023</t>
  </si>
  <si>
    <t>Construction d'une installation biomasse sur le site de la Brasserie de Champigneulles (BCIAT 2012).</t>
  </si>
  <si>
    <t>49968141900010</t>
  </si>
  <si>
    <t>Champigneulles</t>
  </si>
  <si>
    <t>6,1230489401333</t>
  </si>
  <si>
    <t>48,7209802007963</t>
  </si>
  <si>
    <t>356675</t>
  </si>
  <si>
    <t>1201C0024</t>
  </si>
  <si>
    <t>Construction d'une installation biomasse sur le site de la Compagnie des Fromages &amp; Richesmonts à Vigneulles-les-Hattonchatel (BCIAT 2012).</t>
  </si>
  <si>
    <t>Vigneulles-lès-Hattonchâtel</t>
  </si>
  <si>
    <t>5,7237532895143</t>
  </si>
  <si>
    <t>48,9856713239088</t>
  </si>
  <si>
    <t>192750</t>
  </si>
  <si>
    <t>1201C0027</t>
  </si>
  <si>
    <t>Construction d'une installation biomasse sur le site de Saint Séverin (BCIAT 2012).</t>
  </si>
  <si>
    <t>AHLSTROM SPECIALTIES SA</t>
  </si>
  <si>
    <t>35270320100025</t>
  </si>
  <si>
    <t>Bousbecque</t>
  </si>
  <si>
    <t>3,0754276159326</t>
  </si>
  <si>
    <t>50,7638194753212</t>
  </si>
  <si>
    <t>1201C0028</t>
  </si>
  <si>
    <t>Construction d'une installation biomasse sur le site de l'usine de Evergnicourt (BCIAT 2012).</t>
  </si>
  <si>
    <t>EVERBAL</t>
  </si>
  <si>
    <t>54209119400036</t>
  </si>
  <si>
    <t>Évergnicourt</t>
  </si>
  <si>
    <t>4,0363181080984</t>
  </si>
  <si>
    <t>49,4564319591442</t>
  </si>
  <si>
    <t>2017-11-24</t>
  </si>
  <si>
    <t>577983,3</t>
  </si>
  <si>
    <t>802983,3</t>
  </si>
  <si>
    <t>1201C0029</t>
  </si>
  <si>
    <t>Construction d'une installation biomasse sur le site de la société Mc CAIN à MATOUGES (BCIAT 2012).</t>
  </si>
  <si>
    <t>NEXTENERGIES</t>
  </si>
  <si>
    <t>49168799200017 / 49168799200025</t>
  </si>
  <si>
    <t>Matougues</t>
  </si>
  <si>
    <t>4,2438511270641</t>
  </si>
  <si>
    <t>48,9835144537312</t>
  </si>
  <si>
    <t>2017-05-23</t>
  </si>
  <si>
    <t>875000</t>
  </si>
  <si>
    <t>2012-06-19</t>
  </si>
  <si>
    <t>1201C0031</t>
  </si>
  <si>
    <t>Construction d'une installation biomasse sur le site de Diana Naturals à Antrain (BCIAT 2012).</t>
  </si>
  <si>
    <t>Val-Couesnon</t>
  </si>
  <si>
    <t>-1,4627873096105</t>
  </si>
  <si>
    <t>48,440347473147</t>
  </si>
  <si>
    <t>500549,29</t>
  </si>
  <si>
    <t>671549,29</t>
  </si>
  <si>
    <t>1201C0036</t>
  </si>
  <si>
    <t>Construction d'une installation biomasse sur le site de Saint-Aubin-lès-Elbeuf (BCIAT 2012).</t>
  </si>
  <si>
    <t>SANOFI CHIMIE</t>
  </si>
  <si>
    <t>42870620400024 / 42870620400149</t>
  </si>
  <si>
    <t>2110Z-Fabrication de produits pharmaceutiques de base / 7010Z-Activités des sièges sociaux</t>
  </si>
  <si>
    <t>Saint-Aubin-lès-Elbeuf</t>
  </si>
  <si>
    <t>1,0182050720461</t>
  </si>
  <si>
    <t>49,3031262436389</t>
  </si>
  <si>
    <t>2018-02-03</t>
  </si>
  <si>
    <t>1000000</t>
  </si>
  <si>
    <t>2012-10-22</t>
  </si>
  <si>
    <t>201210</t>
  </si>
  <si>
    <t>1201C0037</t>
  </si>
  <si>
    <t>Construction d'une installation biomasse sur le site de la société ECOPSI à BAS-EN-BASSET (BCIAT 2012).</t>
  </si>
  <si>
    <t>ECOPSI</t>
  </si>
  <si>
    <t>35216764700077</t>
  </si>
  <si>
    <t>4621Z-Comm. de gros céréales, tabac non manuf. et aliments pour bétail</t>
  </si>
  <si>
    <t>Haute-Loire</t>
  </si>
  <si>
    <t>Bas-en-Basset</t>
  </si>
  <si>
    <t>4,1048267733428</t>
  </si>
  <si>
    <t>45,3159120643518</t>
  </si>
  <si>
    <t>318750</t>
  </si>
  <si>
    <t>2012-08-29</t>
  </si>
  <si>
    <t>201208</t>
  </si>
  <si>
    <t>1201C0038</t>
  </si>
  <si>
    <t>Construction d'une installation biomasse sur le site de l'ULDS GLAC à Champdeniers (BCIAT 2012).</t>
  </si>
  <si>
    <t>LANGA</t>
  </si>
  <si>
    <t>50461315900038</t>
  </si>
  <si>
    <t>6420Z-Activités des sociétés holding</t>
  </si>
  <si>
    <t>Deux-Sèvres</t>
  </si>
  <si>
    <t>Champdeniers</t>
  </si>
  <si>
    <t>-0,3823315140147</t>
  </si>
  <si>
    <t>46,4801725466526</t>
  </si>
  <si>
    <t>2018-11-14</t>
  </si>
  <si>
    <t>620750</t>
  </si>
  <si>
    <t>1201C0017</t>
  </si>
  <si>
    <t>Construction d'une installation biomasse sur le site de l'usine de Sète (BCIAT 2012).</t>
  </si>
  <si>
    <t>32831904100138 / 38802115600046</t>
  </si>
  <si>
    <t>Hérault</t>
  </si>
  <si>
    <t>Sète</t>
  </si>
  <si>
    <t>3,6470505832322</t>
  </si>
  <si>
    <t>43,3917686561041</t>
  </si>
  <si>
    <t>643864,84</t>
  </si>
  <si>
    <t>1921683,42</t>
  </si>
  <si>
    <t>3590548,26</t>
  </si>
  <si>
    <t>201207</t>
  </si>
  <si>
    <t>1201C0019</t>
  </si>
  <si>
    <t>Construction d'une installation biomasse sur le site de BIOSYLVA à Nevers (BCIAT 2012).</t>
  </si>
  <si>
    <t>BIOSYLVA</t>
  </si>
  <si>
    <t>53238122500012 / 53238122500020</t>
  </si>
  <si>
    <t>Nièvre</t>
  </si>
  <si>
    <t>Nevers</t>
  </si>
  <si>
    <t>3,1568934699895</t>
  </si>
  <si>
    <t>46,9881200163652</t>
  </si>
  <si>
    <t>224418,83</t>
  </si>
  <si>
    <t>1112110,04</t>
  </si>
  <si>
    <t>1799028,87</t>
  </si>
  <si>
    <t>2013</t>
  </si>
  <si>
    <t>1301C0010</t>
  </si>
  <si>
    <t>Construction d'une installation biomasse sur le site de Swedspan France à Lure (BCIAT 2013).</t>
  </si>
  <si>
    <t>CF2P</t>
  </si>
  <si>
    <t>44452613100024</t>
  </si>
  <si>
    <t>Haute-Saône</t>
  </si>
  <si>
    <t>Lure</t>
  </si>
  <si>
    <t>6,49651952663</t>
  </si>
  <si>
    <t>47,6851657757511</t>
  </si>
  <si>
    <t>2013-02-01</t>
  </si>
  <si>
    <t>201307</t>
  </si>
  <si>
    <t>2013-06-25</t>
  </si>
  <si>
    <t>201306</t>
  </si>
  <si>
    <t>1301C0011</t>
  </si>
  <si>
    <t>Construction d'une installation biomasse pour le broyeur cuiseur du site de Placoplatre à Vaujours (BCIAT 2013).</t>
  </si>
  <si>
    <t>55204695500613 / 55204695502411</t>
  </si>
  <si>
    <t>3530Z-Production et distribution de vapeur et d'air conditionné / 4322A-Travaux d'installation d'eau et de gaz en tous locaux</t>
  </si>
  <si>
    <t>Seine-Saint-Denis</t>
  </si>
  <si>
    <t>Vaujours</t>
  </si>
  <si>
    <t>2,581001582898</t>
  </si>
  <si>
    <t>48,9324774784937</t>
  </si>
  <si>
    <t>1237959,32</t>
  </si>
  <si>
    <t>2013-10-09</t>
  </si>
  <si>
    <t>201310</t>
  </si>
  <si>
    <t>1301C0013</t>
  </si>
  <si>
    <t>Construction d'une installation biomasse pour le broyeur cuiseur du site de SINIAT à Auneuil (BCIAT 2013).</t>
  </si>
  <si>
    <t>Auneuil</t>
  </si>
  <si>
    <t>1,9884647046981</t>
  </si>
  <si>
    <t>49,372401271021</t>
  </si>
  <si>
    <t>2016-11-30</t>
  </si>
  <si>
    <t>759156,68</t>
  </si>
  <si>
    <t>1301C0017</t>
  </si>
  <si>
    <t>Construction d'une installation biomasse sur le site de Terra Lacta à Claix (BCIAT 2013).</t>
  </si>
  <si>
    <t>Mézière (La)</t>
  </si>
  <si>
    <t>-1,750572863765</t>
  </si>
  <si>
    <t>48,2130665994647</t>
  </si>
  <si>
    <t>2018-07-10</t>
  </si>
  <si>
    <t>2013-06-26</t>
  </si>
  <si>
    <t>1301C0018</t>
  </si>
  <si>
    <t>Construction d'une installation biomasse sur le site de Terra Lacta à Surgères (BCIAT 2013).</t>
  </si>
  <si>
    <t>2018-07-11</t>
  </si>
  <si>
    <t>2013-07-01</t>
  </si>
  <si>
    <t>1301C0019</t>
  </si>
  <si>
    <t>Construction d'une installation biomasse sur le site de Terra Lacta à Saint-Saviol (BCIAT 2013).</t>
  </si>
  <si>
    <t>1301C0023</t>
  </si>
  <si>
    <t>Construction d'une installation biomasse sur le site de l'usine de GIEN (BCIAT 2013).</t>
  </si>
  <si>
    <t>ESSITY OPERATIONS FRANCE</t>
  </si>
  <si>
    <t>70205518700166</t>
  </si>
  <si>
    <t>Saint-Ouen-sur-Seine</t>
  </si>
  <si>
    <t>2,3325695043595</t>
  </si>
  <si>
    <t>48,9098048269035</t>
  </si>
  <si>
    <t>2013-09-16</t>
  </si>
  <si>
    <t>201309</t>
  </si>
  <si>
    <t>1301C0028</t>
  </si>
  <si>
    <t>Construction d'une installation biomasse sur le site de Cargill Etablissement à Saint Nazaire (BCIAT 2013).</t>
  </si>
  <si>
    <t>CARGILL FRANCE</t>
  </si>
  <si>
    <t>57209969500072 / 57209969500197</t>
  </si>
  <si>
    <t>Saint-Germain-en-Laye</t>
  </si>
  <si>
    <t>2,0958536367556</t>
  </si>
  <si>
    <t>48,9370325717563</t>
  </si>
  <si>
    <t>2020-02-15</t>
  </si>
  <si>
    <t>1301C0009</t>
  </si>
  <si>
    <t>Construction d'une installation biomasse sur le site de Gascogne Paper à Mimizan (BCIAT 2013).</t>
  </si>
  <si>
    <t>GASCOGNE PAPIER</t>
  </si>
  <si>
    <t>33461296700011</t>
  </si>
  <si>
    <t>49051,27</t>
  </si>
  <si>
    <t>153136,18</t>
  </si>
  <si>
    <t>289687,45</t>
  </si>
  <si>
    <t>1301C0012</t>
  </si>
  <si>
    <t>Construction d'une installation biomasse sur le site Nestlé France de DIEPPE.</t>
  </si>
  <si>
    <t>MNF - NESTLE FRANCE / NESTLE FRANCE</t>
  </si>
  <si>
    <t>54201442800529 / 54201442800792</t>
  </si>
  <si>
    <t>1051D-Fabrication d'autres produits laitiers</t>
  </si>
  <si>
    <t>Rouxmesnil-Bouteilles</t>
  </si>
  <si>
    <t>1,0997102189475</t>
  </si>
  <si>
    <t>49,8999851113103</t>
  </si>
  <si>
    <t>365492,1</t>
  </si>
  <si>
    <t>1778861,46</t>
  </si>
  <si>
    <t>2924703,16</t>
  </si>
  <si>
    <t>1301C0015</t>
  </si>
  <si>
    <t>Construction d'une installation biomasse sur le site des fromageries BEL à Sablé sur Sarthe (BCIAT 2</t>
  </si>
  <si>
    <t>Sablé-sur-Sarthe</t>
  </si>
  <si>
    <t>-0,3547051194755</t>
  </si>
  <si>
    <t>47,8378276313759</t>
  </si>
  <si>
    <t>325493,97</t>
  </si>
  <si>
    <t>1331680,13</t>
  </si>
  <si>
    <t>2278206,85</t>
  </si>
  <si>
    <t>2013-07-25</t>
  </si>
  <si>
    <t>1301C0020</t>
  </si>
  <si>
    <t>Construction d'une installation biomasse sur le site de l'Ange Marie à Mézières sur Ponthouin (BCIAT</t>
  </si>
  <si>
    <t>DROUIN SAS</t>
  </si>
  <si>
    <t>35280274800017</t>
  </si>
  <si>
    <t>1624Z-Fabrication d'emballages en bois</t>
  </si>
  <si>
    <t>MOULIN Leslie</t>
  </si>
  <si>
    <t>Mézières-sur-Ponthouin</t>
  </si>
  <si>
    <t>0,2979319946975</t>
  </si>
  <si>
    <t>48,202235444868</t>
  </si>
  <si>
    <t>115023,83</t>
  </si>
  <si>
    <t>418882,85</t>
  </si>
  <si>
    <t>723846,18</t>
  </si>
  <si>
    <t>1301C0022</t>
  </si>
  <si>
    <t>Construction d'une installation biomasse sur le site de Triballat Noyal / Sojasun à Chateaubourg (BC</t>
  </si>
  <si>
    <t>Châteaubourg</t>
  </si>
  <si>
    <t>-1,4040196668425</t>
  </si>
  <si>
    <t>48,1199997575568</t>
  </si>
  <si>
    <t>2023-08-25</t>
  </si>
  <si>
    <t>131601,67</t>
  </si>
  <si>
    <t>435770,86</t>
  </si>
  <si>
    <t>762086,2</t>
  </si>
  <si>
    <t>1301C0029</t>
  </si>
  <si>
    <t>Construction d'une installation biomasse sur le site de la ZI Hermitage à Ancenis (BCIAT 2013).</t>
  </si>
  <si>
    <t>ANCENIS GUYOT ENERGIES / GUYOT ENVIRONNEMENT GROUPE / SAS LAITERIE DU VAL D'ANCENIS</t>
  </si>
  <si>
    <t>34757035000038 / 41491950600033 / 91244483300012</t>
  </si>
  <si>
    <t>1051B-Fabrication de beurre / 3521Z-Production de combustibles gazeux / 6420Z-Activités des sociétés holding</t>
  </si>
  <si>
    <t>Ancenis-Saint-Géréon</t>
  </si>
  <si>
    <t>-1,1891525863299</t>
  </si>
  <si>
    <t>47,380160039482</t>
  </si>
  <si>
    <t>2021-12-02 &gt; Favorable</t>
  </si>
  <si>
    <t>1178000</t>
  </si>
  <si>
    <t>202203</t>
  </si>
  <si>
    <t>2014</t>
  </si>
  <si>
    <t>1401C0014</t>
  </si>
  <si>
    <t>Construction d'une installation biomasse sur le site de Gascogne Sack à MIMIZAN (BCIAT 2014).</t>
  </si>
  <si>
    <t>2014-01-31</t>
  </si>
  <si>
    <t>1689000</t>
  </si>
  <si>
    <t>201706</t>
  </si>
  <si>
    <t>2014-06-11</t>
  </si>
  <si>
    <t>201406</t>
  </si>
  <si>
    <t>1401C0017</t>
  </si>
  <si>
    <t>Construction d'une installation biomasse sur le site Procter &amp; Gamble à BLOIS (BCIAT 2014).</t>
  </si>
  <si>
    <t>Cesson-Sévigné</t>
  </si>
  <si>
    <t>-1,5971450717291</t>
  </si>
  <si>
    <t>48,1202263329088</t>
  </si>
  <si>
    <t>2019-06-21</t>
  </si>
  <si>
    <t>1401C0024</t>
  </si>
  <si>
    <t>Construction d'une installation biomasse sur le site de LACTOVOSGES à SAULXURES LES BULGNEVILLE (BCIAT 2014).</t>
  </si>
  <si>
    <t>Saulxures-lès-Bulgnéville</t>
  </si>
  <si>
    <t>5,8157633894379</t>
  </si>
  <si>
    <t>48,1919871270873</t>
  </si>
  <si>
    <t>263080,37</t>
  </si>
  <si>
    <t>478488,99</t>
  </si>
  <si>
    <t>1257259,76</t>
  </si>
  <si>
    <t>1401C0025</t>
  </si>
  <si>
    <t>Construction d'une installation biomasse sur le site de SAINT MALO BIO ENERGIES à SAINT MALO (BCIAT 2014).</t>
  </si>
  <si>
    <t>2018-09-08</t>
  </si>
  <si>
    <t>1401C0026</t>
  </si>
  <si>
    <t>Construction d'une installation biomasse sur le site des Cartonneries de Gondardennes à WARDRECQUES (BCIAT 2014).</t>
  </si>
  <si>
    <t>2016-11-19</t>
  </si>
  <si>
    <t>201611</t>
  </si>
  <si>
    <t>2014-12-10</t>
  </si>
  <si>
    <t>201412</t>
  </si>
  <si>
    <t>1401C0022</t>
  </si>
  <si>
    <t>Construction d'une installation biomasse sur le site de Brenil Pellets à La Roche en Brenil (BCIAT 2</t>
  </si>
  <si>
    <t>JRS FIBER BRENIL</t>
  </si>
  <si>
    <t>50100212500018 / 50100212500026</t>
  </si>
  <si>
    <t>Granulés bois</t>
  </si>
  <si>
    <t>Roche-en-Brenil (La)</t>
  </si>
  <si>
    <t>4,1716420937943</t>
  </si>
  <si>
    <t>47,3820376566865</t>
  </si>
  <si>
    <t>281408,32</t>
  </si>
  <si>
    <t>498414,85</t>
  </si>
  <si>
    <t>1379823,17</t>
  </si>
  <si>
    <t>1401C0023</t>
  </si>
  <si>
    <t>Construction d'une installation biomasse sur le site d'ENERSICO à Schweighouse-sur-Moder (BCIAT 2014</t>
  </si>
  <si>
    <t>ENERSICO</t>
  </si>
  <si>
    <t>79107966800012</t>
  </si>
  <si>
    <t>Schweighouse-sur-Moder</t>
  </si>
  <si>
    <t>7,7377291291106</t>
  </si>
  <si>
    <t>48,8172158878525</t>
  </si>
  <si>
    <t>2014-11-25</t>
  </si>
  <si>
    <t>201411</t>
  </si>
  <si>
    <t>1401C0028</t>
  </si>
  <si>
    <t>Construction d'une installation biomasse sur le site de Bretagne Pellets à MAURON (BCIAT 2014).</t>
  </si>
  <si>
    <t>BRETAGNE PELLETS</t>
  </si>
  <si>
    <t>80051827600012</t>
  </si>
  <si>
    <t>1629Z-Fabrication objets divers en bois, liège, vannerie et sparterie</t>
  </si>
  <si>
    <t>Morbihan</t>
  </si>
  <si>
    <t>Mauron</t>
  </si>
  <si>
    <t>-2,304325202085</t>
  </si>
  <si>
    <t>48,0820047766168</t>
  </si>
  <si>
    <t>298645</t>
  </si>
  <si>
    <t>788645</t>
  </si>
  <si>
    <t>2014-11-19</t>
  </si>
  <si>
    <t>1401C0056</t>
  </si>
  <si>
    <t>Construction d'une installation biomasse sur le site d'APROBOIS à ROSTRENEN (BCIAT 2014).</t>
  </si>
  <si>
    <t>APROBOIS</t>
  </si>
  <si>
    <t>37803517400010</t>
  </si>
  <si>
    <t>Carhaix-Plouguer</t>
  </si>
  <si>
    <t>-3,5662649497505</t>
  </si>
  <si>
    <t>48,2687571846944</t>
  </si>
  <si>
    <t>631119</t>
  </si>
  <si>
    <t>982359</t>
  </si>
  <si>
    <t>201607</t>
  </si>
  <si>
    <t>2014-11-21</t>
  </si>
  <si>
    <t>2015</t>
  </si>
  <si>
    <t>1501C0012</t>
  </si>
  <si>
    <t>Construction d'une installation biomasse sur le site de Cristal Union à Villette sur Aube (BCIAT 2015).</t>
  </si>
  <si>
    <t>CRISTAL UNION</t>
  </si>
  <si>
    <t>42134336900011</t>
  </si>
  <si>
    <t>1081Z-Fabrication de sucre</t>
  </si>
  <si>
    <t>Arcis-sur-Aube</t>
  </si>
  <si>
    <t>4,1419727225588</t>
  </si>
  <si>
    <t>48,527827063481</t>
  </si>
  <si>
    <t>2015-01-30</t>
  </si>
  <si>
    <t>201511</t>
  </si>
  <si>
    <t>2015-11-24</t>
  </si>
  <si>
    <t>1501C0034</t>
  </si>
  <si>
    <t>Construction d'une installation biomasse sur le site de Eurenco / Manuco à Bergerac (BCIAT 2015).</t>
  </si>
  <si>
    <t>CAP INGELEC SA</t>
  </si>
  <si>
    <t>38432646800111</t>
  </si>
  <si>
    <t>Saint-Jean-d'Illac</t>
  </si>
  <si>
    <t>-0,8191928415567</t>
  </si>
  <si>
    <t>44,7934017327237</t>
  </si>
  <si>
    <t>2017-04-26</t>
  </si>
  <si>
    <t>201506</t>
  </si>
  <si>
    <t>2015-06-24</t>
  </si>
  <si>
    <t>1501C0014</t>
  </si>
  <si>
    <t>Construction d'une installation biomasse sur le site de Vicat à Créchy (BCIAT 2015).</t>
  </si>
  <si>
    <t>VICAT</t>
  </si>
  <si>
    <t>05750553900429 / 05750553900452</t>
  </si>
  <si>
    <t>2351Z-Fabrication de ciment / 6420Z-Activités des sociétés holding</t>
  </si>
  <si>
    <t>Allier</t>
  </si>
  <si>
    <t>Créchy</t>
  </si>
  <si>
    <t>3,4238802733288</t>
  </si>
  <si>
    <t>46,2696890235882</t>
  </si>
  <si>
    <t>380000</t>
  </si>
  <si>
    <t>1140000</t>
  </si>
  <si>
    <t>1501C0015</t>
  </si>
  <si>
    <t>Construction d'une installation biomasse sur le site de Wood Stock Energies à Marignac (BCIAT 2015).</t>
  </si>
  <si>
    <t>PYRENEES BOIS ENERGIES</t>
  </si>
  <si>
    <t>80774293700012</t>
  </si>
  <si>
    <t>Marignac</t>
  </si>
  <si>
    <t>0,666038893994</t>
  </si>
  <si>
    <t>42,8948607820595</t>
  </si>
  <si>
    <t>68086,8</t>
  </si>
  <si>
    <t>535767,67</t>
  </si>
  <si>
    <t>1067854,47</t>
  </si>
  <si>
    <t>1501C0016</t>
  </si>
  <si>
    <t>Construction d'une installation biomasse sur le site de Bois-Factory 70 à Demangevelle (BCIAT 2015).</t>
  </si>
  <si>
    <t>BOIS-FACTORY 70</t>
  </si>
  <si>
    <t>44285855100017 / 44285855100033 / 44285855100041</t>
  </si>
  <si>
    <t>1610A-Sciage et rabotage du bois, hors imprégnation / 7010Z-Activités des sièges sociaux</t>
  </si>
  <si>
    <t>Demangevelle</t>
  </si>
  <si>
    <t>6,03941485694</t>
  </si>
  <si>
    <t>47,9305638314451</t>
  </si>
  <si>
    <t>660000</t>
  </si>
  <si>
    <t>202011</t>
  </si>
  <si>
    <t>2015-06-12</t>
  </si>
  <si>
    <t>1501C0017</t>
  </si>
  <si>
    <t>Construction d'une installation biomasse sur le site de la Distillerie des Costières (UDM) à Vauvert</t>
  </si>
  <si>
    <t>UNION DISTILLERIES MEDITERRANEE</t>
  </si>
  <si>
    <t>48340524700055</t>
  </si>
  <si>
    <t>Vauvert</t>
  </si>
  <si>
    <t>4,305971973268</t>
  </si>
  <si>
    <t>43,6258454819476</t>
  </si>
  <si>
    <t>498000</t>
  </si>
  <si>
    <t>2015-06-11</t>
  </si>
  <si>
    <t>1501C0018</t>
  </si>
  <si>
    <t>Construction d'une installation biomasse sur le site de Soprema à Strasbourg (BCIAT 2015).</t>
  </si>
  <si>
    <t>SOPREMA</t>
  </si>
  <si>
    <t>31452755700321</t>
  </si>
  <si>
    <t>Strasbourg</t>
  </si>
  <si>
    <t>7,7675275675837</t>
  </si>
  <si>
    <t>48,5712680551099</t>
  </si>
  <si>
    <t>2023-08-01</t>
  </si>
  <si>
    <t>201512</t>
  </si>
  <si>
    <t>1501C0019</t>
  </si>
  <si>
    <t>Construction d'une installation biomasse sur le site de BioSynErgy à Rogerville (BCIAT 2015).</t>
  </si>
  <si>
    <t>BIOSYNERGY</t>
  </si>
  <si>
    <t>50943019500032 / 50943019500057</t>
  </si>
  <si>
    <t>3821Z-Traitement et élimination des déchets non dangereux</t>
  </si>
  <si>
    <t>Rogerville</t>
  </si>
  <si>
    <t>0,2594552668928</t>
  </si>
  <si>
    <t>49,4857631394666</t>
  </si>
  <si>
    <t>7996000</t>
  </si>
  <si>
    <t>202105</t>
  </si>
  <si>
    <t>2015-09-25</t>
  </si>
  <si>
    <t>201509</t>
  </si>
  <si>
    <t>1501C0033</t>
  </si>
  <si>
    <t>Construction d'une installation biomasse sur le site de RDM à Blendecques</t>
  </si>
  <si>
    <t>ASTRADEC</t>
  </si>
  <si>
    <t>44871304000039 / 44871304000047</t>
  </si>
  <si>
    <t>3832Z-Récupération de déchets triés / 7010Z-Activités des sièges sociaux</t>
  </si>
  <si>
    <t>Blendecques</t>
  </si>
  <si>
    <t>2,2753635873042</t>
  </si>
  <si>
    <t>50,715995208831</t>
  </si>
  <si>
    <t>2300000</t>
  </si>
  <si>
    <t>2015-07-21</t>
  </si>
  <si>
    <t>201507</t>
  </si>
  <si>
    <t>Autre : CEE</t>
  </si>
  <si>
    <t>1501C0036</t>
  </si>
  <si>
    <t>Construction d'une installation biomasse sur le site de Jeferco Pellets à Anor (BCIAT 2015).</t>
  </si>
  <si>
    <t>JEFERCO PELLETS</t>
  </si>
  <si>
    <t>80945027300010</t>
  </si>
  <si>
    <t>0220Z-Exploitation forestière</t>
  </si>
  <si>
    <t>Anor</t>
  </si>
  <si>
    <t>4,1178565589744</t>
  </si>
  <si>
    <t>49,9949411150588</t>
  </si>
  <si>
    <t>2015-11-20</t>
  </si>
  <si>
    <t>2016</t>
  </si>
  <si>
    <t>1501C0060</t>
  </si>
  <si>
    <t>Construction d'une installation biomasse sur le site d'Argile du Velay à Saint Paulien (BCIAT 2016).</t>
  </si>
  <si>
    <t>NASS&amp;WIND BOIS ENERGIE</t>
  </si>
  <si>
    <t>51443646800029</t>
  </si>
  <si>
    <t>Lorient</t>
  </si>
  <si>
    <t>-3,3782466892154</t>
  </si>
  <si>
    <t>47,7500397753659</t>
  </si>
  <si>
    <t>2016-01-29</t>
  </si>
  <si>
    <t>2017-10-11</t>
  </si>
  <si>
    <t>201606</t>
  </si>
  <si>
    <t>2016-06-16</t>
  </si>
  <si>
    <t>1501C0061</t>
  </si>
  <si>
    <t>Construction d'une installation biomasse sur le site de Sanofi Chimie à Vertolaye (BCIAT 2016).</t>
  </si>
  <si>
    <t>COMPTE R</t>
  </si>
  <si>
    <t>31652004800026</t>
  </si>
  <si>
    <t>2521Z-Fabrication radiateurs et chaudières pour le chauffage central</t>
  </si>
  <si>
    <t>Arlanc</t>
  </si>
  <si>
    <t>3,7231110533597</t>
  </si>
  <si>
    <t>45,4207990669797</t>
  </si>
  <si>
    <t>2018-07-28</t>
  </si>
  <si>
    <t>2016-06-17</t>
  </si>
  <si>
    <t>1501C0059</t>
  </si>
  <si>
    <t>Construction d'une installation biomasse sur le site de Saica Paper France à Venizel (BCIAT 2016).</t>
  </si>
  <si>
    <t>SAICA PAPER FRANCE</t>
  </si>
  <si>
    <t>41029320300023 / 87937303300031</t>
  </si>
  <si>
    <t>Venizel</t>
  </si>
  <si>
    <t>3,3924874670385</t>
  </si>
  <si>
    <t>49,3676425759517</t>
  </si>
  <si>
    <t>2016-01-26</t>
  </si>
  <si>
    <t>2884147,21</t>
  </si>
  <si>
    <t>5536988,83</t>
  </si>
  <si>
    <t>14420736,04</t>
  </si>
  <si>
    <t>2016-07-19</t>
  </si>
  <si>
    <t>1501C0063</t>
  </si>
  <si>
    <t>Construction d'une installation biomasse sur le site de DANZER France à Souvans (BCIAT 2016).</t>
  </si>
  <si>
    <t>EC BIOENERGIE SOUVANS</t>
  </si>
  <si>
    <t>03665011700017</t>
  </si>
  <si>
    <t>Jura</t>
  </si>
  <si>
    <t>Souvans</t>
  </si>
  <si>
    <t>5,5535076401712</t>
  </si>
  <si>
    <t>46,9790344161695</t>
  </si>
  <si>
    <t>2016-01-28</t>
  </si>
  <si>
    <t>291979,8</t>
  </si>
  <si>
    <t>875939,4</t>
  </si>
  <si>
    <t>1501C0065</t>
  </si>
  <si>
    <t>Construction d'une installation biomasse sur le site de Codema à Changé (BCIAT 2016).</t>
  </si>
  <si>
    <t>COOPERATIVE DE DESHYDRATATION DE MAYENNE / DESHYOUEST</t>
  </si>
  <si>
    <t>40974866200023 / 41139845600029</t>
  </si>
  <si>
    <t>0161Z-Activités de soutien aux cultures / 1091Z-Fabrication d'aliments pour animaux de ferme</t>
  </si>
  <si>
    <t>Entreprise agricole</t>
  </si>
  <si>
    <t>Mayenne</t>
  </si>
  <si>
    <t>Changé</t>
  </si>
  <si>
    <t>-0,8001039398784</t>
  </si>
  <si>
    <t>48,1079808338984</t>
  </si>
  <si>
    <t>2015-12-21</t>
  </si>
  <si>
    <t>160000</t>
  </si>
  <si>
    <t>292585,1</t>
  </si>
  <si>
    <t>772585,1</t>
  </si>
  <si>
    <t>1501C0066</t>
  </si>
  <si>
    <t>Construction d'une installation biomasse sur le site de Moulin Bois Energie à Dunières (BCIAT 2016).</t>
  </si>
  <si>
    <t>MOULIN BOIS ENERGIE</t>
  </si>
  <si>
    <t>49947571300016</t>
  </si>
  <si>
    <t>Dunières</t>
  </si>
  <si>
    <t>4,345719509897</t>
  </si>
  <si>
    <t>45,2146511919309</t>
  </si>
  <si>
    <t>368274,26</t>
  </si>
  <si>
    <t>811451,46</t>
  </si>
  <si>
    <t>2016-06-27</t>
  </si>
  <si>
    <t>1501C0067</t>
  </si>
  <si>
    <t>Construction d'une installation biomasse sur le site de Garnica Plywood France à Samazan (BCIAT 2016</t>
  </si>
  <si>
    <t>2015-12-18</t>
  </si>
  <si>
    <t>642943,15</t>
  </si>
  <si>
    <t>1456943,15</t>
  </si>
  <si>
    <t>1601C0001</t>
  </si>
  <si>
    <t>Construction d'une installation biomasse sur le site de Panneaux de Corrèze à USSEL (BCIAT 2016).</t>
  </si>
  <si>
    <t>45650053704622</t>
  </si>
  <si>
    <t>Corrèze</t>
  </si>
  <si>
    <t>Ussel</t>
  </si>
  <si>
    <t>2,304498843816</t>
  </si>
  <si>
    <t>45,5502273212669</t>
  </si>
  <si>
    <t>2021-04-08 &gt; Favorable</t>
  </si>
  <si>
    <t>2023-06-05</t>
  </si>
  <si>
    <t>1601C0006</t>
  </si>
  <si>
    <t>Construction d'une installation biomasse sur le site d'Alsapan à Marlenheim (BCIAT 2016).</t>
  </si>
  <si>
    <t>VOLTINOV   VOLTAIQUE INNOVATION</t>
  </si>
  <si>
    <t>52357199000010</t>
  </si>
  <si>
    <t>7219Z-Recherche-développement : autres sciences physiques et naturelles</t>
  </si>
  <si>
    <t>Marlenheim</t>
  </si>
  <si>
    <t>7,5058896739597</t>
  </si>
  <si>
    <t>48,6190550578612</t>
  </si>
  <si>
    <t>247987,93</t>
  </si>
  <si>
    <t>1434441,5</t>
  </si>
  <si>
    <t>2842429,43</t>
  </si>
  <si>
    <t>2016-06-23</t>
  </si>
  <si>
    <t>1601C0013</t>
  </si>
  <si>
    <t>Construction d'une installation biomasse sur le site d'AIRBUS SAFRAN LAUNCHERS aux MUREAUX (BCIAT 20</t>
  </si>
  <si>
    <t>ARIANEGROUP SAS</t>
  </si>
  <si>
    <t>51903224700040</t>
  </si>
  <si>
    <t>183478,02</t>
  </si>
  <si>
    <t>508504,02</t>
  </si>
  <si>
    <t>2016-11-04</t>
  </si>
  <si>
    <t>2017</t>
  </si>
  <si>
    <t>1703C0015</t>
  </si>
  <si>
    <t>Construction d'une installation biomasse sur le site de SUN DESHY à NOIRLIEU (BCIAT 2017).</t>
  </si>
  <si>
    <t>SOCIETE COOPERATIVE AGRICOLE DE DESHYDRATATION  SUN DESHY</t>
  </si>
  <si>
    <t>32973714200011</t>
  </si>
  <si>
    <t>1091Z-Fabrication d'aliments pour animaux de ferme</t>
  </si>
  <si>
    <t>Noirlieu</t>
  </si>
  <si>
    <t>4,8049136141083</t>
  </si>
  <si>
    <t>48,940459973599</t>
  </si>
  <si>
    <t>2017-01-30</t>
  </si>
  <si>
    <t>2023-08-18</t>
  </si>
  <si>
    <t>416411,85</t>
  </si>
  <si>
    <t>152793,33</t>
  </si>
  <si>
    <t>730985,18</t>
  </si>
  <si>
    <t>201707</t>
  </si>
  <si>
    <t>201705</t>
  </si>
  <si>
    <t>1703C0016</t>
  </si>
  <si>
    <t>Construction d'une installation biomasse sur le site de SUN DESHY à SOUDRON (BCIAT 2017).</t>
  </si>
  <si>
    <t>Soudron</t>
  </si>
  <si>
    <t>4,1990862681406</t>
  </si>
  <si>
    <t>48,8328002279453</t>
  </si>
  <si>
    <t>62659,58</t>
  </si>
  <si>
    <t>250638,32</t>
  </si>
  <si>
    <t>313297,9</t>
  </si>
  <si>
    <t>1703C0019</t>
  </si>
  <si>
    <t>Construction d'une installation biomasse sur le site de la LAITERIE SAINT PERE à SAINT PERE EN RETZ</t>
  </si>
  <si>
    <t>ENGIE E.S. - ENGIE ENERGIE SERVICES / ENGIE SOLUTIONS INFRASTRUCTURES LOCALES</t>
  </si>
  <si>
    <t>55204695501074 / 91951012300012</t>
  </si>
  <si>
    <t>Saint-Père-en-Retz</t>
  </si>
  <si>
    <t>-2,0660473749932</t>
  </si>
  <si>
    <t>47,2253817690453</t>
  </si>
  <si>
    <t>2017-01-31</t>
  </si>
  <si>
    <t>2017-06-08</t>
  </si>
  <si>
    <t>1703C0020</t>
  </si>
  <si>
    <t>Construction d'une installation biomasse sur le site de BOIS JAUFFRET à LE BROC (BCIAT 2017).</t>
  </si>
  <si>
    <t>BOIS JAUFFRET</t>
  </si>
  <si>
    <t>34348905000017</t>
  </si>
  <si>
    <t>6820B-Location de terrains et d'autres biens immobiliers</t>
  </si>
  <si>
    <t>Alpes-Maritimes</t>
  </si>
  <si>
    <t>Broc (Le)</t>
  </si>
  <si>
    <t>7,1590761863206</t>
  </si>
  <si>
    <t>43,8147841744416</t>
  </si>
  <si>
    <t>2018</t>
  </si>
  <si>
    <t>1803C0015</t>
  </si>
  <si>
    <t>Construction d'une installation biomasse sur le site de CAPDEA à Marigny le Châtel (BCIAT 2018).</t>
  </si>
  <si>
    <t>SOCIETE COOPERATIVE AGRICOLE CAPDEA</t>
  </si>
  <si>
    <t>30276021000021</t>
  </si>
  <si>
    <t>Marigny-le-Châtel</t>
  </si>
  <si>
    <t>3,7213937830145</t>
  </si>
  <si>
    <t>48,4016401978237</t>
  </si>
  <si>
    <t>2018-01-30</t>
  </si>
  <si>
    <t>1112000</t>
  </si>
  <si>
    <t>201807</t>
  </si>
  <si>
    <t>2018-07-06</t>
  </si>
  <si>
    <t>1803C0017</t>
  </si>
  <si>
    <t>Construction d'une installation biomasse sur le site de Drôme Ardèche Enrobés à Portès-Lès-Valence (</t>
  </si>
  <si>
    <t>DROME ARDECHE ENROBES</t>
  </si>
  <si>
    <t>79866450400015 / 79866450400023</t>
  </si>
  <si>
    <t>2399Z-Fabrication d'autres produits minéraux non métalliques n.c.a.</t>
  </si>
  <si>
    <t>Drôme</t>
  </si>
  <si>
    <t>Portes-lès-Valence</t>
  </si>
  <si>
    <t>4,8840835331312</t>
  </si>
  <si>
    <t>44,8757843508427</t>
  </si>
  <si>
    <t>114000</t>
  </si>
  <si>
    <t>1803C0018</t>
  </si>
  <si>
    <t>Construction d'une installation biomasse sur le site de SOKA à Quessoy (BCIAT 2018).</t>
  </si>
  <si>
    <t>SOKA - SOCIETE KAOLINIERE ARMORICAINE</t>
  </si>
  <si>
    <t>49568047200067</t>
  </si>
  <si>
    <t>Côtes-d'Armor</t>
  </si>
  <si>
    <t>Quessoy</t>
  </si>
  <si>
    <t>-2,6570697896284</t>
  </si>
  <si>
    <t>48,4272968063199</t>
  </si>
  <si>
    <t>1803C0019</t>
  </si>
  <si>
    <t>Construction d'une installation biomasse sur le site de la Laiterie Nouvelle de l'Arguenon à Créhen</t>
  </si>
  <si>
    <t>CREHEN GUYOT ENERGIES / GUYOT ENVIRONNEMENT GROUPE</t>
  </si>
  <si>
    <t>41491950600033 / 88946669400011</t>
  </si>
  <si>
    <t>3530Z-Production et distribution de vapeur et d'air conditionné / 6420Z-Activités des sociétés holding</t>
  </si>
  <si>
    <t>Créhen</t>
  </si>
  <si>
    <t>-2,1906763083291</t>
  </si>
  <si>
    <t>48,5404259547196</t>
  </si>
  <si>
    <t>2018-01-31</t>
  </si>
  <si>
    <t>849000</t>
  </si>
  <si>
    <t>1698000</t>
  </si>
  <si>
    <t>1803C0020</t>
  </si>
  <si>
    <t>Construction d'une installation biomasse sur le site de Novo Nordisk à Chartres (BCIAT 2018).</t>
  </si>
  <si>
    <t>55204695502411 / 55204695506065</t>
  </si>
  <si>
    <t>Eure-et-Loir</t>
  </si>
  <si>
    <t>Chartres</t>
  </si>
  <si>
    <t>1,5057073511536</t>
  </si>
  <si>
    <t>48,4471464654729</t>
  </si>
  <si>
    <t>1014000</t>
  </si>
  <si>
    <t>1803C0022</t>
  </si>
  <si>
    <t>Construction d'une installation biomasse sur le site de Saint-Etienne du Rouvray (62) (BCIAT 2018)</t>
  </si>
  <si>
    <t>DS SMITH PAPER ROUEN / TARANIS DU ROUVRAY</t>
  </si>
  <si>
    <t>42861255000072 / 42861255000080 / 45068123400016</t>
  </si>
  <si>
    <t>1082Z-Fabrication de cacao, chocolat et de produits de confiserie / 1712Z-Fabrication de papier et de carton / 3511Z-Production d'électricité</t>
  </si>
  <si>
    <t>Saint-Étienne-du-Rouvray</t>
  </si>
  <si>
    <t>1,0897692888321</t>
  </si>
  <si>
    <t>49,3814944287689</t>
  </si>
  <si>
    <t>2998000</t>
  </si>
  <si>
    <t>5996000</t>
  </si>
  <si>
    <t>2018-07-27</t>
  </si>
  <si>
    <t>Autre : Certificats d'Economie d'Energie</t>
  </si>
  <si>
    <t>2019</t>
  </si>
  <si>
    <t>1803C0014</t>
  </si>
  <si>
    <t>Construction d'une installation biomasse sur le site de Jeferco Pellets à DAMBLAIN (BCIAT 2018).</t>
  </si>
  <si>
    <t>JEFERCO PELLETS GRAND EST</t>
  </si>
  <si>
    <t>85056485700017</t>
  </si>
  <si>
    <t>Damblain</t>
  </si>
  <si>
    <t>5,6687045853421</t>
  </si>
  <si>
    <t>48,091128815597</t>
  </si>
  <si>
    <t>2018-01-29</t>
  </si>
  <si>
    <t>201909</t>
  </si>
  <si>
    <t>2019-06-27</t>
  </si>
  <si>
    <t>201906</t>
  </si>
  <si>
    <t>1903C0031</t>
  </si>
  <si>
    <t>Construction d'une installation biomasse sur le site de Garnica Troyes à Sainte Savine (BCIAT 2019).</t>
  </si>
  <si>
    <t>GARNICA TROYES</t>
  </si>
  <si>
    <t>84392969600014</t>
  </si>
  <si>
    <t>Sainte-Savine</t>
  </si>
  <si>
    <t>4,0233323096519</t>
  </si>
  <si>
    <t>48,2963406646065</t>
  </si>
  <si>
    <t>2019-01-28</t>
  </si>
  <si>
    <t>201907</t>
  </si>
  <si>
    <t>1903C0032</t>
  </si>
  <si>
    <t>Construction d'une installation biomasse sur le site de Fruytier Bourgogne à La Roche en Brenil (BCI</t>
  </si>
  <si>
    <t>FRUYTIER BOURGOGNE</t>
  </si>
  <si>
    <t>50030239300029</t>
  </si>
  <si>
    <t>2019-01-30</t>
  </si>
  <si>
    <t>1800000</t>
  </si>
  <si>
    <t>1903C0033</t>
  </si>
  <si>
    <t>Construction d'une installation biomasse sur le site de Lacroix Emballages à Branges (BCIAT 2019).</t>
  </si>
  <si>
    <t>LACROIX EMBALLAGES</t>
  </si>
  <si>
    <t>64665023400081</t>
  </si>
  <si>
    <t>Saône-et-Loire</t>
  </si>
  <si>
    <t>Branges</t>
  </si>
  <si>
    <t>5,1640121197853</t>
  </si>
  <si>
    <t>46,6529572004392</t>
  </si>
  <si>
    <t>900000</t>
  </si>
  <si>
    <t>1903C0035</t>
  </si>
  <si>
    <t>Construction d'une installation biomasse sur le site de Nestlé Purina à Veauche (BCIAT 2019).</t>
  </si>
  <si>
    <t>IDEX INDUSTRIES / NESTLE FRANCE</t>
  </si>
  <si>
    <t>54201442800529 / 75371852700025</t>
  </si>
  <si>
    <t>1051D-Fabrication d'autres produits laitiers / 6420Z-Activités des sociétés holding</t>
  </si>
  <si>
    <t>Veauche</t>
  </si>
  <si>
    <t>4,289856573835</t>
  </si>
  <si>
    <t>45,5621735304594</t>
  </si>
  <si>
    <t>2019-01-31</t>
  </si>
  <si>
    <t>572309,8</t>
  </si>
  <si>
    <t>1903C0036</t>
  </si>
  <si>
    <t>Construction d'une installation biomasse sur le site de Bouyer Leroux à Saint Martin des Fontaines (</t>
  </si>
  <si>
    <t>Vendée</t>
  </si>
  <si>
    <t>Saint-Martin-des-Fontaines</t>
  </si>
  <si>
    <t>-0,9073952574201</t>
  </si>
  <si>
    <t>46,5464649026274</t>
  </si>
  <si>
    <t>1903C0037</t>
  </si>
  <si>
    <t>Construction d'une installation biomasse sur le site de Bouyer Leroux à Gironde sur Dropt (BCIAT 201</t>
  </si>
  <si>
    <t>Gironde-sur-Dropt</t>
  </si>
  <si>
    <t>-0,0876344188093</t>
  </si>
  <si>
    <t>44,5911628742618</t>
  </si>
  <si>
    <t>2023-10-02</t>
  </si>
  <si>
    <t>1903C0038</t>
  </si>
  <si>
    <t>Construction d'une installation biomasse sur le site de l'EARL Pierre Guyomar à Camlez (BCIAT 2019).</t>
  </si>
  <si>
    <t>MAITREA</t>
  </si>
  <si>
    <t>81811784800023</t>
  </si>
  <si>
    <t>7120B-Analyses, essais et inspections techniques</t>
  </si>
  <si>
    <t>Serriste</t>
  </si>
  <si>
    <t>Camlez</t>
  </si>
  <si>
    <t>-3,3155115274826</t>
  </si>
  <si>
    <t>48,783186603719</t>
  </si>
  <si>
    <t>2023-09-29</t>
  </si>
  <si>
    <t>1903C0054</t>
  </si>
  <si>
    <t>Installation biomasse sur le site de Kimberly Clark à Villey Saint Etienne</t>
  </si>
  <si>
    <t>KIMBERLY-CLARK SAS</t>
  </si>
  <si>
    <t>35260045600086</t>
  </si>
  <si>
    <t>7010Z-Activités des sièges sociaux</t>
  </si>
  <si>
    <t>Toul</t>
  </si>
  <si>
    <t>5,8950847507958</t>
  </si>
  <si>
    <t>48,6865466588371</t>
  </si>
  <si>
    <t>2019-05-22</t>
  </si>
  <si>
    <t>2024-01-19</t>
  </si>
  <si>
    <t>2019-11-21</t>
  </si>
  <si>
    <t>201911</t>
  </si>
  <si>
    <t>1903C0056</t>
  </si>
  <si>
    <t>Construction d'une installation biomasse sur le site de SAICA PAPER FRANCE à Laveyron (BCIAT 2019).</t>
  </si>
  <si>
    <t>SAICA PACK EL / SAICA PAPER FRANCE</t>
  </si>
  <si>
    <t>41346459500037 / 87937303300031</t>
  </si>
  <si>
    <t>1712Z-Fabrication de papier et de carton / 1721A-Fabrication de carton ondulé</t>
  </si>
  <si>
    <t>Laveyron</t>
  </si>
  <si>
    <t>4,8199826274902</t>
  </si>
  <si>
    <t>45,2037744635304</t>
  </si>
  <si>
    <t>8700000</t>
  </si>
  <si>
    <t>2019-11-15</t>
  </si>
  <si>
    <t>2020</t>
  </si>
  <si>
    <t>1903C0034</t>
  </si>
  <si>
    <t>Construction d'une installation biomasse sur le site de Secanim Centre à Benet (BCIAT 2019).</t>
  </si>
  <si>
    <t>METALG</t>
  </si>
  <si>
    <t>51434639400026</t>
  </si>
  <si>
    <t>4675Z-Commerce de gros de produits chimiques</t>
  </si>
  <si>
    <t>Benet</t>
  </si>
  <si>
    <t>-0,6139603030314</t>
  </si>
  <si>
    <t>46,3688729250611</t>
  </si>
  <si>
    <t>2021-11-09 &gt; Favorable</t>
  </si>
  <si>
    <t>600000</t>
  </si>
  <si>
    <t>202112</t>
  </si>
  <si>
    <t>2020-04-03</t>
  </si>
  <si>
    <t>202004</t>
  </si>
  <si>
    <t>1903C0058</t>
  </si>
  <si>
    <t>Construction d'une installation biomasse sur le site de SEB à Bout du Pont de l'Arn (BCIAT 2019).</t>
  </si>
  <si>
    <t>SEB - SOCIETE EUROPEENNE DES BOIS</t>
  </si>
  <si>
    <t>32621618100015</t>
  </si>
  <si>
    <t>Tarn</t>
  </si>
  <si>
    <t>Bout-du-Pont-de-Larn</t>
  </si>
  <si>
    <t>2,4298137416756</t>
  </si>
  <si>
    <t>43,5015582037789</t>
  </si>
  <si>
    <t>2019-05-21</t>
  </si>
  <si>
    <t>2020-03-12 &gt; Favorable</t>
  </si>
  <si>
    <t>419868,96</t>
  </si>
  <si>
    <t>202003</t>
  </si>
  <si>
    <t>2020-04-06</t>
  </si>
  <si>
    <t>1903C0066</t>
  </si>
  <si>
    <t>Construction d'une installation biomasse sur le site de Archiblock à Mauzé-sur-le-Mignon (BCIAT 2019</t>
  </si>
  <si>
    <t>ARCHIBLOCK</t>
  </si>
  <si>
    <t>84152621300019</t>
  </si>
  <si>
    <t>Mauzé-sur-le-Mignon</t>
  </si>
  <si>
    <t>-0,6443550948434</t>
  </si>
  <si>
    <t>46,192093931315</t>
  </si>
  <si>
    <t>2019-05-23</t>
  </si>
  <si>
    <t>1903C0070</t>
  </si>
  <si>
    <t>Construction d'une installation biomasse sur le site de Lamarque Sogy Bois à Ygos-Saint-Saturnin (BC</t>
  </si>
  <si>
    <t>LAMARQUE SOGY BOIS</t>
  </si>
  <si>
    <t>89575010700016</t>
  </si>
  <si>
    <t>Ygos-Saint-Saturnin</t>
  </si>
  <si>
    <t>-0,7207487253987</t>
  </si>
  <si>
    <t>43,9957142708129</t>
  </si>
  <si>
    <t>2020-11-10 &gt; Favorable</t>
  </si>
  <si>
    <t>570000</t>
  </si>
  <si>
    <t>2020-11-23</t>
  </si>
  <si>
    <t>1903C0071</t>
  </si>
  <si>
    <t>Construction d'une chaufferie biomasse sur le site de Forez Bois Energie à Boisset-Les-Montrond (BCI</t>
  </si>
  <si>
    <t>FOREZ BOIS ENERGIE</t>
  </si>
  <si>
    <t>84899555100019</t>
  </si>
  <si>
    <t>Boisset-lès-Montrond</t>
  </si>
  <si>
    <t>4,2076225461432</t>
  </si>
  <si>
    <t>45,6250606023457</t>
  </si>
  <si>
    <t>2020-04-08</t>
  </si>
  <si>
    <t>2003C0035</t>
  </si>
  <si>
    <t>Installation biomasse sur le site de la Scierie Migeon à Secondigny</t>
  </si>
  <si>
    <t>SCIERIE MIGEON</t>
  </si>
  <si>
    <t>62702042300026</t>
  </si>
  <si>
    <t>Secondigny</t>
  </si>
  <si>
    <t>-0,4418504288676</t>
  </si>
  <si>
    <t>46,6116427330247</t>
  </si>
  <si>
    <t>2020-06-09</t>
  </si>
  <si>
    <t>210000</t>
  </si>
  <si>
    <t>420000</t>
  </si>
  <si>
    <t>2020-11-12</t>
  </si>
  <si>
    <t>2003C0036</t>
  </si>
  <si>
    <t>Installation biomasse sur le site de Tereos Nutrition Animale à Pleurs</t>
  </si>
  <si>
    <t>TEREOS NUTRITION ANIMALE</t>
  </si>
  <si>
    <t>81981758600012</t>
  </si>
  <si>
    <t>Pleurs</t>
  </si>
  <si>
    <t>3,8709115276331</t>
  </si>
  <si>
    <t>48,6970615532528</t>
  </si>
  <si>
    <t>2020-06-12</t>
  </si>
  <si>
    <t>107053</t>
  </si>
  <si>
    <t>214106</t>
  </si>
  <si>
    <t>2003C0037</t>
  </si>
  <si>
    <t>Installation biomasse sur le site de Tereos Nutrition Animale à Allemanche</t>
  </si>
  <si>
    <t>Allemanche-Launay-et-Soyer</t>
  </si>
  <si>
    <t>3,7909871596733</t>
  </si>
  <si>
    <t>48,6066903109619</t>
  </si>
  <si>
    <t>161520,6</t>
  </si>
  <si>
    <t>323041,2</t>
  </si>
  <si>
    <t>2003C0038</t>
  </si>
  <si>
    <t>Installation biomasse sur le site de Tereos Nutrition Animale à Montépreux</t>
  </si>
  <si>
    <t>81981758600012 / 81981758600087</t>
  </si>
  <si>
    <t>Montépreux</t>
  </si>
  <si>
    <t>4,1234285842624</t>
  </si>
  <si>
    <t>48,7083825274982</t>
  </si>
  <si>
    <t>208400</t>
  </si>
  <si>
    <t>416800</t>
  </si>
  <si>
    <t>2003C0039</t>
  </si>
  <si>
    <t>Construction d'une installation biomasse sur le site de « Les fils Cyrille Ducret » à Maillat (01)- BCIB2023</t>
  </si>
  <si>
    <t>LES FILS DE CYRILLE DUCRET</t>
  </si>
  <si>
    <t>41147520500018</t>
  </si>
  <si>
    <t>CHAMPEAU Pauline</t>
  </si>
  <si>
    <t>Ain</t>
  </si>
  <si>
    <t>Maillat</t>
  </si>
  <si>
    <t>5,5285459723059</t>
  </si>
  <si>
    <t>46,1201627563083</t>
  </si>
  <si>
    <t>2020-06-16</t>
  </si>
  <si>
    <t>2023-06-01 &gt; Favorable</t>
  </si>
  <si>
    <t>2023-06-20 &gt; Favorable</t>
  </si>
  <si>
    <t>440000</t>
  </si>
  <si>
    <t>2020-11-19</t>
  </si>
  <si>
    <t>Emprunt : dette bancaire</t>
  </si>
  <si>
    <t>2003C0040</t>
  </si>
  <si>
    <t>Installation biomasse sur le site de BEL à EVRON</t>
  </si>
  <si>
    <t>IDEX INDUSTRIES</t>
  </si>
  <si>
    <t>75371852700025 / 75371852700033</t>
  </si>
  <si>
    <t>3511Z-Production d'électricité / 6420Z-Activités des sociétés holding</t>
  </si>
  <si>
    <t>Évron</t>
  </si>
  <si>
    <t>-0,419870081333</t>
  </si>
  <si>
    <t>48,1413045093115</t>
  </si>
  <si>
    <t>2020-06-18</t>
  </si>
  <si>
    <t>1092116,4</t>
  </si>
  <si>
    <t>1638174,6</t>
  </si>
  <si>
    <t>2003C0041</t>
  </si>
  <si>
    <t>Construction d'une installation biomasse sur le site de PDM à Quimperlé (BCIAT 2020).</t>
  </si>
  <si>
    <t>PDM INDUSTRIES</t>
  </si>
  <si>
    <t>39931174500026</t>
  </si>
  <si>
    <t>Quimperlé</t>
  </si>
  <si>
    <t>-3,556456015986</t>
  </si>
  <si>
    <t>47,8561492340556</t>
  </si>
  <si>
    <t>2020-12-03 &gt; Favorable</t>
  </si>
  <si>
    <t>1450983,4</t>
  </si>
  <si>
    <t>2901966,8</t>
  </si>
  <si>
    <t>202012</t>
  </si>
  <si>
    <t>Autre : INCITATIONS CEE (ANGERS)</t>
  </si>
  <si>
    <t>2003C0042</t>
  </si>
  <si>
    <t>Installation biomasse sur le site d'Archimbaud à Labouheyre</t>
  </si>
  <si>
    <t>SCIERIE ARCHIMBAUD LABOUHEYRE</t>
  </si>
  <si>
    <t>38825826100014</t>
  </si>
  <si>
    <t>Labouheyre</t>
  </si>
  <si>
    <t>-0,9069196345389</t>
  </si>
  <si>
    <t>44,220274750784</t>
  </si>
  <si>
    <t>370000</t>
  </si>
  <si>
    <t>740000</t>
  </si>
  <si>
    <t>2003C0045</t>
  </si>
  <si>
    <t>Construction d'une installation biomasse sur le site de Bioénergie à Arance (BCIAT 2020).</t>
  </si>
  <si>
    <t>55204695506065</t>
  </si>
  <si>
    <t>Pyrénées-Atlantiques</t>
  </si>
  <si>
    <t>Mont</t>
  </si>
  <si>
    <t>-0,6594190412179</t>
  </si>
  <si>
    <t>43,4270218944508</t>
  </si>
  <si>
    <t>2020-06-17</t>
  </si>
  <si>
    <t>2980000</t>
  </si>
  <si>
    <t>2003C0046</t>
  </si>
  <si>
    <t>Installation biomasse sur le site de Biosyl à Lempdes-sur-Allagnon</t>
  </si>
  <si>
    <t>BIOSYL AUVERGNE</t>
  </si>
  <si>
    <t>84250944000017 / 84250944000025</t>
  </si>
  <si>
    <t>Lempdes-sur-Allagnon</t>
  </si>
  <si>
    <t>3,2802836864757</t>
  </si>
  <si>
    <t>45,3790747329625</t>
  </si>
  <si>
    <t>2020-05-15</t>
  </si>
  <si>
    <t>708400</t>
  </si>
  <si>
    <t>1062600</t>
  </si>
  <si>
    <t>2003C0049</t>
  </si>
  <si>
    <t>Installation biomasse sur le site de la scierie Germain Mougenot à Saulxures-sur-Moselotte</t>
  </si>
  <si>
    <t>LORRAINE PELLETS / SCIERIE GERMAIN MOUGENOT</t>
  </si>
  <si>
    <t>30605028700045 / 89225078800015</t>
  </si>
  <si>
    <t>1610A-Sciage et rabotage du bois, hors imprégnation / 1629Z-Fabrication objets divers en bois, liège, vannerie et sparterie</t>
  </si>
  <si>
    <t>Saulxures-sur-Moselotte</t>
  </si>
  <si>
    <t>6,7749378277511</t>
  </si>
  <si>
    <t>47,951213271616</t>
  </si>
  <si>
    <t>860000</t>
  </si>
  <si>
    <t>1720000</t>
  </si>
  <si>
    <t>2003C0051</t>
  </si>
  <si>
    <t>Installation biomasse sur le site de Kronenbourg à Obernai</t>
  </si>
  <si>
    <t>KRONENBOURG SUPPLY COMPANY</t>
  </si>
  <si>
    <t>52836512500053</t>
  </si>
  <si>
    <t>1105Z-Fabrication de bière</t>
  </si>
  <si>
    <t>Obernai</t>
  </si>
  <si>
    <t>7,4800661921104</t>
  </si>
  <si>
    <t>48,4593465977445</t>
  </si>
  <si>
    <t>259000</t>
  </si>
  <si>
    <t>2003C0055</t>
  </si>
  <si>
    <t>Installation biomasse sur le site de la SAS Michel Deschaseaux à Aillevillers</t>
  </si>
  <si>
    <t>ETABLISSEMENTS MICHEL DESCHASEAUX</t>
  </si>
  <si>
    <t>30098418400014</t>
  </si>
  <si>
    <t>Aillevillers-et-Lyaumont</t>
  </si>
  <si>
    <t>6,3324794246988</t>
  </si>
  <si>
    <t>47,9382328884149</t>
  </si>
  <si>
    <t>189280,66</t>
  </si>
  <si>
    <t>286080,66</t>
  </si>
  <si>
    <t>2021</t>
  </si>
  <si>
    <t>1903C0059</t>
  </si>
  <si>
    <t>Installation biomasse sur le site de Nestlé Purina Petcare France à Marconnelle</t>
  </si>
  <si>
    <t>49968141900051</t>
  </si>
  <si>
    <t>3511Z-Production d'électricité</t>
  </si>
  <si>
    <t>Marconnelle</t>
  </si>
  <si>
    <t>2,0071098960231</t>
  </si>
  <si>
    <t>50,3694516191503</t>
  </si>
  <si>
    <t>620000</t>
  </si>
  <si>
    <t>202104</t>
  </si>
  <si>
    <t>2021-05-19</t>
  </si>
  <si>
    <t>1903C0063</t>
  </si>
  <si>
    <t>Installation biomasse sur le site de Heineken à Mons-en-Barœul</t>
  </si>
  <si>
    <t>H.E. - HEINEKEN ENTREPRISE / IDEX GREEN FACTORY</t>
  </si>
  <si>
    <t>41484206200138 / 90131851900021</t>
  </si>
  <si>
    <t>1105Z-Fabrication de bière / 3511Z-Production d'électricité</t>
  </si>
  <si>
    <t>Mons-en-Barœul</t>
  </si>
  <si>
    <t>3,108768176591</t>
  </si>
  <si>
    <t>50,643248480094</t>
  </si>
  <si>
    <t>652100</t>
  </si>
  <si>
    <t>2003C0047</t>
  </si>
  <si>
    <t>Installation biomasse sur le site de Diana Food à Cossé le Vivien</t>
  </si>
  <si>
    <t>Cossé-le-Vivien</t>
  </si>
  <si>
    <t>-0,9346064714125</t>
  </si>
  <si>
    <t>47,9458577145878</t>
  </si>
  <si>
    <t>358034,4</t>
  </si>
  <si>
    <t>716068,8</t>
  </si>
  <si>
    <t>202106</t>
  </si>
  <si>
    <t>2021-03-03</t>
  </si>
  <si>
    <t>202103</t>
  </si>
  <si>
    <t>2003C0048</t>
  </si>
  <si>
    <t>Installation biomasse sur le site de Constellation Utilités Services à Blagnac</t>
  </si>
  <si>
    <t>AIRBUS OPERATIONS / CONSTELLATION UTILITES SERVICES</t>
  </si>
  <si>
    <t>42091691800048 / 44089792400021</t>
  </si>
  <si>
    <t>3030Z-Construction aéronautique et spatiale / 3530Z-Production et distribution de vapeur et d'air conditionné</t>
  </si>
  <si>
    <t>Blagnac</t>
  </si>
  <si>
    <t>1,3788693717658</t>
  </si>
  <si>
    <t>43,6421875378683</t>
  </si>
  <si>
    <t>2021-03-02 &gt; Favorable</t>
  </si>
  <si>
    <t>2021-03-11 &gt; Favorable</t>
  </si>
  <si>
    <t>2021-05-03</t>
  </si>
  <si>
    <t>2103D0007</t>
  </si>
  <si>
    <t>Installation biomasse sur le site de la Scierie &amp; Caisserie de Steinbourg à Steinbourg.</t>
  </si>
  <si>
    <t>SCIERIE ET CAISSERIE DE STEINBOURG</t>
  </si>
  <si>
    <t>67638036300017</t>
  </si>
  <si>
    <t>Steinbourg</t>
  </si>
  <si>
    <t>7,4135114820837</t>
  </si>
  <si>
    <t>48,7639666786348</t>
  </si>
  <si>
    <t>2020-10-20</t>
  </si>
  <si>
    <t>986000</t>
  </si>
  <si>
    <t>1479000</t>
  </si>
  <si>
    <t>2021-03-08</t>
  </si>
  <si>
    <t>2103D0009</t>
  </si>
  <si>
    <t>Installation biomasse sur le site d'Ingredia à Saint Pol sur Ternoise</t>
  </si>
  <si>
    <t>2020-10-22</t>
  </si>
  <si>
    <t>1079000</t>
  </si>
  <si>
    <t>2158000</t>
  </si>
  <si>
    <t>2103D0011</t>
  </si>
  <si>
    <t>Installation biomasse sur le site de Swiss Krono à Sully sur Loire.</t>
  </si>
  <si>
    <t>GREEN ENERGY SULLY SAS</t>
  </si>
  <si>
    <t>89479575600010</t>
  </si>
  <si>
    <t>Sully-sur-Loire</t>
  </si>
  <si>
    <t>2,3564758912933</t>
  </si>
  <si>
    <t>47,7526215644045</t>
  </si>
  <si>
    <t>2020-10-19</t>
  </si>
  <si>
    <t>2200000</t>
  </si>
  <si>
    <t>4400000</t>
  </si>
  <si>
    <t>202204</t>
  </si>
  <si>
    <t>2103D0014</t>
  </si>
  <si>
    <t>Installation biomasse sur le site de Bio’Nrgy du Jura à Saint Germain en Montagne</t>
  </si>
  <si>
    <t>BIO'NRGY DU JURA</t>
  </si>
  <si>
    <t>84156691200017</t>
  </si>
  <si>
    <t>Saint-Germain-en-Montagne</t>
  </si>
  <si>
    <t>5,9379638954971</t>
  </si>
  <si>
    <t>46,7790945906564</t>
  </si>
  <si>
    <t>2020-10-23</t>
  </si>
  <si>
    <t>272000</t>
  </si>
  <si>
    <t>544000</t>
  </si>
  <si>
    <t>2021-06-11</t>
  </si>
  <si>
    <t>2103D0053</t>
  </si>
  <si>
    <t>Installation biomasse sur le site de EO2 Auvergne à Saint-Germain-près-Herment</t>
  </si>
  <si>
    <t>EO2 AUVERGNE</t>
  </si>
  <si>
    <t>50030030600023</t>
  </si>
  <si>
    <t>SA5-SA spécifique</t>
  </si>
  <si>
    <t>Saint-Germain-près-Herment</t>
  </si>
  <si>
    <t>2,5533230111705</t>
  </si>
  <si>
    <t>45,7236554788165</t>
  </si>
  <si>
    <t>2021-05-17</t>
  </si>
  <si>
    <t>93550</t>
  </si>
  <si>
    <t>187100</t>
  </si>
  <si>
    <t>2021-12-02</t>
  </si>
  <si>
    <t>2103D0054</t>
  </si>
  <si>
    <t>Installation biomasse sur le site de Imérys à Clérac</t>
  </si>
  <si>
    <t>IMERYS CLERAC</t>
  </si>
  <si>
    <t>32009111900018</t>
  </si>
  <si>
    <t>0812Z-Exploit gravieres &amp; sablieres, extraction argiles &amp; kaolin</t>
  </si>
  <si>
    <t>Charente-Maritime</t>
  </si>
  <si>
    <t>Clérac</t>
  </si>
  <si>
    <t>-0,2341648908624</t>
  </si>
  <si>
    <t>45,1707202838222</t>
  </si>
  <si>
    <t>192000</t>
  </si>
  <si>
    <t>384000</t>
  </si>
  <si>
    <t>CT-Compte de tiers</t>
  </si>
  <si>
    <t>PDR-Plan de relance</t>
  </si>
  <si>
    <t>S.FB-PDR - FDI - soutien à la chaleur bas carbone - biomasse</t>
  </si>
  <si>
    <t>2003C0050</t>
  </si>
  <si>
    <t>Installation biomasse sur le site de Solvay à Saint-Fons</t>
  </si>
  <si>
    <t>SYLVIA</t>
  </si>
  <si>
    <t>89241524100025</t>
  </si>
  <si>
    <t>Rhône</t>
  </si>
  <si>
    <t>Saint-Fons</t>
  </si>
  <si>
    <t>4,8504639468567</t>
  </si>
  <si>
    <t>45,7011035141642</t>
  </si>
  <si>
    <t>2584345,6</t>
  </si>
  <si>
    <t>5168691,2</t>
  </si>
  <si>
    <t>202110</t>
  </si>
  <si>
    <t>2021-11-24</t>
  </si>
  <si>
    <t>2103D0004</t>
  </si>
  <si>
    <t>Installation biomasse sur le site de Cristal Union à Bazancourt</t>
  </si>
  <si>
    <t>315000</t>
  </si>
  <si>
    <t>630000</t>
  </si>
  <si>
    <t>2103D0006</t>
  </si>
  <si>
    <t>Installation biomasse sur le site de Sidesup à Engenville (BCIAT 2020)</t>
  </si>
  <si>
    <t>SIDESUP</t>
  </si>
  <si>
    <t>77560778100025</t>
  </si>
  <si>
    <t>Engenville</t>
  </si>
  <si>
    <t>2,2364057741284</t>
  </si>
  <si>
    <t>48,2343800022412</t>
  </si>
  <si>
    <t>290205</t>
  </si>
  <si>
    <t>580410</t>
  </si>
  <si>
    <t>2103D0010</t>
  </si>
  <si>
    <t>Installation biomasse sur le site de Saipol à Le Mériot (10)</t>
  </si>
  <si>
    <t>SAIPOL</t>
  </si>
  <si>
    <t>38802115600046</t>
  </si>
  <si>
    <t>Mériot (Le)</t>
  </si>
  <si>
    <t>3,4419893518331</t>
  </si>
  <si>
    <t>48,5105609133832</t>
  </si>
  <si>
    <t>1330000</t>
  </si>
  <si>
    <t>202109</t>
  </si>
  <si>
    <t>2021-10-04</t>
  </si>
  <si>
    <t>2103D0013</t>
  </si>
  <si>
    <t>Installation biomasse sur le site de Desyouest à Domagné</t>
  </si>
  <si>
    <t>DESHYOUEST</t>
  </si>
  <si>
    <t>40974866200023</t>
  </si>
  <si>
    <t>Domagné</t>
  </si>
  <si>
    <t>-1,4058702293393</t>
  </si>
  <si>
    <t>48,0678106934308</t>
  </si>
  <si>
    <t>266000</t>
  </si>
  <si>
    <t>532000</t>
  </si>
  <si>
    <t>2021-12-01</t>
  </si>
  <si>
    <t>2103D0015</t>
  </si>
  <si>
    <t>Installation biomasse sur le site de Bledina à Steenvoorde</t>
  </si>
  <si>
    <t>BIOFELY / BSA - BLEDINA</t>
  </si>
  <si>
    <t>30137492200120 / 49968141900051</t>
  </si>
  <si>
    <t>1086Z-Fabrication d'aliments homogénéisés et diététiques / 3511Z-Production d'électricité</t>
  </si>
  <si>
    <t>Steenvoorde</t>
  </si>
  <si>
    <t>2,5855662079161</t>
  </si>
  <si>
    <t>50,8214340339479</t>
  </si>
  <si>
    <t>202107</t>
  </si>
  <si>
    <t>2021-06-24</t>
  </si>
  <si>
    <t>2103D0020</t>
  </si>
  <si>
    <t>Installation biomasse miscanthus sur le site de BONDUELLE à Renescure (59)</t>
  </si>
  <si>
    <t>BELL - BONDUELLE EUROPE LONG LIFE / IDEX GREEN FACTORY</t>
  </si>
  <si>
    <t>66558007200205 / 90131851900021</t>
  </si>
  <si>
    <t>1039A-Autre transformation et conservation de légumes / 3511Z-Production d'électricité</t>
  </si>
  <si>
    <t>Renescure</t>
  </si>
  <si>
    <t>2,3783549288096</t>
  </si>
  <si>
    <t>50,7357381127013</t>
  </si>
  <si>
    <t>393600</t>
  </si>
  <si>
    <t>2021-06-22</t>
  </si>
  <si>
    <t>2103D0022</t>
  </si>
  <si>
    <t>Installation biomasse sur le site d’Agronutris à Rethel.</t>
  </si>
  <si>
    <t>ARDENNES ENERGIES INDUSTRIE / ENGIE E.S. - ENGIE ENERGIE SERVICES</t>
  </si>
  <si>
    <t>55204695506065 / 90774060900017</t>
  </si>
  <si>
    <t>Rethel</t>
  </si>
  <si>
    <t>4,3835244605831</t>
  </si>
  <si>
    <t>49,5131808544013</t>
  </si>
  <si>
    <t>253340</t>
  </si>
  <si>
    <t>2021-10-06</t>
  </si>
  <si>
    <t>2103D0024</t>
  </si>
  <si>
    <t>Installation biomasse sur le site d’Airbus Nantes à Bouguenais.</t>
  </si>
  <si>
    <t>Bouguenais</t>
  </si>
  <si>
    <t>-1,6173988965715</t>
  </si>
  <si>
    <t>47,1709069646437</t>
  </si>
  <si>
    <t>648000</t>
  </si>
  <si>
    <t>2021-10-07</t>
  </si>
  <si>
    <t>2103D0036</t>
  </si>
  <si>
    <t>Installation d’une chaufferie biomasse sur le site Ahlstrom-Munksjö à Stenay</t>
  </si>
  <si>
    <t>SOCIETE VALMY DEFENSE 101 EN ABREGE SVD 101</t>
  </si>
  <si>
    <t>88757231100017</t>
  </si>
  <si>
    <t>Stenay</t>
  </si>
  <si>
    <t>5,1976753784646</t>
  </si>
  <si>
    <t>49,5005050069764</t>
  </si>
  <si>
    <t>2020-10-08</t>
  </si>
  <si>
    <t>534000</t>
  </si>
  <si>
    <t>2021-07-02</t>
  </si>
  <si>
    <t>2103D0037</t>
  </si>
  <si>
    <t>Installation biomasse sur le site de PSA à Chartres-de-Bretagne</t>
  </si>
  <si>
    <t>COGELYO OUEST</t>
  </si>
  <si>
    <t>41035816200023</t>
  </si>
  <si>
    <t>Industrie automobile</t>
  </si>
  <si>
    <t>Chartres-de-Bretagne</t>
  </si>
  <si>
    <t>-1,7065037577039</t>
  </si>
  <si>
    <t>48,0451554606666</t>
  </si>
  <si>
    <t>694000</t>
  </si>
  <si>
    <t>1388000</t>
  </si>
  <si>
    <t>2103D0047</t>
  </si>
  <si>
    <t>Installation biomasse sur le site d'Entremont Guingamp à Saint Agathon</t>
  </si>
  <si>
    <t>Saint-Agathon</t>
  </si>
  <si>
    <t>-3,1008173504644</t>
  </si>
  <si>
    <t>48,5628496364485</t>
  </si>
  <si>
    <t>444644</t>
  </si>
  <si>
    <t>2103D0055</t>
  </si>
  <si>
    <t>Installation biomasse sur le site des Scieries du Limousin à Moissannes</t>
  </si>
  <si>
    <t>SPE SDL</t>
  </si>
  <si>
    <t>51358129800017</t>
  </si>
  <si>
    <t>Haute-Vienne</t>
  </si>
  <si>
    <t>Moissannes</t>
  </si>
  <si>
    <t>1,5561647342276</t>
  </si>
  <si>
    <t>45,8745030976314</t>
  </si>
  <si>
    <t>1048961,2</t>
  </si>
  <si>
    <t>1573441,8</t>
  </si>
  <si>
    <t>2021-12-16</t>
  </si>
  <si>
    <t>2103D0056</t>
  </si>
  <si>
    <t>Installation biomasse sur le site de Saica Paper à Nogent-sur-Seine</t>
  </si>
  <si>
    <t>87937303300023 / 87937303300031</t>
  </si>
  <si>
    <t>2103D0058</t>
  </si>
  <si>
    <t>Installation biomasse sur le site de la Scierie Chauvin Frères à Mignovillard</t>
  </si>
  <si>
    <t>SCIERIE CHAUVIN FRERES</t>
  </si>
  <si>
    <t>62658002100048</t>
  </si>
  <si>
    <t>Mignovillard</t>
  </si>
  <si>
    <t>6,1401907456052</t>
  </si>
  <si>
    <t>46,7776206399131</t>
  </si>
  <si>
    <t>1611429,6</t>
  </si>
  <si>
    <t>2417144,4</t>
  </si>
  <si>
    <t>2103D0059</t>
  </si>
  <si>
    <t>Installation biomasse sur le site de Nestlé à Boué</t>
  </si>
  <si>
    <t>MNF - NESTLE FRANCE</t>
  </si>
  <si>
    <t>54201442800792</t>
  </si>
  <si>
    <t>Boué</t>
  </si>
  <si>
    <t>3,7141610496519</t>
  </si>
  <si>
    <t>50,0114254593504</t>
  </si>
  <si>
    <t>706465,6</t>
  </si>
  <si>
    <t>1412931,2</t>
  </si>
  <si>
    <t>2103D0060</t>
  </si>
  <si>
    <t>Installation biomasse sur le site de Lhoist à Saint Gaultier</t>
  </si>
  <si>
    <t>LHOIST FRANCE OUEST</t>
  </si>
  <si>
    <t>81602028300080</t>
  </si>
  <si>
    <t>2352Z-Fabrication de chaux et plâtre</t>
  </si>
  <si>
    <t>Saint-Gaultier</t>
  </si>
  <si>
    <t>1,4303254269502</t>
  </si>
  <si>
    <t>46,6480124658443</t>
  </si>
  <si>
    <t>815000</t>
  </si>
  <si>
    <t>2103D0064</t>
  </si>
  <si>
    <t>Installation biomasse sur le site de EUROAPI à Saint-Aubin-Lès-Elbeuf</t>
  </si>
  <si>
    <t>EUROAPI FRANCE</t>
  </si>
  <si>
    <t>89109068000044</t>
  </si>
  <si>
    <t>2110Z-Fabrication de produits pharmaceutiques de base</t>
  </si>
  <si>
    <t>2074731,35</t>
  </si>
  <si>
    <t>2103D0066</t>
  </si>
  <si>
    <t>Installation biomasse sur le site de PGS Beynel à Salles</t>
  </si>
  <si>
    <t>PGS BEYNEL</t>
  </si>
  <si>
    <t>38058196700037</t>
  </si>
  <si>
    <t>Salles</t>
  </si>
  <si>
    <t>-0,8838181089176</t>
  </si>
  <si>
    <t>44,5414577574786</t>
  </si>
  <si>
    <t>470000</t>
  </si>
  <si>
    <t>940000</t>
  </si>
  <si>
    <t>2103D0067</t>
  </si>
  <si>
    <t>Installation biomasse sur le site de Lis France à Cérences</t>
  </si>
  <si>
    <t>IDEX GREEN FACTORY</t>
  </si>
  <si>
    <t>90131851900013 / 90131851900021</t>
  </si>
  <si>
    <t>Cérences</t>
  </si>
  <si>
    <t>-1,4383617581096</t>
  </si>
  <si>
    <t>48,9111687117528</t>
  </si>
  <si>
    <t>582976,6</t>
  </si>
  <si>
    <t>1165953,2</t>
  </si>
  <si>
    <t>2022</t>
  </si>
  <si>
    <t>2103D0057</t>
  </si>
  <si>
    <t>Installation biomasse sur le site de PRAE Jean-Antoine Chaptal à Baradoux (48)</t>
  </si>
  <si>
    <t>NEOFOR</t>
  </si>
  <si>
    <t>49181899300025</t>
  </si>
  <si>
    <t>Lozère</t>
  </si>
  <si>
    <t>Badaroux</t>
  </si>
  <si>
    <t>3,5540415919224</t>
  </si>
  <si>
    <t>44,5399054697499</t>
  </si>
  <si>
    <t>820000</t>
  </si>
  <si>
    <t>202209</t>
  </si>
  <si>
    <t>2022-11-07</t>
  </si>
  <si>
    <t>202211</t>
  </si>
  <si>
    <t>Emprunt :  / Autre : CEE</t>
  </si>
  <si>
    <t>2103D0062</t>
  </si>
  <si>
    <t>Installation biomasse sur le site de Prodia à Saint Amour (39)</t>
  </si>
  <si>
    <t>SOC DES ETS VERDANNET</t>
  </si>
  <si>
    <t>79648028300160</t>
  </si>
  <si>
    <t>Saint-Amour</t>
  </si>
  <si>
    <t>5,3356195681225</t>
  </si>
  <si>
    <t>46,4375471470313</t>
  </si>
  <si>
    <t>1332400</t>
  </si>
  <si>
    <t>202202</t>
  </si>
  <si>
    <t>2022-04-28</t>
  </si>
  <si>
    <t>2203D0015</t>
  </si>
  <si>
    <t>Installation biomasse sur le site des Etablissements GAIFFE à Champ-le-Duc (88)</t>
  </si>
  <si>
    <t>ETABLISSEMENTS GAIFFE</t>
  </si>
  <si>
    <t>30185066500045</t>
  </si>
  <si>
    <t>Champ-le-Duc</t>
  </si>
  <si>
    <t>6,7296308475561</t>
  </si>
  <si>
    <t>48,192369677299</t>
  </si>
  <si>
    <t>2021-10-14</t>
  </si>
  <si>
    <t>2022-03-01 &gt; Favorable</t>
  </si>
  <si>
    <t>2022-03-15 &gt; Favorable</t>
  </si>
  <si>
    <t>1290000</t>
  </si>
  <si>
    <t>2580000</t>
  </si>
  <si>
    <t>202206</t>
  </si>
  <si>
    <t>2022-08-30</t>
  </si>
  <si>
    <t>202208</t>
  </si>
  <si>
    <t>2203D0017</t>
  </si>
  <si>
    <t>Installation biomasse sur le site d'INEOS à Hambach (57)</t>
  </si>
  <si>
    <t>INEOS AUTOMOTIVE SAS</t>
  </si>
  <si>
    <t>40311943100027</t>
  </si>
  <si>
    <t>2910Z-Construction de véhicules automobiles</t>
  </si>
  <si>
    <t>Moselle</t>
  </si>
  <si>
    <t>Hambach</t>
  </si>
  <si>
    <t>7,0376859767798</t>
  </si>
  <si>
    <t>49,0541854629207</t>
  </si>
  <si>
    <t>2022-05-17 &gt; Favorable</t>
  </si>
  <si>
    <t>780000</t>
  </si>
  <si>
    <t>1560000</t>
  </si>
  <si>
    <t>2022-06-24</t>
  </si>
  <si>
    <t>2203D0021</t>
  </si>
  <si>
    <t>Installation biomasse sur le site des scieries des Gardes à Felletin (23)</t>
  </si>
  <si>
    <t>SCIERIES DES GARDES</t>
  </si>
  <si>
    <t>80974037600011</t>
  </si>
  <si>
    <t>Creuse</t>
  </si>
  <si>
    <t>Felletin</t>
  </si>
  <si>
    <t>2,1827112574903</t>
  </si>
  <si>
    <t>45,8895212686244</t>
  </si>
  <si>
    <t>838000</t>
  </si>
  <si>
    <t>1676000</t>
  </si>
  <si>
    <t>2203D0022</t>
  </si>
  <si>
    <t>Construction d'une installation biomasse sur le site d’ARKEMA à Serquigny (27)</t>
  </si>
  <si>
    <t>Serquigny</t>
  </si>
  <si>
    <t>0,7075655795987</t>
  </si>
  <si>
    <t>49,1148173074206</t>
  </si>
  <si>
    <t>730200</t>
  </si>
  <si>
    <t>2203D0023</t>
  </si>
  <si>
    <t>Installation biomasse sur le site de INNOSPEC à Han sur Meuse (55)</t>
  </si>
  <si>
    <t>Han-sur-Meuse</t>
  </si>
  <si>
    <t>5,545725361014</t>
  </si>
  <si>
    <t>48,8563129233946</t>
  </si>
  <si>
    <t>819502,2</t>
  </si>
  <si>
    <t>2022-09-16</t>
  </si>
  <si>
    <t>2203D0024</t>
  </si>
  <si>
    <t>Installation biomasse sur le site de LUCART à Laval-sur-Vologne (88)</t>
  </si>
  <si>
    <t>ENGIE SOLUTIONS INFRASTRUCTURES LOCALES</t>
  </si>
  <si>
    <t>91951012300012</t>
  </si>
  <si>
    <t>902016</t>
  </si>
  <si>
    <t>202210</t>
  </si>
  <si>
    <t>2203D0052</t>
  </si>
  <si>
    <t>Construction d'une installation biomasse sur le site de Salins les Bains (39)</t>
  </si>
  <si>
    <t>EO2 / EO2 BOURGOGNE FRANCHE-COMTE</t>
  </si>
  <si>
    <t>49316993200032 / 92013661100018</t>
  </si>
  <si>
    <t>1629Z-Fabrication objets divers en bois, liège, vannerie et sparterie / 4673A-Commerce de gros de bois et de matériaux de construction</t>
  </si>
  <si>
    <t>Salins-les-Bains</t>
  </si>
  <si>
    <t>5,897624155808</t>
  </si>
  <si>
    <t>46,9478340609166</t>
  </si>
  <si>
    <t>2022-04-25</t>
  </si>
  <si>
    <t>2022-10-11 &gt; Favorable</t>
  </si>
  <si>
    <t>270000</t>
  </si>
  <si>
    <t>2022-12-02</t>
  </si>
  <si>
    <t>202212</t>
  </si>
  <si>
    <t>Emprunt :</t>
  </si>
  <si>
    <t>2203D0054</t>
  </si>
  <si>
    <t>Construction d'une installation biomasse sur le site de PANNEAUX DE CORREZE à Ussel (19)</t>
  </si>
  <si>
    <t>PANNEAUX DE CORREZE</t>
  </si>
  <si>
    <t>80985590100017</t>
  </si>
  <si>
    <t>2022-05-30</t>
  </si>
  <si>
    <t>2022-12-01 &gt; Favorable</t>
  </si>
  <si>
    <t>2191700</t>
  </si>
  <si>
    <t>4383400</t>
  </si>
  <si>
    <t>2022-12-08</t>
  </si>
  <si>
    <t>2203D0060</t>
  </si>
  <si>
    <t>Construction d'une installation biomasse sur le site de la Scierie FARGES BOIS à Egletons (19)</t>
  </si>
  <si>
    <t>SAS FARGES</t>
  </si>
  <si>
    <t>82668008400025</t>
  </si>
  <si>
    <t>Égletons</t>
  </si>
  <si>
    <t>2,0362981638904</t>
  </si>
  <si>
    <t>45,4216615721215</t>
  </si>
  <si>
    <t>2203D0061</t>
  </si>
  <si>
    <t>Construction d'une installation biomasse sur le site de MALVAUX ORIGIN à LOULAY 17</t>
  </si>
  <si>
    <t>MALVAUX ORIGIN</t>
  </si>
  <si>
    <t>78130360700019</t>
  </si>
  <si>
    <t>Loulay</t>
  </si>
  <si>
    <t>-0,5137611410539</t>
  </si>
  <si>
    <t>46,0441639681547</t>
  </si>
  <si>
    <t>2022-05-17</t>
  </si>
  <si>
    <t>99450</t>
  </si>
  <si>
    <t>2022-12-01</t>
  </si>
  <si>
    <t>2203D0066</t>
  </si>
  <si>
    <t>Construction d'une installation biomasse sur le site PGS de Saint-Florent-sur-Auzonnet</t>
  </si>
  <si>
    <t>PGS SCIERIE ET PALETTES BLANC</t>
  </si>
  <si>
    <t>07180046000041</t>
  </si>
  <si>
    <t>Saint-Florent-sur-Auzonnet</t>
  </si>
  <si>
    <t>4,1069464483461</t>
  </si>
  <si>
    <t>44,2374002242629</t>
  </si>
  <si>
    <t>235000</t>
  </si>
  <si>
    <t>2203D0070</t>
  </si>
  <si>
    <t>Construction de cellules de séchage associées à une chaudière biomasse existante sur le site  Alglave à Lillers</t>
  </si>
  <si>
    <t>ALGLAVE HENRI ET FILS</t>
  </si>
  <si>
    <t>36720029200020</t>
  </si>
  <si>
    <t>Lillers</t>
  </si>
  <si>
    <t>2,4819762651081</t>
  </si>
  <si>
    <t>50,5614391693521</t>
  </si>
  <si>
    <t>2022-05-31</t>
  </si>
  <si>
    <t>65147,6</t>
  </si>
  <si>
    <t>130295,2</t>
  </si>
  <si>
    <t>Emprunt : emprunt bancaire</t>
  </si>
  <si>
    <t>2203D0073</t>
  </si>
  <si>
    <t>Installation biomasse sur le site de Nerzh Nevez à Plabennec (29)</t>
  </si>
  <si>
    <t>NERZH NEVEZ / NERZH NEVEZ BIOMAS</t>
  </si>
  <si>
    <t>80378117800014 / 98416943300013</t>
  </si>
  <si>
    <t>Plabennec</t>
  </si>
  <si>
    <t>-4,4189217805362</t>
  </si>
  <si>
    <t>48,4938363354605</t>
  </si>
  <si>
    <t>2020-05-14</t>
  </si>
  <si>
    <t>2022-09-13 &gt; Favorable</t>
  </si>
  <si>
    <t>750360</t>
  </si>
  <si>
    <t>2203D0074</t>
  </si>
  <si>
    <t>Installation biomasse sur le site de la SCEA TY Glas à Milizac-Guipronvel (29)</t>
  </si>
  <si>
    <t>TEAM</t>
  </si>
  <si>
    <t>85196114400017</t>
  </si>
  <si>
    <t>Milizac-Guipronvel</t>
  </si>
  <si>
    <t>-4,5686197324738</t>
  </si>
  <si>
    <t>48,4649745333984</t>
  </si>
  <si>
    <t>2022-10-13 &gt; Favorable</t>
  </si>
  <si>
    <t>1426400</t>
  </si>
  <si>
    <t>2022-12-14</t>
  </si>
  <si>
    <t>2103D0069</t>
  </si>
  <si>
    <t>Installation biomasse sur le site de Kem One à Balan (01)</t>
  </si>
  <si>
    <t>SOCIETE VALMY DEFENSE 105 - EN ABREGE SVD 105</t>
  </si>
  <si>
    <t>89241519100014</t>
  </si>
  <si>
    <t>Industrie emballage plastique</t>
  </si>
  <si>
    <t>Balan</t>
  </si>
  <si>
    <t>5,1078052725361</t>
  </si>
  <si>
    <t>45,8311467270015</t>
  </si>
  <si>
    <t>2170000</t>
  </si>
  <si>
    <t>2022-04-21</t>
  </si>
  <si>
    <t>2103D0079</t>
  </si>
  <si>
    <t>Installation biomasse sur le site de Inéos à Sarralbe</t>
  </si>
  <si>
    <t>V.I.G.S - VEOLIA INDUSTRIES GLOBAL SOLUTIONS</t>
  </si>
  <si>
    <t>40988739500088</t>
  </si>
  <si>
    <t>Sarralbe</t>
  </si>
  <si>
    <t>7,0115862157206</t>
  </si>
  <si>
    <t>48,9956966917965</t>
  </si>
  <si>
    <t>2465343,6</t>
  </si>
  <si>
    <t>2203D0005</t>
  </si>
  <si>
    <t>Installation biomasse sur le site des Quatre Vents à la Chapelle des Fougeretz</t>
  </si>
  <si>
    <t>SAS QUATRE VENTS ENERGIE</t>
  </si>
  <si>
    <t>75050982000015</t>
  </si>
  <si>
    <t>Chapelle-des-Fougeretz (La)</t>
  </si>
  <si>
    <t>-1,7406722730467</t>
  </si>
  <si>
    <t>48,1768933410994</t>
  </si>
  <si>
    <t>616000</t>
  </si>
  <si>
    <t>2022-06-09</t>
  </si>
  <si>
    <t>2203D0012</t>
  </si>
  <si>
    <t>Installation biomasse sur le site des Papeteries de Clairefontaine à Etival-Clairefontaine (88)</t>
  </si>
  <si>
    <t>PAPETERIES DE CLAIREFONTAINE</t>
  </si>
  <si>
    <t>40296529700011</t>
  </si>
  <si>
    <t>Étival-Clairefontaine</t>
  </si>
  <si>
    <t>6,8439431481576</t>
  </si>
  <si>
    <t>48,3643379278654</t>
  </si>
  <si>
    <t>2460000</t>
  </si>
  <si>
    <t>4920000</t>
  </si>
  <si>
    <t>2203D0014</t>
  </si>
  <si>
    <t>Installation biomasse sur le site de MC CAIN à Matougues (41)</t>
  </si>
  <si>
    <t>SOCIETE VALMY DEFENSE 110 - EN ABREGE SVD 110</t>
  </si>
  <si>
    <t>89241547200026</t>
  </si>
  <si>
    <t>1406200</t>
  </si>
  <si>
    <t>2203D0016</t>
  </si>
  <si>
    <t>Installation biomasse sur le site de Lafarge Holcim Ciments à Bouc-Bel-Air (13)</t>
  </si>
  <si>
    <t>LC - LAFARGE CIMENTS</t>
  </si>
  <si>
    <t>30213556100835</t>
  </si>
  <si>
    <t>2351Z-Fabrication de ciment</t>
  </si>
  <si>
    <t>Bouches-du-Rhône</t>
  </si>
  <si>
    <t>Bouc-Bel-Air</t>
  </si>
  <si>
    <t>5,4123704379717</t>
  </si>
  <si>
    <t>43,4472293482333</t>
  </si>
  <si>
    <t>79272</t>
  </si>
  <si>
    <t>2022-11-30</t>
  </si>
  <si>
    <t>2203D0019</t>
  </si>
  <si>
    <t>Installation biomasse sur le site de LILLY à Fegersheim (67)</t>
  </si>
  <si>
    <t>ES SERVICES ENERGETIQUES</t>
  </si>
  <si>
    <t>32279139300042</t>
  </si>
  <si>
    <t>PIPERIS Théo</t>
  </si>
  <si>
    <t>Fegersheim</t>
  </si>
  <si>
    <t>7,6886320642178</t>
  </si>
  <si>
    <t>48,4974400913277</t>
  </si>
  <si>
    <t>503800</t>
  </si>
  <si>
    <t>2022-12-05</t>
  </si>
  <si>
    <t>2203D0020</t>
  </si>
  <si>
    <t>Construction d'une installation biomasse sur le site de LINEX PANNEAUX SAS à Allouville Bellfosse (76)</t>
  </si>
  <si>
    <t>LINEX PANNEAUX</t>
  </si>
  <si>
    <t>33898588000032</t>
  </si>
  <si>
    <t>Allouville-Bellefosse</t>
  </si>
  <si>
    <t>0,6654374851384</t>
  </si>
  <si>
    <t>49,5946420372416</t>
  </si>
  <si>
    <t>2244000</t>
  </si>
  <si>
    <t>2203D0025</t>
  </si>
  <si>
    <t>Installation biomasse sur le site d'Ahlstrom-Munksjö à Lalinde (24)</t>
  </si>
  <si>
    <t>DK 19 / SOCIETE VALMY DEFENSE 108 - EN ABREGE SVD 108</t>
  </si>
  <si>
    <t>89237777100019 / 89237777100027 / 97963916800017</t>
  </si>
  <si>
    <t>Lalinde</t>
  </si>
  <si>
    <t>0,7415826745782</t>
  </si>
  <si>
    <t>44,8557740771765</t>
  </si>
  <si>
    <t>2860000</t>
  </si>
  <si>
    <t>2203D0026</t>
  </si>
  <si>
    <t>Installation biomasse sur le site d'ESSITY à Kunheim (68)</t>
  </si>
  <si>
    <t>SOCIETE VALMY DEFENSE 109 - EN ABREGE SVD 109</t>
  </si>
  <si>
    <t>89241530800022</t>
  </si>
  <si>
    <t>Haut-Rhin</t>
  </si>
  <si>
    <t>Kunheim</t>
  </si>
  <si>
    <t>7,546951146389</t>
  </si>
  <si>
    <t>48,0770762920404</t>
  </si>
  <si>
    <t>829000</t>
  </si>
  <si>
    <t>2203D0028</t>
  </si>
  <si>
    <t>Construction d'une installation biomasse vapeur mutualisée à Saint-Denis-de-l’Hôtel (45)</t>
  </si>
  <si>
    <t>Saint-Denis-de-l'Hôtel</t>
  </si>
  <si>
    <t>2,1538004736324</t>
  </si>
  <si>
    <t>47,8835412834157</t>
  </si>
  <si>
    <t>2080000</t>
  </si>
  <si>
    <t>2203D0029</t>
  </si>
  <si>
    <t>Installation biomasse sur le site de Ahlstrom-Munksjo La Gère à Pont-Evêque (38)</t>
  </si>
  <si>
    <t>SOCIETE VALMY DEFENSE 107 - EN ABREGE SVD 107</t>
  </si>
  <si>
    <t>89241528200011</t>
  </si>
  <si>
    <t>Pont-Évêque</t>
  </si>
  <si>
    <t>4,9240310213788</t>
  </si>
  <si>
    <t>45,5342821365597</t>
  </si>
  <si>
    <t>2540000</t>
  </si>
  <si>
    <t>2203D0030</t>
  </si>
  <si>
    <t>Installation biomasse sur le site de Stellantis à Sochaux (25)</t>
  </si>
  <si>
    <t>Sochaux</t>
  </si>
  <si>
    <t>6,8298943084708</t>
  </si>
  <si>
    <t>47,5147682284634</t>
  </si>
  <si>
    <t>1078856,46</t>
  </si>
  <si>
    <t>2203D0031</t>
  </si>
  <si>
    <t>Installation biomasse sur le site de Secanim à PLOUVARA (22)</t>
  </si>
  <si>
    <t>Plouvara</t>
  </si>
  <si>
    <t>-2,925524553966</t>
  </si>
  <si>
    <t>48,4973030577505</t>
  </si>
  <si>
    <t>996000</t>
  </si>
  <si>
    <t>2203D0033</t>
  </si>
  <si>
    <t>Installation biomasse sur le site de Mc Cain à Béthune (62)</t>
  </si>
  <si>
    <t>SOCIETE VALMY DEFENSE 88 - EN ABREGE SVD 88</t>
  </si>
  <si>
    <t>84168642100014</t>
  </si>
  <si>
    <t>Béthune</t>
  </si>
  <si>
    <t>2,6424242185047</t>
  </si>
  <si>
    <t>50,528893417879</t>
  </si>
  <si>
    <t>690000</t>
  </si>
  <si>
    <t>2203D0034</t>
  </si>
  <si>
    <t>Installation biomasse sur le site de Mc Cain à Harnes (62)</t>
  </si>
  <si>
    <t>Harnes</t>
  </si>
  <si>
    <t>2,9033600329274</t>
  </si>
  <si>
    <t>50,451688325137</t>
  </si>
  <si>
    <t>930000</t>
  </si>
  <si>
    <t>2203D0035</t>
  </si>
  <si>
    <t>Installation biomasse sur le site d’Essity à Le Theil (Val-au-Perche, 61)</t>
  </si>
  <si>
    <t>SOCIETE VALMY DEFENSE 116 - EN ABREGE SVD 116</t>
  </si>
  <si>
    <t>90471945700015</t>
  </si>
  <si>
    <t>Orne</t>
  </si>
  <si>
    <t>Val-au-Perche</t>
  </si>
  <si>
    <t>0,6994978250191</t>
  </si>
  <si>
    <t>48,2812780365961</t>
  </si>
  <si>
    <t>790000</t>
  </si>
  <si>
    <t>202207</t>
  </si>
  <si>
    <t>2203D0036</t>
  </si>
  <si>
    <t>Installation d'une chaudière Biomasse sur le site de Solvay à Clamecy (58)</t>
  </si>
  <si>
    <t>Clamecy</t>
  </si>
  <si>
    <t>3,5100818904085</t>
  </si>
  <si>
    <t>47,4610137746353</t>
  </si>
  <si>
    <t>643800</t>
  </si>
  <si>
    <t>2203D0037</t>
  </si>
  <si>
    <t>Installation biomasse sur le site de Vynova à Mazingarbe (62)</t>
  </si>
  <si>
    <t>Mazingarbe</t>
  </si>
  <si>
    <t>2,725816324035</t>
  </si>
  <si>
    <t>50,4684208492722</t>
  </si>
  <si>
    <t>1370414,6</t>
  </si>
  <si>
    <t>2203D0038</t>
  </si>
  <si>
    <t>Installation biomasse sur le site de INOVYN à Tavaux (39)</t>
  </si>
  <si>
    <t>Tavaux</t>
  </si>
  <si>
    <t>5,4031913638229</t>
  </si>
  <si>
    <t>47,0377456621871</t>
  </si>
  <si>
    <t>2203D0039</t>
  </si>
  <si>
    <t>Installation biomasse sur le site de Metex Noovistago à Amiens (80)</t>
  </si>
  <si>
    <t>SOCIETE VALMY DEFENSE 113 - EN ABREGE SVD 113</t>
  </si>
  <si>
    <t>89237687200016</t>
  </si>
  <si>
    <t>Amiens</t>
  </si>
  <si>
    <t>2,2900749212709</t>
  </si>
  <si>
    <t>49,9009529369359</t>
  </si>
  <si>
    <t>2203D0040</t>
  </si>
  <si>
    <t>Installation biomasse sur le site de Roquette à Montigny Lengrain (02)</t>
  </si>
  <si>
    <t>Montigny-Lengrain</t>
  </si>
  <si>
    <t>3,0992476515908</t>
  </si>
  <si>
    <t>49,3726894480844</t>
  </si>
  <si>
    <t>1274400</t>
  </si>
  <si>
    <t>2023</t>
  </si>
  <si>
    <t>2203D0084</t>
  </si>
  <si>
    <t>Construction d'une installation biomasse de 8 MW sur le site de Sofidel à Frouard (BCIAT 2022)</t>
  </si>
  <si>
    <t>2022-06-17</t>
  </si>
  <si>
    <t>2023-04-04 &gt; Favorable</t>
  </si>
  <si>
    <t>920000</t>
  </si>
  <si>
    <t>202307</t>
  </si>
  <si>
    <t>2023-08-24</t>
  </si>
  <si>
    <t>202308</t>
  </si>
  <si>
    <t>2203D0087</t>
  </si>
  <si>
    <t>Construction d'une installation biomasse sur le site de Valduc à Salives (BCIAT 2022)</t>
  </si>
  <si>
    <t>CEA - COMMISSARIAT A L' ENERGIE ATOMIQUE ET AUX ENERGIES ALTERNATIVES</t>
  </si>
  <si>
    <t>77568501900587</t>
  </si>
  <si>
    <t>Salives</t>
  </si>
  <si>
    <t>4,9006010541712</t>
  </si>
  <si>
    <t>47,6048832496155</t>
  </si>
  <si>
    <t>2022-06-23</t>
  </si>
  <si>
    <t>2023-04-20 &gt; Favorable</t>
  </si>
  <si>
    <t>2023-05-11 &gt; Favorable</t>
  </si>
  <si>
    <t>798000</t>
  </si>
  <si>
    <t>2023-08-31</t>
  </si>
  <si>
    <t>2303D0003</t>
  </si>
  <si>
    <t>Construction d'une installation biomasse sur le site de Bois Déroulés de Champagne (BDC) à Marigny-le-Châtel (10)- BCIB_2023</t>
  </si>
  <si>
    <t>BDC - BOIS DEROULES DE CHAMPAGNE</t>
  </si>
  <si>
    <t>82525698500011</t>
  </si>
  <si>
    <t>2023-01-25</t>
  </si>
  <si>
    <t>522508,2</t>
  </si>
  <si>
    <t>1045016,4</t>
  </si>
  <si>
    <t>202311</t>
  </si>
  <si>
    <t>2023-11-17</t>
  </si>
  <si>
    <t>2303D0080</t>
  </si>
  <si>
    <t>Construction d'une installation biomasse sur le site de Moulin Bois Energie à Dunières (43) - BCIB 2023</t>
  </si>
  <si>
    <t>2023-02-23</t>
  </si>
  <si>
    <t>2023-07-10 &gt; Favorable</t>
  </si>
  <si>
    <t>2520991,4</t>
  </si>
  <si>
    <t>Emprunt : bancaire</t>
  </si>
  <si>
    <t>2303D0148</t>
  </si>
  <si>
    <t>Construction d’une installation biomasse sur le site de Bois structuré d’Auvergne à Lempdes-sur-Allagnon (43)- BCIB 2023</t>
  </si>
  <si>
    <t>B.S.A. - BOIS STRUCTURES D'AUVERGNE</t>
  </si>
  <si>
    <t>92069254800018</t>
  </si>
  <si>
    <t>2023-02-27</t>
  </si>
  <si>
    <t>1296060</t>
  </si>
  <si>
    <t>2303D0193</t>
  </si>
  <si>
    <t>Construction d'une installation biomasse sur le site de Bois Et Sciages De Sougy à Sougy-sur-Loire (58)-BCIB 2023</t>
  </si>
  <si>
    <t>BOIS ET SCIAGES DE SOUGY</t>
  </si>
  <si>
    <t>33493430400018</t>
  </si>
  <si>
    <t>Sougy-sur-Loire</t>
  </si>
  <si>
    <t>3,406364452693</t>
  </si>
  <si>
    <t>46,8604827391855</t>
  </si>
  <si>
    <t>480417,78</t>
  </si>
  <si>
    <t>2203D0009</t>
  </si>
  <si>
    <t>Installation biomasse sur le site de Emile Huchet (EHB)à Diesen</t>
  </si>
  <si>
    <t>EP FRANCE DEVELOPPEMENT</t>
  </si>
  <si>
    <t>90135260900027</t>
  </si>
  <si>
    <t>Diesen</t>
  </si>
  <si>
    <t>6,6931574684764</t>
  </si>
  <si>
    <t>49,1755904170878</t>
  </si>
  <si>
    <t>202205</t>
  </si>
  <si>
    <t>FR-France 2030</t>
  </si>
  <si>
    <t>HD-Décarboner notre industrie</t>
  </si>
  <si>
    <t>3.DI-Décarbonation Industrie</t>
  </si>
  <si>
    <t>A3.30-Massifier - France 2030</t>
  </si>
  <si>
    <t>2203D0058</t>
  </si>
  <si>
    <t>Mise en place de deux générateurs de chaleur biomasse de 15 MW unitaire sur l'usine de PRODEVA basée à Vatry (51)</t>
  </si>
  <si>
    <t>PRODEVA</t>
  </si>
  <si>
    <t>73722014500012</t>
  </si>
  <si>
    <t>Vatry</t>
  </si>
  <si>
    <t>4,2418957675082</t>
  </si>
  <si>
    <t>48,8237164042623</t>
  </si>
  <si>
    <t>2022-06-22</t>
  </si>
  <si>
    <t>878805</t>
  </si>
  <si>
    <t>1757610</t>
  </si>
  <si>
    <t>2203D0076</t>
  </si>
  <si>
    <t>Construction d'une installation biomasse de 3,4 MW sur le site de Diana Food à Villiers-les-Pots (BCIAT 2022)</t>
  </si>
  <si>
    <t>280000</t>
  </si>
  <si>
    <t>202306</t>
  </si>
  <si>
    <t>2023-07-07</t>
  </si>
  <si>
    <t>2203D0077</t>
  </si>
  <si>
    <t>Construction d'une installation biomasse de 4 MW sur le site de Diana Food à Berric (BCIAT 2022)</t>
  </si>
  <si>
    <t>Berric</t>
  </si>
  <si>
    <t>-2,5275307654444</t>
  </si>
  <si>
    <t>47,6385223096686</t>
  </si>
  <si>
    <t>340000</t>
  </si>
  <si>
    <t>2023-09-27</t>
  </si>
  <si>
    <t>202309</t>
  </si>
  <si>
    <t>2203D0078</t>
  </si>
  <si>
    <t>Construction d'une installation biomasse de 4,7 MW sur le site d'Armor protéines à Loudéac (BCIAT 2022)</t>
  </si>
  <si>
    <t>Loudéac</t>
  </si>
  <si>
    <t>-2,7509752979722</t>
  </si>
  <si>
    <t>48,1740297997555</t>
  </si>
  <si>
    <t>500000</t>
  </si>
  <si>
    <t>2023-07-06</t>
  </si>
  <si>
    <t>2203D0082</t>
  </si>
  <si>
    <t>Construction d'une installation biomasse de 8,10 MW sur le site de Nova Sun à Huningue (BCIAT 2022)</t>
  </si>
  <si>
    <t>DK 6</t>
  </si>
  <si>
    <t>90798413200015</t>
  </si>
  <si>
    <t>Huningue</t>
  </si>
  <si>
    <t>7,581242143855</t>
  </si>
  <si>
    <t>47,5888751961269</t>
  </si>
  <si>
    <t>2023-09-19</t>
  </si>
  <si>
    <t>2203D0083</t>
  </si>
  <si>
    <t>Construction d'une installation biomasse de 4,3 MW sur le site de Canson à Sant-Marcel-Les-Annonay (BCIAT 2022)</t>
  </si>
  <si>
    <t>Ardèche</t>
  </si>
  <si>
    <t>Saint-Marcel-lès-Annonay</t>
  </si>
  <si>
    <t>4,6294761912202</t>
  </si>
  <si>
    <t>45,2885675811329</t>
  </si>
  <si>
    <t>378498,2</t>
  </si>
  <si>
    <t>2023-07-27</t>
  </si>
  <si>
    <t>2203D0086</t>
  </si>
  <si>
    <t>Construction d'une installation biomasse de 5,20 MW sur le site de Michelin à Blanzy (BCIAT 2022)</t>
  </si>
  <si>
    <t>Blanzy</t>
  </si>
  <si>
    <t>4,3931603370639</t>
  </si>
  <si>
    <t>46,704257826739</t>
  </si>
  <si>
    <t>2203D0088</t>
  </si>
  <si>
    <t>Construction d'une installation biomasse de 8,5 MW sur le site de Sofivo à Champdeniers (BCIAT 2022)</t>
  </si>
  <si>
    <t>880000</t>
  </si>
  <si>
    <t>202305</t>
  </si>
  <si>
    <t>2203D0089</t>
  </si>
  <si>
    <t>Construction d'une installation biomasse de 6,5 MW sur le site de Armor Protéines à Maen-Roch (BCIAT 2022)</t>
  </si>
  <si>
    <t>Maen Roch</t>
  </si>
  <si>
    <t>-1,346215341</t>
  </si>
  <si>
    <t>48,4006578419765</t>
  </si>
  <si>
    <t>640000</t>
  </si>
  <si>
    <t>2203D0090</t>
  </si>
  <si>
    <t>Construction d'une installation biomasse sur le site de Célia Laiterie de Craon à CRAON -53 (BCIAT 2022)</t>
  </si>
  <si>
    <t>CLC - CELIA-LAITERIE DE CRAON</t>
  </si>
  <si>
    <t>50148567600016</t>
  </si>
  <si>
    <t>Craon</t>
  </si>
  <si>
    <t>-0,9430650768265</t>
  </si>
  <si>
    <t>47,8454416511353</t>
  </si>
  <si>
    <t>271164</t>
  </si>
  <si>
    <t>2023-08-03</t>
  </si>
  <si>
    <t>2203D0091</t>
  </si>
  <si>
    <t>Construction d'une installation biomasse de 2 MW sur le site de Berry Plastics à Bailleul (BCIAT 2022)</t>
  </si>
  <si>
    <t>SOCIETE VALMY DEFENSE 111 - EN ABREGE SVD 111</t>
  </si>
  <si>
    <t>89237729200016 / 89237729200024</t>
  </si>
  <si>
    <t>Bailleul</t>
  </si>
  <si>
    <t>2,7379897906865</t>
  </si>
  <si>
    <t>50,7274243750723</t>
  </si>
  <si>
    <t>2203D0093</t>
  </si>
  <si>
    <t>Construction d'une installation biomasse de 10,35 MW sur le site de Picardie Granulation à Chaulnes (BCIAT 2022)</t>
  </si>
  <si>
    <t>PICARDIE GRANULATION</t>
  </si>
  <si>
    <t>91149322900015</t>
  </si>
  <si>
    <t>3832Z-Récupération de déchets triés</t>
  </si>
  <si>
    <t>Chaulnes</t>
  </si>
  <si>
    <t>2,8015405339403</t>
  </si>
  <si>
    <t>49,8169369874495</t>
  </si>
  <si>
    <t>1927898,4</t>
  </si>
  <si>
    <t>Région : Aide à l'emploi / Emprunt :</t>
  </si>
  <si>
    <t>2203D0094</t>
  </si>
  <si>
    <t>Construction d'une installation biomasse sur le site de la Société Laitière à VITRE (35) - BCIAT 2022</t>
  </si>
  <si>
    <t>SOCIETE LAITIERE DE VITRE</t>
  </si>
  <si>
    <t>39935542900016</t>
  </si>
  <si>
    <t>Vitré</t>
  </si>
  <si>
    <t>-1,1937056541663</t>
  </si>
  <si>
    <t>48,1140810991778</t>
  </si>
  <si>
    <t>2203D0095</t>
  </si>
  <si>
    <t>Construction d'une installation biomasse de 13 MW sur le site de Spontex à Beauvais (BCIAT 2022)</t>
  </si>
  <si>
    <t>SOCIETE VALMY DEFENSE 97-EN ABREGE SVD 97</t>
  </si>
  <si>
    <t>88026054200019 / 88026054200027</t>
  </si>
  <si>
    <t>Beauvais</t>
  </si>
  <si>
    <t>2,0860572655139</t>
  </si>
  <si>
    <t>49,436599380441</t>
  </si>
  <si>
    <t>2203D0096</t>
  </si>
  <si>
    <t>Construction d'une installation biomasse de 19,10 MW sur le site de Wizpaper à Wizernes (BCIAT 2022)</t>
  </si>
  <si>
    <t>SOCIETE VALMY DEFENSE 114 - EN ABREGE SVD 114</t>
  </si>
  <si>
    <t>90471887100018 / 90471887100026</t>
  </si>
  <si>
    <t>Wizernes</t>
  </si>
  <si>
    <t>2,2291317972069</t>
  </si>
  <si>
    <t>50,7153325907448</t>
  </si>
  <si>
    <t>2023-11-24</t>
  </si>
  <si>
    <t>2203D0101</t>
  </si>
  <si>
    <t>Construction d'une installation biomasse sur le site de CARGILL à Saint-Nazaire</t>
  </si>
  <si>
    <t>57209969500197</t>
  </si>
  <si>
    <t>Trituration</t>
  </si>
  <si>
    <t>Saint-Nazaire</t>
  </si>
  <si>
    <t>-2,2539473758048</t>
  </si>
  <si>
    <t>47,2802615197974</t>
  </si>
  <si>
    <t>915000</t>
  </si>
  <si>
    <t>2203D0102</t>
  </si>
  <si>
    <t>Construction d'une installation biomasse sur le site de CARGILL à Montoir (BCIAT 2022)</t>
  </si>
  <si>
    <t>Montoir-de-Bretagne</t>
  </si>
  <si>
    <t>-2,1466016874081</t>
  </si>
  <si>
    <t>47,3230872588956</t>
  </si>
  <si>
    <t>778500</t>
  </si>
  <si>
    <t>2203D0105</t>
  </si>
  <si>
    <t>Construction d'une installation biomasse de 4 MW sur le site de Robertet à Grasse (BCIAT 2022)</t>
  </si>
  <si>
    <t>Grasse</t>
  </si>
  <si>
    <t>6,9319045986007</t>
  </si>
  <si>
    <t>43,6556383331987</t>
  </si>
  <si>
    <t>431667</t>
  </si>
  <si>
    <t>2023-07-28</t>
  </si>
  <si>
    <t>2203D0108</t>
  </si>
  <si>
    <t>Construction d'une installation biomasse de 8 MW sur le site de ICT à Pannes (BCIAT 2022)</t>
  </si>
  <si>
    <t>Pannes</t>
  </si>
  <si>
    <t>2,6687852504685</t>
  </si>
  <si>
    <t>48,0120998867596</t>
  </si>
  <si>
    <t>2203D0110</t>
  </si>
  <si>
    <t>Construction d'une installation biomasse de 6,5 MW sur le site de POLYREY à Baneuil  (BCIAT 2022)</t>
  </si>
  <si>
    <t>POLYREY</t>
  </si>
  <si>
    <t>70980662400033</t>
  </si>
  <si>
    <t>Baneuil</t>
  </si>
  <si>
    <t>0,6934041547237</t>
  </si>
  <si>
    <t>44,8529480563673</t>
  </si>
  <si>
    <t>2203D0112</t>
  </si>
  <si>
    <t>Construction d'une installation biomasse de 3 MW sur le site de Frégata Hygiène à Charavines (BCIAT 2022)</t>
  </si>
  <si>
    <t>Charavines</t>
  </si>
  <si>
    <t>5,518411909664</t>
  </si>
  <si>
    <t>45,4275808592019</t>
  </si>
  <si>
    <t>402517,2</t>
  </si>
  <si>
    <t>2203D0117</t>
  </si>
  <si>
    <t>Construction d'une installation biomasse mutualisée de 21 MW sur les sites de VALTRIS et LACTALIS à Verdun (BCIAT 2022)</t>
  </si>
  <si>
    <t>Verdun</t>
  </si>
  <si>
    <t>5,3614173252284</t>
  </si>
  <si>
    <t>49,1454825579618</t>
  </si>
  <si>
    <t>1776596</t>
  </si>
  <si>
    <t>2203D0121</t>
  </si>
  <si>
    <t>Construction d'une installation biomasse de 3,5 MW sur le site des Sociétés des eaux à Volvic (BCIAT 2022)</t>
  </si>
  <si>
    <t>SEV - SOCIETE DES EAUX DE VOLVIC</t>
  </si>
  <si>
    <t>39578005900014</t>
  </si>
  <si>
    <t>1107A-Industrie des eaux de table</t>
  </si>
  <si>
    <t>Volvic</t>
  </si>
  <si>
    <t>3,0190023289702</t>
  </si>
  <si>
    <t>45,8681922234782</t>
  </si>
  <si>
    <t>2023-09-15</t>
  </si>
  <si>
    <t>2203D0122</t>
  </si>
  <si>
    <t>Construction d'une installation biomasse de 11 MW sur le site de Corex Board Atlantic à Moulin-Neuf (BCIAT 2022)</t>
  </si>
  <si>
    <t>974168</t>
  </si>
  <si>
    <t>2203D0123</t>
  </si>
  <si>
    <t>Construction d'une installation biomasse de 3MW sur le site de Global Hygiène à Bègles (BCIAT 2022)</t>
  </si>
  <si>
    <t>Bègles</t>
  </si>
  <si>
    <t>-0,5477544771523</t>
  </si>
  <si>
    <t>44,8016009708883</t>
  </si>
  <si>
    <t>340904,8</t>
  </si>
  <si>
    <t>2203D0124</t>
  </si>
  <si>
    <t>Construction d'une installation biomasse de  5,5 MW sur le site de Lesieur à Coudekerque (BCIAT 2022)</t>
  </si>
  <si>
    <t>Coudekerque-Branche</t>
  </si>
  <si>
    <t>2,3958091851001</t>
  </si>
  <si>
    <t>51,0179550213626</t>
  </si>
  <si>
    <t>468000</t>
  </si>
  <si>
    <t>2203D0128</t>
  </si>
  <si>
    <t>Construction d'une installation biomasse de 23 MW sur le site de Vencorex à Le Pont-de-Claix (BCIAT 2022)</t>
  </si>
  <si>
    <t>Pont-de-Claix (Le)</t>
  </si>
  <si>
    <t>5,7019350015234</t>
  </si>
  <si>
    <t>45,125914197041</t>
  </si>
  <si>
    <t>2419386</t>
  </si>
  <si>
    <t>Emprunt : financement bancaire</t>
  </si>
  <si>
    <t>2203D0131</t>
  </si>
  <si>
    <t>Construction d’une installation biomasse de 7 MW sur le site de Lanvian à Guipavas (BCIAT 2022)</t>
  </si>
  <si>
    <t>SPV CARBONE</t>
  </si>
  <si>
    <t>88950076500017</t>
  </si>
  <si>
    <t>3521Z-Production de combustibles gazeux</t>
  </si>
  <si>
    <t>Guipavas</t>
  </si>
  <si>
    <t>-4,3962071552033</t>
  </si>
  <si>
    <t>48,4307066875744</t>
  </si>
  <si>
    <t>2203D0132</t>
  </si>
  <si>
    <t>Construction d'une installation biomasse de 17 MW sur le site de Solvay à Collonges (BCIAT 2022)</t>
  </si>
  <si>
    <t>DK 3</t>
  </si>
  <si>
    <t>90798308400019</t>
  </si>
  <si>
    <t>Collonges-au-Mont-d'Or</t>
  </si>
  <si>
    <t>4,8419338824301</t>
  </si>
  <si>
    <t>45,8220414003276</t>
  </si>
  <si>
    <t>2203D0133</t>
  </si>
  <si>
    <t>Construction d'une installation biomasse de 6,5 MW sur le site de Lactalis à Corcieux (BCIAT 2022)</t>
  </si>
  <si>
    <t>IDEX</t>
  </si>
  <si>
    <t>53479360900031</t>
  </si>
  <si>
    <t>Corcieux</t>
  </si>
  <si>
    <t>6,8846965963957</t>
  </si>
  <si>
    <t>48,1672316565434</t>
  </si>
  <si>
    <t>600364,8</t>
  </si>
  <si>
    <t>2203D0136</t>
  </si>
  <si>
    <t>Construction d'une installation biomasse de 6,2 MW sur le site des Malteries Franco Suisses à Issoudun (BCIAT 2022)</t>
  </si>
  <si>
    <t>202310</t>
  </si>
  <si>
    <t>HM-Sécuriser l'accès aux matières premières</t>
  </si>
  <si>
    <t>3.MC-Bois BCIB</t>
  </si>
  <si>
    <t>2203D0063</t>
  </si>
  <si>
    <t>Construction d'une installation biomasse sur le site de la scierie Groupe SIAT Brassac à BRASSAC (81) - BCIB 2022</t>
  </si>
  <si>
    <t>GROUPE SIAT BRASSAC</t>
  </si>
  <si>
    <t>44293039200042</t>
  </si>
  <si>
    <t>Brassac</t>
  </si>
  <si>
    <t>2,5113402279747</t>
  </si>
  <si>
    <t>43,6117370239618</t>
  </si>
  <si>
    <t>202302</t>
  </si>
  <si>
    <t>2023-06-12</t>
  </si>
  <si>
    <t>2203D0067</t>
  </si>
  <si>
    <t>Construction d'une installation biomasse sur le site de Molières Cavaillac (30)-BCIB 2022</t>
  </si>
  <si>
    <t>UFV - UNION FORESTIERE VIGANAISE</t>
  </si>
  <si>
    <t>69020051400022</t>
  </si>
  <si>
    <t>Molières-Cavaillac</t>
  </si>
  <si>
    <t>3,5718236963431</t>
  </si>
  <si>
    <t>43,9707304293536</t>
  </si>
  <si>
    <t>1200000</t>
  </si>
  <si>
    <t>2023-06-09</t>
  </si>
  <si>
    <t>Emprunt : emprunt bancaire / Autre : CEE</t>
  </si>
  <si>
    <t>2203D0068</t>
  </si>
  <si>
    <t>Construction d'une installation biomasse sur le site de Givry (71)</t>
  </si>
  <si>
    <t>LES SCIERIES REUNIES DU CHALONNAIS</t>
  </si>
  <si>
    <t>72662019800010</t>
  </si>
  <si>
    <t>Givry</t>
  </si>
  <si>
    <t>4,7544165391238</t>
  </si>
  <si>
    <t>46,7702116761353</t>
  </si>
  <si>
    <t>1075000</t>
  </si>
  <si>
    <t>2203D0069</t>
  </si>
  <si>
    <t>Construction d'une installation biomasse sur le site de Saint-Priest-la-Prugne (42) BCIB 2022</t>
  </si>
  <si>
    <t>SEIGNOL</t>
  </si>
  <si>
    <t>40718078500013</t>
  </si>
  <si>
    <t>Saint-Priest-la-Prugne</t>
  </si>
  <si>
    <t>3,742275297367</t>
  </si>
  <si>
    <t>45,9460825086083</t>
  </si>
  <si>
    <t>1570000</t>
  </si>
  <si>
    <t>2303D0105</t>
  </si>
  <si>
    <t>Construction d'une installation biomasse sur le site de Weisrock à  Saulcy-Sur-Meurthe (88) - BCIB 2023</t>
  </si>
  <si>
    <t>CUNIN SAS CONTREXEVILLE</t>
  </si>
  <si>
    <t>32370944400018</t>
  </si>
  <si>
    <t>Saulcy-sur-Meurthe</t>
  </si>
  <si>
    <t>6,9491266762976</t>
  </si>
  <si>
    <t>48,2424766766523</t>
  </si>
  <si>
    <t>2532000</t>
  </si>
  <si>
    <t>2303D0106</t>
  </si>
  <si>
    <t>Construction d'une installation biomasse sur le site de la Scierie Du Haut Jura Jacquemin à Vaudioux (Le) (39) - BCIB 2023</t>
  </si>
  <si>
    <t>SCIERIE DU HAUT JURA JACQUEMIN - MIGNOTTE</t>
  </si>
  <si>
    <t>62708017900013</t>
  </si>
  <si>
    <t>Vaudioux (Le)</t>
  </si>
  <si>
    <t>5,9282404614403</t>
  </si>
  <si>
    <t>46,6887197952314</t>
  </si>
  <si>
    <t>2303D0153</t>
  </si>
  <si>
    <t>Construction d'une installation biomasse sur le site de Kohler France SANIJURA à Champagnole (39)-BCIB 2023</t>
  </si>
  <si>
    <t>KOHLER FRANCE</t>
  </si>
  <si>
    <t>33033914400116 / 33033914400264</t>
  </si>
  <si>
    <t>2342Z-Fabrication d'appareils sanitaires en céramique / 3109B-Fabrication autres meubles &amp; industries connexes de l'ameublement</t>
  </si>
  <si>
    <t>Champagnole</t>
  </si>
  <si>
    <t>5,8988081128066</t>
  </si>
  <si>
    <t>46,7445401927603</t>
  </si>
  <si>
    <t>119552,8</t>
  </si>
  <si>
    <t>2023-11-16</t>
  </si>
  <si>
    <t>2303D0179</t>
  </si>
  <si>
    <t>Construction d'une installation biomasse sur le site de LESBATS Scieries d’Aquitaine à Saint Perdon (40) - BCIB 2023</t>
  </si>
  <si>
    <t>LESBATS SCIERIES D AQUITAINE</t>
  </si>
  <si>
    <t>98562012900017 / 98562012900041</t>
  </si>
  <si>
    <t>Saint-Perdon</t>
  </si>
  <si>
    <t>-0,5923443192243</t>
  </si>
  <si>
    <t>43,87664256633</t>
  </si>
  <si>
    <t>55093</t>
  </si>
  <si>
    <t>23NAD0120</t>
  </si>
  <si>
    <t>Construction d'une installation biomasse sur le site de la société JOUBERT à Saint-Jean-d'Angély (17)  - BCIB 2023</t>
  </si>
  <si>
    <t>JOUBERT ST JEAN D'ANGELY</t>
  </si>
  <si>
    <t>34111170600022</t>
  </si>
  <si>
    <t>Saint-Jean-d'Angély</t>
  </si>
  <si>
    <t>-0,5198335003339</t>
  </si>
  <si>
    <t>45,942716195534</t>
  </si>
  <si>
    <t>528816</t>
  </si>
  <si>
    <t>1057632</t>
  </si>
  <si>
    <t>2024</t>
  </si>
  <si>
    <t>2203D0080</t>
  </si>
  <si>
    <t>Construction chaufferie bois énergie sur le site industriel de Manuco à Bergerac (BCIAT 2022)</t>
  </si>
  <si>
    <t>EURENCO FRANCE SAS</t>
  </si>
  <si>
    <t>44920741400102</t>
  </si>
  <si>
    <t>2051Z-Fabrication de produits explosifs</t>
  </si>
  <si>
    <t>Bergerac</t>
  </si>
  <si>
    <t>0,4865284222863</t>
  </si>
  <si>
    <t>44,8543753685526</t>
  </si>
  <si>
    <t>2022-06-14</t>
  </si>
  <si>
    <t>573672</t>
  </si>
  <si>
    <t>202401</t>
  </si>
  <si>
    <t>2024-01-31</t>
  </si>
  <si>
    <t>2203D0104</t>
  </si>
  <si>
    <t>Construction d'une installation biomasse de 5,25 MW le site d'Indena à Tours (BCIAT 2022)</t>
  </si>
  <si>
    <t>2024-02-10</t>
  </si>
  <si>
    <t>202402</t>
  </si>
  <si>
    <t>2203D0113</t>
  </si>
  <si>
    <t>Construction d'une installation biomasse de 8 MW sur le site de ELKEM à Saint-Fons (BCIAT 2022)</t>
  </si>
  <si>
    <t>DK 15</t>
  </si>
  <si>
    <t>91525118500012</t>
  </si>
  <si>
    <t>2024-02-12</t>
  </si>
  <si>
    <t>2203D0118</t>
  </si>
  <si>
    <t>Construction d'une installation biomasse de 4,8 MW sur le site d'Affinity Petcare à La Chapelle Vendômoise (BCIAT 2022)</t>
  </si>
  <si>
    <t>55204695506065 / 91951012300012</t>
  </si>
  <si>
    <t>3511Z-Production d'électricité / 4322B-Travaux d'installation équipements thermiques et climatisation</t>
  </si>
  <si>
    <t>Loir-et-Cher</t>
  </si>
  <si>
    <t>Blois</t>
  </si>
  <si>
    <t>1,3062553383252</t>
  </si>
  <si>
    <t>47,5817019016961</t>
  </si>
  <si>
    <t>2203D0119</t>
  </si>
  <si>
    <t>Construction d'une installation biomasse de 17 MW sur le site d' Elkem à Le-péage-de-Rousillon (BCIAT 2022)</t>
  </si>
  <si>
    <t>Saint-Maurice-l'Exil</t>
  </si>
  <si>
    <t>4,7770437854694</t>
  </si>
  <si>
    <t>45,3920129618335</t>
  </si>
  <si>
    <t>2203D0127</t>
  </si>
  <si>
    <t>Construction d'une installation biomasse de 11,2 MW sur le site de Tronox-Vynova à Thann (BCIAT 2022)</t>
  </si>
  <si>
    <t>Thann</t>
  </si>
  <si>
    <t>7,0950239657986</t>
  </si>
  <si>
    <t>47,8139121216988</t>
  </si>
  <si>
    <t>Total général</t>
  </si>
  <si>
    <t>Code NAF rév. 2, 2008 - Niveau 2 - Liste des divisions</t>
  </si>
  <si>
    <t>Libellé</t>
  </si>
  <si>
    <t>Code 3ME</t>
  </si>
  <si>
    <t>Culture et production animale, chasse et services annexes</t>
  </si>
  <si>
    <t>Agriculture, Forestry and Fishing</t>
  </si>
  <si>
    <t>Sylviculture et exploitation forestière</t>
  </si>
  <si>
    <t>Pêche et aquaculture</t>
  </si>
  <si>
    <t>Extraction de houille et de lignite</t>
  </si>
  <si>
    <t>Extraction d'hydrocarbures</t>
  </si>
  <si>
    <t>Extraction de minerais métalliques</t>
  </si>
  <si>
    <t>Autres industries extractives</t>
  </si>
  <si>
    <t>Services de soutien aux industries extractives</t>
  </si>
  <si>
    <t>Industries alimentaires</t>
  </si>
  <si>
    <t>Manufacture of food products and beverages (NACE 12 13 14)</t>
  </si>
  <si>
    <t>²</t>
  </si>
  <si>
    <t>Fabrication de boissons</t>
  </si>
  <si>
    <t>Fabrication de produits à base de tabac</t>
  </si>
  <si>
    <t>Fabrication de textiles</t>
  </si>
  <si>
    <t>Other industries (NACE 30 31 33 34 38)</t>
  </si>
  <si>
    <t>Industrie de l'habillement</t>
  </si>
  <si>
    <t>Industrie du cuir et de la chaussure</t>
  </si>
  <si>
    <t>Travail du bois et fabrication d'articles en bois et en liège, à l'exception des meubles ; fabrication d'articles en vannerie et sparterie</t>
  </si>
  <si>
    <t>Industrie du papier et du carton</t>
  </si>
  <si>
    <t>Manufacture of articles of paper and paperboard (NACE 35)</t>
  </si>
  <si>
    <t>Imprimerie et reproduction d'enregistrements</t>
  </si>
  <si>
    <t>Cokéfaction et raffinage</t>
  </si>
  <si>
    <t>Industrie chimique</t>
  </si>
  <si>
    <t>Manufacture of organic basic chemicals (NACE 26 28)</t>
  </si>
  <si>
    <t>Industrie pharmaceutique</t>
  </si>
  <si>
    <t>Manufacture of inorganic basic chemicals</t>
  </si>
  <si>
    <t>Fabrication de produits en caoutchouc et en plastique</t>
  </si>
  <si>
    <t>Manufacture of plastics products (NACE 25 36 37)</t>
  </si>
  <si>
    <t>Fabrication d'autres produits minéraux non métalliques</t>
  </si>
  <si>
    <t>Manufacture of ceramic products and building materials (NACE 20 21)</t>
  </si>
  <si>
    <t>Métallurgie</t>
  </si>
  <si>
    <t>Manufacture of basic iron and steel and of ferro-alloys (NACE 16 29)</t>
  </si>
  <si>
    <t>Fabrication de produits métalliques, à l'exception des machines et des équipements</t>
  </si>
  <si>
    <t>Fabrication de produits informatiques, électroniques et optiques</t>
  </si>
  <si>
    <t>Fabrication d'équipements électriques</t>
  </si>
  <si>
    <t>Fabrication de machines et équipements n.c.a.</t>
  </si>
  <si>
    <t>Manufacture of motor vehicles, trailers and semi-trailers (NACE 32)</t>
  </si>
  <si>
    <t>Fabrication d'autres matériels de transport</t>
  </si>
  <si>
    <t>Fabrication de meubles</t>
  </si>
  <si>
    <t>Autres industries manufacturières</t>
  </si>
  <si>
    <t>Réparation et installation de machines et d'équipements</t>
  </si>
  <si>
    <t>Production et distribution d'électricité, de gaz, de vapeur et d'air conditionné</t>
  </si>
  <si>
    <t>Manufacture and distribution of gas - Wood</t>
  </si>
  <si>
    <t>Captage, traitement et distribution d'eau</t>
  </si>
  <si>
    <t>Business Services</t>
  </si>
  <si>
    <t>Collecte et traitement des eaux usées</t>
  </si>
  <si>
    <t>Collecte, traitement et élimination des déchets ; récupération</t>
  </si>
  <si>
    <t>Dépollution et autres services de gestion des déchets</t>
  </si>
  <si>
    <t>Construction de bâtiments</t>
  </si>
  <si>
    <t>Construction</t>
  </si>
  <si>
    <t>Génie civil</t>
  </si>
  <si>
    <t>Travaux de construction spécialisés</t>
  </si>
  <si>
    <t>Commerce et réparation d'automobiles et de motocycles</t>
  </si>
  <si>
    <t>Commerce de gros, à l'exception des automobiles et des motocycles</t>
  </si>
  <si>
    <t>Commerce de détail, à l'exception des automobiles et des motocycles</t>
  </si>
  <si>
    <t>Transports terrestres et transport par conduites</t>
  </si>
  <si>
    <t>Freight transport by road and pipeline</t>
  </si>
  <si>
    <t>Transports par eau</t>
  </si>
  <si>
    <t>Water Transport</t>
  </si>
  <si>
    <t>Transports aériens</t>
  </si>
  <si>
    <t>Air transport</t>
  </si>
  <si>
    <t>Entreposage et services auxiliaires des transports</t>
  </si>
  <si>
    <t>Activités de poste et de courrier</t>
  </si>
  <si>
    <t>Hébergement</t>
  </si>
  <si>
    <t>Restauration</t>
  </si>
  <si>
    <t>Édition</t>
  </si>
  <si>
    <t>Production de films cinématographiques, de vidéo et de programmes de télévision ; enregistrement sonore et édition musicale</t>
  </si>
  <si>
    <t>Programmation et diffusion</t>
  </si>
  <si>
    <t>Télécommunications</t>
  </si>
  <si>
    <t>Programmation, conseil et autres activités informatiques</t>
  </si>
  <si>
    <t>Services d'information</t>
  </si>
  <si>
    <t>Activités des services financiers, hors assurance et caisses de retraite</t>
  </si>
  <si>
    <t>Assurance</t>
  </si>
  <si>
    <t>Activités auxiliaires de services financiers et d'assurance</t>
  </si>
  <si>
    <t>Activités immobilières</t>
  </si>
  <si>
    <t>Activités juridiques et comptables</t>
  </si>
  <si>
    <t>Activités des sièges sociaux ; conseil de gestion</t>
  </si>
  <si>
    <t>Activités d'architecture et d'ingénierie ; activités de contrôle et analyses techniques</t>
  </si>
  <si>
    <t>Recherche-développement scientifique</t>
  </si>
  <si>
    <t>Publicité et études de marché</t>
  </si>
  <si>
    <t>Autres activités spécialisées, scientifiques et techniques</t>
  </si>
  <si>
    <t>Activités vétérinaires</t>
  </si>
  <si>
    <t>Activités de location et location-bail</t>
  </si>
  <si>
    <t>Activités liées à l'emploi</t>
  </si>
  <si>
    <t>Activités des agences de voyage, voyagistes, services de réservation et activités connexes</t>
  </si>
  <si>
    <t>Enquêtes et sécurité</t>
  </si>
  <si>
    <t>Services relatifs aux bâtiments et aménagement paysager</t>
  </si>
  <si>
    <t>Activités administratives et autres activités de soutien aux entreprises</t>
  </si>
  <si>
    <t>Public Services</t>
  </si>
  <si>
    <t>Administration publique et défense ; sécurité sociale obligatoire</t>
  </si>
  <si>
    <t>Enseignement</t>
  </si>
  <si>
    <t>Activités pour la santé humaine</t>
  </si>
  <si>
    <t>Hébergement médico-social et social</t>
  </si>
  <si>
    <t>Action sociale sans hébergement</t>
  </si>
  <si>
    <t>Activités créatives, artistiques et de spectacle</t>
  </si>
  <si>
    <t>Bibliothèques, archives, musées et autres activités culturelles</t>
  </si>
  <si>
    <t>Organisation de jeux de hasard et d'argent</t>
  </si>
  <si>
    <t>Activités sportives, récréatives et de loisirs</t>
  </si>
  <si>
    <t>Activités des organisations associatives</t>
  </si>
  <si>
    <t>Réparation d'ordinateurs et de biens personnels et domestiques</t>
  </si>
  <si>
    <t>Autres services personnels</t>
  </si>
  <si>
    <t>Activités des ménages en tant qu'employeurs de personnel domestique</t>
  </si>
  <si>
    <t>Activités indifférenciées des ménages en tant que producteurs de biens et services pour usage propre</t>
  </si>
  <si>
    <t>Activités des organisations et organismes extraterritoriaux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</si>
</sst>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€&quot;;\-#,##0\ &quot;€&quot;"/>
    <numFmt numFmtId="7" formatCode="#,##0.00\ &quot;€&quot;;\-#,##0.00\ &quot;€&quot;"/>
    <numFmt numFmtId="164" formatCode="#,##0\ &quot;€&quot;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3" fillId="0" borderId="0"/>
    <xf numFmtId="0" fontId="1" fillId="0" borderId="3" applyNumberFormat="0" applyFill="0" applyAlignment="0" applyProtection="0"/>
    <xf numFmtId="0" fontId="5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4" borderId="1" xfId="0" applyFont="1" applyFill="1" applyBorder="1"/>
    <xf numFmtId="0" fontId="0" fillId="5" borderId="1" xfId="0" applyFill="1" applyBorder="1"/>
    <xf numFmtId="0" fontId="1" fillId="0" borderId="1" xfId="0" applyFont="1" applyBorder="1"/>
    <xf numFmtId="0" fontId="0" fillId="0" borderId="1" xfId="0" applyBorder="1"/>
    <xf numFmtId="5" fontId="0" fillId="0" borderId="1" xfId="0" applyNumberFormat="1" applyBorder="1"/>
    <xf numFmtId="7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1" fillId="6" borderId="1" xfId="0" applyFont="1" applyFill="1" applyBorder="1"/>
    <xf numFmtId="0" fontId="0" fillId="6" borderId="1" xfId="0" applyFill="1" applyBorder="1"/>
    <xf numFmtId="5" fontId="0" fillId="6" borderId="1" xfId="0" applyNumberFormat="1" applyFill="1" applyBorder="1"/>
    <xf numFmtId="7" fontId="0" fillId="6" borderId="1" xfId="0" applyNumberFormat="1" applyFill="1" applyBorder="1"/>
    <xf numFmtId="3" fontId="0" fillId="6" borderId="1" xfId="0" applyNumberFormat="1" applyFill="1" applyBorder="1"/>
    <xf numFmtId="4" fontId="0" fillId="6" borderId="1" xfId="0" applyNumberFormat="1" applyFill="1" applyBorder="1"/>
    <xf numFmtId="0" fontId="1" fillId="2" borderId="1" xfId="0" applyFont="1" applyFill="1" applyBorder="1"/>
    <xf numFmtId="5" fontId="1" fillId="2" borderId="1" xfId="0" applyNumberFormat="1" applyFont="1" applyFill="1" applyBorder="1"/>
    <xf numFmtId="7" fontId="1" fillId="2" borderId="1" xfId="0" applyNumberFormat="1" applyFont="1" applyFill="1" applyBorder="1"/>
    <xf numFmtId="3" fontId="1" fillId="2" borderId="1" xfId="0" applyNumberFormat="1" applyFont="1" applyFill="1" applyBorder="1"/>
    <xf numFmtId="4" fontId="1" fillId="2" borderId="1" xfId="0" applyNumberFormat="1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5" fontId="0" fillId="3" borderId="1" xfId="0" applyNumberFormat="1" applyFill="1" applyBorder="1"/>
    <xf numFmtId="7" fontId="0" fillId="3" borderId="1" xfId="0" applyNumberFormat="1" applyFill="1" applyBorder="1"/>
    <xf numFmtId="3" fontId="0" fillId="3" borderId="1" xfId="0" applyNumberFormat="1" applyFill="1" applyBorder="1"/>
    <xf numFmtId="4" fontId="0" fillId="3" borderId="1" xfId="0" applyNumberFormat="1" applyFill="1" applyBorder="1"/>
    <xf numFmtId="0" fontId="1" fillId="2" borderId="2" xfId="0" applyFont="1" applyFill="1" applyBorder="1"/>
    <xf numFmtId="0" fontId="1" fillId="0" borderId="0" xfId="0" applyFont="1"/>
    <xf numFmtId="0" fontId="4" fillId="7" borderId="0" xfId="1" applyFont="1" applyFill="1" applyAlignment="1">
      <alignment vertical="top"/>
    </xf>
    <xf numFmtId="0" fontId="1" fillId="2" borderId="0" xfId="0" applyFont="1" applyFill="1"/>
    <xf numFmtId="0" fontId="0" fillId="8" borderId="0" xfId="0" applyFill="1"/>
    <xf numFmtId="0" fontId="0" fillId="9" borderId="0" xfId="0" applyFill="1"/>
    <xf numFmtId="164" fontId="1" fillId="0" borderId="3" xfId="2" applyNumberFormat="1"/>
    <xf numFmtId="3" fontId="1" fillId="0" borderId="3" xfId="2" applyNumberFormat="1"/>
    <xf numFmtId="1" fontId="6" fillId="0" borderId="0" xfId="3" applyNumberFormat="1" applyFont="1"/>
    <xf numFmtId="0" fontId="6" fillId="0" borderId="0" xfId="3" applyFont="1"/>
    <xf numFmtId="1" fontId="0" fillId="0" borderId="0" xfId="0" applyNumberFormat="1"/>
    <xf numFmtId="0" fontId="0" fillId="10" borderId="0" xfId="0" applyFill="1"/>
    <xf numFmtId="164" fontId="1" fillId="11" borderId="3" xfId="2" applyNumberFormat="1" applyFill="1"/>
    <xf numFmtId="9" fontId="1" fillId="11" borderId="3" xfId="4" applyFont="1" applyFill="1" applyBorder="1"/>
  </cellXfs>
  <cellStyles count="5">
    <cellStyle name="Normal" xfId="0" builtinId="0"/>
    <cellStyle name="Normal 2" xfId="3" xr:uid="{6CD59183-6022-45BE-8796-8D121B46A652}"/>
    <cellStyle name="Normal 3" xfId="1" xr:uid="{2857C8F5-2667-4098-926C-A65995F3059C}"/>
    <cellStyle name="Pourcentage" xfId="4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ouins\AppData\Local\Microsoft\Windows\INetCache\Content.Outlook\5PJ2EF0I\ExtractionProjetsLaureats_Et%20NonRetenus%20Abandons%20_%20MAJ%202024.xlsx" TargetMode="External"/><Relationship Id="rId1" Type="http://schemas.openxmlformats.org/officeDocument/2006/relationships/externalLinkPath" Target="/Users/thouins/AppData/Local/Microsoft/Windows/INetCache/Content.Outlook/5PJ2EF0I/ExtractionProjetsLaureats_Et%20NonRetenus%20Abandons%20_%20MAJ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ts lauréats BCIAT"/>
      <sheetName val="Projets non retenus_abandons"/>
      <sheetName val="ExtractionProjetsLaureats_Et No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OUEDARD Hervé" id="{E4A73334-F9B9-4882-8BA3-34D9745A095E}" userId="S::Herve.GOUEDARD@ademe.fr::763d02b8-0989-4ece-8c09-1f2161c0ceff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4-10-30T15:12:42.18" personId="{E4A73334-F9B9-4882-8BA3-34D9745A095E}" id="{5A3ADB70-7068-42C4-9DD2-E0BB7D7B852C}">
    <text>Hypothèse : 
- Que dans ce tableur, au sein des 35 (Production et distribution d'électricité, de gaz, de vapeur et d'air conditionné)
, il n’y a que des 353 (Production et distribution de vapeur et d'air conditionné) 
- que tous ces projets de 353 font de la vapeur via de la biomasse (et donc sont affiliés 2402)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91F1-4A7E-4648-8B59-CD5598BFEAF8}">
  <dimension ref="A1:R51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42578125" defaultRowHeight="15" x14ac:dyDescent="0.25"/>
  <cols>
    <col min="1" max="1" width="30" customWidth="1"/>
    <col min="4" max="4" width="13.140625" customWidth="1"/>
    <col min="17" max="17" width="17.140625" customWidth="1"/>
  </cols>
  <sheetData>
    <row r="1" spans="1:18" x14ac:dyDescent="0.25">
      <c r="B1" s="31" t="s">
        <v>0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</row>
    <row r="2" spans="1:18" x14ac:dyDescent="0.25">
      <c r="A2" s="41" t="s">
        <v>1</v>
      </c>
      <c r="B2">
        <v>1</v>
      </c>
      <c r="C2">
        <f>SUMIFS('BCIAT BCIB France 2030-FDI + FC'!$AS:$AS,'BCIAT BCIB France 2030-FDI + FC'!$A:$A,C$1,'BCIAT BCIB France 2030-FDI + FC'!$Q:$Q,$B2)</f>
        <v>0</v>
      </c>
      <c r="D2">
        <f>SUMIFS('BCIAT BCIB France 2030-FDI + FC'!$AS:$AS,'BCIAT BCIB France 2030-FDI + FC'!$A:$A,D$1,'BCIAT BCIB France 2030-FDI + FC'!$Q:$Q,$B2)</f>
        <v>0</v>
      </c>
      <c r="E2">
        <f>SUMIFS('BCIAT BCIB France 2030-FDI + FC'!$AS:$AS,'BCIAT BCIB France 2030-FDI + FC'!$A:$A,E$1,'BCIAT BCIB France 2030-FDI + FC'!$Q:$Q,$B2)</f>
        <v>0</v>
      </c>
      <c r="F2">
        <f>SUMIFS('BCIAT BCIB France 2030-FDI + FC'!$AS:$AS,'BCIAT BCIB France 2030-FDI + FC'!$A:$A,F$1,'BCIAT BCIB France 2030-FDI + FC'!$Q:$Q,$B2)</f>
        <v>0</v>
      </c>
      <c r="G2">
        <f>SUMIFS('BCIAT BCIB France 2030-FDI + FC'!$AS:$AS,'BCIAT BCIB France 2030-FDI + FC'!$A:$A,G$1,'BCIAT BCIB France 2030-FDI + FC'!$Q:$Q,$B2)</f>
        <v>0</v>
      </c>
      <c r="H2">
        <f>SUMIFS('BCIAT BCIB France 2030-FDI + FC'!$AS:$AS,'BCIAT BCIB France 2030-FDI + FC'!$A:$A,H$1,'BCIAT BCIB France 2030-FDI + FC'!$Q:$Q,$B2)</f>
        <v>0</v>
      </c>
      <c r="I2">
        <f>SUMIFS('BCIAT BCIB France 2030-FDI + FC'!$AS:$AS,'BCIAT BCIB France 2030-FDI + FC'!$A:$A,I$1,'BCIAT BCIB France 2030-FDI + FC'!$Q:$Q,$B2)</f>
        <v>2775000</v>
      </c>
      <c r="J2">
        <f>SUMIFS('BCIAT BCIB France 2030-FDI + FC'!$AS:$AS,'BCIAT BCIB France 2030-FDI + FC'!$A:$A,J$1,'BCIAT BCIB France 2030-FDI + FC'!$Q:$Q,$B2)</f>
        <v>2105100</v>
      </c>
      <c r="K2">
        <f>SUMIFS('BCIAT BCIB France 2030-FDI + FC'!$AS:$AS,'BCIAT BCIB France 2030-FDI + FC'!$A:$A,K$1,'BCIAT BCIB France 2030-FDI + FC'!$Q:$Q,$B2)</f>
        <v>0</v>
      </c>
      <c r="L2">
        <f>SUMIFS('BCIAT BCIB France 2030-FDI + FC'!$AS:$AS,'BCIAT BCIB France 2030-FDI + FC'!$A:$A,L$1,'BCIAT BCIB France 2030-FDI + FC'!$Q:$Q,$B2)</f>
        <v>0</v>
      </c>
      <c r="M2">
        <f>SUMIFS('BCIAT BCIB France 2030-FDI + FC'!$AS:$AS,'BCIAT BCIB France 2030-FDI + FC'!$A:$A,M$1,'BCIAT BCIB France 2030-FDI + FC'!$Q:$Q,$B2)</f>
        <v>0</v>
      </c>
      <c r="N2">
        <f>SUMIFS('BCIAT BCIB France 2030-FDI + FC'!$AS:$AS,'BCIAT BCIB France 2030-FDI + FC'!$A:$A,N$1,'BCIAT BCIB France 2030-FDI + FC'!$Q:$Q,$B2)</f>
        <v>6389300</v>
      </c>
      <c r="O2">
        <f>SUMIFS('BCIAT BCIB France 2030-FDI + FC'!$AS:$AS,'BCIAT BCIB France 2030-FDI + FC'!$A:$A,O$1,'BCIAT BCIB France 2030-FDI + FC'!$Q:$Q,$B2)</f>
        <v>0</v>
      </c>
      <c r="P2">
        <f>SUMIFS('BCIAT BCIB France 2030-FDI + FC'!$AS:$AS,'BCIAT BCIB France 2030-FDI + FC'!$A:$A,P$1,'BCIAT BCIB France 2030-FDI + FC'!$Q:$Q,$B2)</f>
        <v>9531000</v>
      </c>
      <c r="Q2">
        <f>SUMIFS('BCIAT BCIB France 2030-FDI + FC'!$AS:$AS,'BCIAT BCIB France 2030-FDI + FC'!$A:$A,Q$1,'BCIAT BCIB France 2030-FDI + FC'!$Q:$Q,$B2)</f>
        <v>0</v>
      </c>
      <c r="R2">
        <f>SUMIFS('BCIAT BCIB France 2030-FDI + FC'!$AS:$AS,'BCIAT BCIB France 2030-FDI + FC'!$A:$A,R$1,'BCIAT BCIB France 2030-FDI + FC'!$Q:$Q,$B2)</f>
        <v>0</v>
      </c>
    </row>
    <row r="3" spans="1:18" x14ac:dyDescent="0.25">
      <c r="B3">
        <v>2</v>
      </c>
      <c r="C3">
        <f>SUMIFS('BCIAT BCIB France 2030-FDI + FC'!$AS:$AS,'BCIAT BCIB France 2030-FDI + FC'!$A:$A,C$1,'BCIAT BCIB France 2030-FDI + FC'!$Q:$Q,$B3)</f>
        <v>55007962.18</v>
      </c>
      <c r="D3">
        <f>SUMIFS('BCIAT BCIB France 2030-FDI + FC'!$AS:$AS,'BCIAT BCIB France 2030-FDI + FC'!$A:$A,D$1,'BCIAT BCIB France 2030-FDI + FC'!$Q:$Q,$B3)</f>
        <v>33882917.030000001</v>
      </c>
      <c r="E3">
        <f>SUMIFS('BCIAT BCIB France 2030-FDI + FC'!$AS:$AS,'BCIAT BCIB France 2030-FDI + FC'!$A:$A,E$1,'BCIAT BCIB France 2030-FDI + FC'!$Q:$Q,$B3)</f>
        <v>9034501</v>
      </c>
      <c r="F3">
        <f>SUMIFS('BCIAT BCIB France 2030-FDI + FC'!$AS:$AS,'BCIAT BCIB France 2030-FDI + FC'!$A:$A,F$1,'BCIAT BCIB France 2030-FDI + FC'!$Q:$Q,$B3)</f>
        <v>16384297</v>
      </c>
      <c r="G3">
        <f>SUMIFS('BCIAT BCIB France 2030-FDI + FC'!$AS:$AS,'BCIAT BCIB France 2030-FDI + FC'!$A:$A,G$1,'BCIAT BCIB France 2030-FDI + FC'!$Q:$Q,$B3)</f>
        <v>25248833.867572002</v>
      </c>
      <c r="H3">
        <f>SUMIFS('BCIAT BCIB France 2030-FDI + FC'!$AS:$AS,'BCIAT BCIB France 2030-FDI + FC'!$A:$A,H$1,'BCIAT BCIB France 2030-FDI + FC'!$Q:$Q,$B3)</f>
        <v>0</v>
      </c>
      <c r="I3">
        <f>SUMIFS('BCIAT BCIB France 2030-FDI + FC'!$AS:$AS,'BCIAT BCIB France 2030-FDI + FC'!$A:$A,I$1,'BCIAT BCIB France 2030-FDI + FC'!$Q:$Q,$B3)</f>
        <v>0</v>
      </c>
      <c r="J3">
        <f>SUMIFS('BCIAT BCIB France 2030-FDI + FC'!$AS:$AS,'BCIAT BCIB France 2030-FDI + FC'!$A:$A,J$1,'BCIAT BCIB France 2030-FDI + FC'!$Q:$Q,$B3)</f>
        <v>0</v>
      </c>
      <c r="K3">
        <f>SUMIFS('BCIAT BCIB France 2030-FDI + FC'!$AS:$AS,'BCIAT BCIB France 2030-FDI + FC'!$A:$A,K$1,'BCIAT BCIB France 2030-FDI + FC'!$Q:$Q,$B3)</f>
        <v>3012578</v>
      </c>
      <c r="L3">
        <f>SUMIFS('BCIAT BCIB France 2030-FDI + FC'!$AS:$AS,'BCIAT BCIB France 2030-FDI + FC'!$A:$A,L$1,'BCIAT BCIB France 2030-FDI + FC'!$Q:$Q,$B3)</f>
        <v>55708687</v>
      </c>
      <c r="M3">
        <f>SUMIFS('BCIAT BCIB France 2030-FDI + FC'!$AS:$AS,'BCIAT BCIB France 2030-FDI + FC'!$A:$A,M$1,'BCIAT BCIB France 2030-FDI + FC'!$Q:$Q,$B3)</f>
        <v>4650624.5393669996</v>
      </c>
      <c r="N3">
        <f>SUMIFS('BCIAT BCIB France 2030-FDI + FC'!$AS:$AS,'BCIAT BCIB France 2030-FDI + FC'!$A:$A,N$1,'BCIAT BCIB France 2030-FDI + FC'!$Q:$Q,$B3)</f>
        <v>9170547</v>
      </c>
      <c r="O3">
        <f>SUMIFS('BCIAT BCIB France 2030-FDI + FC'!$AS:$AS,'BCIAT BCIB France 2030-FDI + FC'!$A:$A,O$1,'BCIAT BCIB France 2030-FDI + FC'!$Q:$Q,$B3)</f>
        <v>38982869.460633002</v>
      </c>
      <c r="P3">
        <f>SUMIFS('BCIAT BCIB France 2030-FDI + FC'!$AS:$AS,'BCIAT BCIB France 2030-FDI + FC'!$A:$A,P$1,'BCIAT BCIB France 2030-FDI + FC'!$Q:$Q,$B3)</f>
        <v>22006598.132427998</v>
      </c>
      <c r="Q3">
        <f>SUMIFS('BCIAT BCIB France 2030-FDI + FC'!$AS:$AS,'BCIAT BCIB France 2030-FDI + FC'!$A:$A,Q$1,'BCIAT BCIB France 2030-FDI + FC'!$Q:$Q,$B3)</f>
        <v>106050826</v>
      </c>
      <c r="R3">
        <f>SUMIFS('BCIAT BCIB France 2030-FDI + FC'!$AS:$AS,'BCIAT BCIB France 2030-FDI + FC'!$A:$A,R$1,'BCIAT BCIB France 2030-FDI + FC'!$Q:$Q,$B3)</f>
        <v>0</v>
      </c>
    </row>
    <row r="4" spans="1:18" x14ac:dyDescent="0.25">
      <c r="B4">
        <v>3</v>
      </c>
      <c r="C4">
        <f>SUMIFS('BCIAT BCIB France 2030-FDI + FC'!$AS:$AS,'BCIAT BCIB France 2030-FDI + FC'!$A:$A,C$1,'BCIAT BCIB France 2030-FDI + FC'!$Q:$Q,$B4)</f>
        <v>0</v>
      </c>
      <c r="D4">
        <f>SUMIFS('BCIAT BCIB France 2030-FDI + FC'!$AS:$AS,'BCIAT BCIB France 2030-FDI + FC'!$A:$A,D$1,'BCIAT BCIB France 2030-FDI + FC'!$Q:$Q,$B4)</f>
        <v>0</v>
      </c>
      <c r="E4">
        <f>SUMIFS('BCIAT BCIB France 2030-FDI + FC'!$AS:$AS,'BCIAT BCIB France 2030-FDI + FC'!$A:$A,E$1,'BCIAT BCIB France 2030-FDI + FC'!$Q:$Q,$B4)</f>
        <v>0</v>
      </c>
      <c r="F4">
        <f>SUMIFS('BCIAT BCIB France 2030-FDI + FC'!$AS:$AS,'BCIAT BCIB France 2030-FDI + FC'!$A:$A,F$1,'BCIAT BCIB France 2030-FDI + FC'!$Q:$Q,$B4)</f>
        <v>0</v>
      </c>
      <c r="G4">
        <f>SUMIFS('BCIAT BCIB France 2030-FDI + FC'!$AS:$AS,'BCIAT BCIB France 2030-FDI + FC'!$A:$A,G$1,'BCIAT BCIB France 2030-FDI + FC'!$Q:$Q,$B4)</f>
        <v>0</v>
      </c>
      <c r="H4">
        <f>SUMIFS('BCIAT BCIB France 2030-FDI + FC'!$AS:$AS,'BCIAT BCIB France 2030-FDI + FC'!$A:$A,H$1,'BCIAT BCIB France 2030-FDI + FC'!$Q:$Q,$B4)</f>
        <v>0</v>
      </c>
      <c r="I4">
        <f>SUMIFS('BCIAT BCIB France 2030-FDI + FC'!$AS:$AS,'BCIAT BCIB France 2030-FDI + FC'!$A:$A,I$1,'BCIAT BCIB France 2030-FDI + FC'!$Q:$Q,$B4)</f>
        <v>0</v>
      </c>
      <c r="J4">
        <f>SUMIFS('BCIAT BCIB France 2030-FDI + FC'!$AS:$AS,'BCIAT BCIB France 2030-FDI + FC'!$A:$A,J$1,'BCIAT BCIB France 2030-FDI + FC'!$Q:$Q,$B4)</f>
        <v>0</v>
      </c>
      <c r="K4">
        <f>SUMIFS('BCIAT BCIB France 2030-FDI + FC'!$AS:$AS,'BCIAT BCIB France 2030-FDI + FC'!$A:$A,K$1,'BCIAT BCIB France 2030-FDI + FC'!$Q:$Q,$B4)</f>
        <v>0</v>
      </c>
      <c r="L4">
        <f>SUMIFS('BCIAT BCIB France 2030-FDI + FC'!$AS:$AS,'BCIAT BCIB France 2030-FDI + FC'!$A:$A,L$1,'BCIAT BCIB France 2030-FDI + FC'!$Q:$Q,$B4)</f>
        <v>0</v>
      </c>
      <c r="M4">
        <f>SUMIFS('BCIAT BCIB France 2030-FDI + FC'!$AS:$AS,'BCIAT BCIB France 2030-FDI + FC'!$A:$A,M$1,'BCIAT BCIB France 2030-FDI + FC'!$Q:$Q,$B4)</f>
        <v>0</v>
      </c>
      <c r="N4">
        <f>SUMIFS('BCIAT BCIB France 2030-FDI + FC'!$AS:$AS,'BCIAT BCIB France 2030-FDI + FC'!$A:$A,N$1,'BCIAT BCIB France 2030-FDI + FC'!$Q:$Q,$B4)</f>
        <v>0</v>
      </c>
      <c r="O4">
        <f>SUMIFS('BCIAT BCIB France 2030-FDI + FC'!$AS:$AS,'BCIAT BCIB France 2030-FDI + FC'!$A:$A,O$1,'BCIAT BCIB France 2030-FDI + FC'!$Q:$Q,$B4)</f>
        <v>0</v>
      </c>
      <c r="P4">
        <f>SUMIFS('BCIAT BCIB France 2030-FDI + FC'!$AS:$AS,'BCIAT BCIB France 2030-FDI + FC'!$A:$A,P$1,'BCIAT BCIB France 2030-FDI + FC'!$Q:$Q,$B4)</f>
        <v>10842676</v>
      </c>
      <c r="Q4">
        <f>SUMIFS('BCIAT BCIB France 2030-FDI + FC'!$AS:$AS,'BCIAT BCIB France 2030-FDI + FC'!$A:$A,Q$1,'BCIAT BCIB France 2030-FDI + FC'!$Q:$Q,$B4)</f>
        <v>0</v>
      </c>
      <c r="R4">
        <f>SUMIFS('BCIAT BCIB France 2030-FDI + FC'!$AS:$AS,'BCIAT BCIB France 2030-FDI + FC'!$A:$A,R$1,'BCIAT BCIB France 2030-FDI + FC'!$Q:$Q,$B4)</f>
        <v>0</v>
      </c>
    </row>
    <row r="5" spans="1:18" x14ac:dyDescent="0.25">
      <c r="B5">
        <v>4</v>
      </c>
      <c r="C5">
        <v>0</v>
      </c>
      <c r="D5">
        <f>C5</f>
        <v>0</v>
      </c>
      <c r="E5">
        <f t="shared" ref="E5:R5" si="0">D5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</row>
    <row r="6" spans="1:18" x14ac:dyDescent="0.25">
      <c r="B6">
        <v>5</v>
      </c>
      <c r="C6">
        <f>SUMIFS('BCIAT BCIB France 2030-FDI + FC'!$AS:$AS,'BCIAT BCIB France 2030-FDI + FC'!$A:$A,C$1,'BCIAT BCIB France 2030-FDI + FC'!$Q:$Q,$B6)</f>
        <v>2179000</v>
      </c>
      <c r="D6">
        <f>SUMIFS('BCIAT BCIB France 2030-FDI + FC'!$AS:$AS,'BCIAT BCIB France 2030-FDI + FC'!$A:$A,D$1,'BCIAT BCIB France 2030-FDI + FC'!$Q:$Q,$B6)</f>
        <v>7959328.1161710005</v>
      </c>
      <c r="E6">
        <f>SUMIFS('BCIAT BCIB France 2030-FDI + FC'!$AS:$AS,'BCIAT BCIB France 2030-FDI + FC'!$A:$A,E$1,'BCIAT BCIB France 2030-FDI + FC'!$Q:$Q,$B6)</f>
        <v>532820.5</v>
      </c>
      <c r="F6">
        <f>SUMIFS('BCIAT BCIB France 2030-FDI + FC'!$AS:$AS,'BCIAT BCIB France 2030-FDI + FC'!$A:$A,F$1,'BCIAT BCIB France 2030-FDI + FC'!$Q:$Q,$B6)</f>
        <v>0</v>
      </c>
      <c r="G6">
        <f>SUMIFS('BCIAT BCIB France 2030-FDI + FC'!$AS:$AS,'BCIAT BCIB France 2030-FDI + FC'!$A:$A,G$1,'BCIAT BCIB France 2030-FDI + FC'!$Q:$Q,$B6)</f>
        <v>0</v>
      </c>
      <c r="H6">
        <f>SUMIFS('BCIAT BCIB France 2030-FDI + FC'!$AS:$AS,'BCIAT BCIB France 2030-FDI + FC'!$A:$A,H$1,'BCIAT BCIB France 2030-FDI + FC'!$Q:$Q,$B6)</f>
        <v>0</v>
      </c>
      <c r="I6">
        <f>SUMIFS('BCIAT BCIB France 2030-FDI + FC'!$AS:$AS,'BCIAT BCIB France 2030-FDI + FC'!$A:$A,I$1,'BCIAT BCIB France 2030-FDI + FC'!$Q:$Q,$B6)</f>
        <v>4500000</v>
      </c>
      <c r="J6">
        <f>SUMIFS('BCIAT BCIB France 2030-FDI + FC'!$AS:$AS,'BCIAT BCIB France 2030-FDI + FC'!$A:$A,J$1,'BCIAT BCIB France 2030-FDI + FC'!$Q:$Q,$B6)</f>
        <v>0</v>
      </c>
      <c r="K6">
        <f>SUMIFS('BCIAT BCIB France 2030-FDI + FC'!$AS:$AS,'BCIAT BCIB France 2030-FDI + FC'!$A:$A,K$1,'BCIAT BCIB France 2030-FDI + FC'!$Q:$Q,$B6)</f>
        <v>0</v>
      </c>
      <c r="L6">
        <f>SUMIFS('BCIAT BCIB France 2030-FDI + FC'!$AS:$AS,'BCIAT BCIB France 2030-FDI + FC'!$A:$A,L$1,'BCIAT BCIB France 2030-FDI + FC'!$Q:$Q,$B6)</f>
        <v>9443360</v>
      </c>
      <c r="M6">
        <f>SUMIFS('BCIAT BCIB France 2030-FDI + FC'!$AS:$AS,'BCIAT BCIB France 2030-FDI + FC'!$A:$A,M$1,'BCIAT BCIB France 2030-FDI + FC'!$Q:$Q,$B6)</f>
        <v>9451650</v>
      </c>
      <c r="N6">
        <f>SUMIFS('BCIAT BCIB France 2030-FDI + FC'!$AS:$AS,'BCIAT BCIB France 2030-FDI + FC'!$A:$A,N$1,'BCIAT BCIB France 2030-FDI + FC'!$Q:$Q,$B6)</f>
        <v>0</v>
      </c>
      <c r="O6">
        <f>SUMIFS('BCIAT BCIB France 2030-FDI + FC'!$AS:$AS,'BCIAT BCIB France 2030-FDI + FC'!$A:$A,O$1,'BCIAT BCIB France 2030-FDI + FC'!$Q:$Q,$B6)</f>
        <v>12195671.883828999</v>
      </c>
      <c r="P6">
        <f>SUMIFS('BCIAT BCIB France 2030-FDI + FC'!$AS:$AS,'BCIAT BCIB France 2030-FDI + FC'!$A:$A,P$1,'BCIAT BCIB France 2030-FDI + FC'!$Q:$Q,$B6)</f>
        <v>880800</v>
      </c>
      <c r="Q6">
        <f>SUMIFS('BCIAT BCIB France 2030-FDI + FC'!$AS:$AS,'BCIAT BCIB France 2030-FDI + FC'!$A:$A,Q$1,'BCIAT BCIB France 2030-FDI + FC'!$Q:$Q,$B6)</f>
        <v>0</v>
      </c>
      <c r="R6">
        <f>SUMIFS('BCIAT BCIB France 2030-FDI + FC'!$AS:$AS,'BCIAT BCIB France 2030-FDI + FC'!$A:$A,R$1,'BCIAT BCIB France 2030-FDI + FC'!$Q:$Q,$B6)</f>
        <v>0</v>
      </c>
    </row>
    <row r="7" spans="1:18" x14ac:dyDescent="0.25">
      <c r="B7">
        <v>6</v>
      </c>
      <c r="C7">
        <f>SUMIFS('BCIAT BCIB France 2030-FDI + FC'!$AS:$AS,'BCIAT BCIB France 2030-FDI + FC'!$A:$A,C$1,'BCIAT BCIB France 2030-FDI + FC'!$Q:$Q,$B7)</f>
        <v>0</v>
      </c>
      <c r="D7">
        <f>SUMIFS('BCIAT BCIB France 2030-FDI + FC'!$AS:$AS,'BCIAT BCIB France 2030-FDI + FC'!$A:$A,D$1,'BCIAT BCIB France 2030-FDI + FC'!$Q:$Q,$B7)</f>
        <v>0</v>
      </c>
      <c r="E7">
        <f>SUMIFS('BCIAT BCIB France 2030-FDI + FC'!$AS:$AS,'BCIAT BCIB France 2030-FDI + FC'!$A:$A,E$1,'BCIAT BCIB France 2030-FDI + FC'!$Q:$Q,$B7)</f>
        <v>7150000</v>
      </c>
      <c r="F7">
        <f>SUMIFS('BCIAT BCIB France 2030-FDI + FC'!$AS:$AS,'BCIAT BCIB France 2030-FDI + FC'!$A:$A,F$1,'BCIAT BCIB France 2030-FDI + FC'!$Q:$Q,$B7)</f>
        <v>3602437.43</v>
      </c>
      <c r="G7">
        <f>SUMIFS('BCIAT BCIB France 2030-FDI + FC'!$AS:$AS,'BCIAT BCIB France 2030-FDI + FC'!$A:$A,G$1,'BCIAT BCIB France 2030-FDI + FC'!$Q:$Q,$B7)</f>
        <v>1343100</v>
      </c>
      <c r="H7">
        <f>SUMIFS('BCIAT BCIB France 2030-FDI + FC'!$AS:$AS,'BCIAT BCIB France 2030-FDI + FC'!$A:$A,H$1,'BCIAT BCIB France 2030-FDI + FC'!$Q:$Q,$B7)</f>
        <v>1689000</v>
      </c>
      <c r="I7">
        <f>SUMIFS('BCIAT BCIB France 2030-FDI + FC'!$AS:$AS,'BCIAT BCIB France 2030-FDI + FC'!$A:$A,I$1,'BCIAT BCIB France 2030-FDI + FC'!$Q:$Q,$B7)</f>
        <v>0</v>
      </c>
      <c r="J7">
        <f>SUMIFS('BCIAT BCIB France 2030-FDI + FC'!$AS:$AS,'BCIAT BCIB France 2030-FDI + FC'!$A:$A,J$1,'BCIAT BCIB France 2030-FDI + FC'!$Q:$Q,$B7)</f>
        <v>39166585</v>
      </c>
      <c r="K7">
        <f>SUMIFS('BCIAT BCIB France 2030-FDI + FC'!$AS:$AS,'BCIAT BCIB France 2030-FDI + FC'!$A:$A,K$1,'BCIAT BCIB France 2030-FDI + FC'!$Q:$Q,$B7)</f>
        <v>0</v>
      </c>
      <c r="L7">
        <f>SUMIFS('BCIAT BCIB France 2030-FDI + FC'!$AS:$AS,'BCIAT BCIB France 2030-FDI + FC'!$A:$A,L$1,'BCIAT BCIB France 2030-FDI + FC'!$Q:$Q,$B7)</f>
        <v>0</v>
      </c>
      <c r="M7">
        <f>SUMIFS('BCIAT BCIB France 2030-FDI + FC'!$AS:$AS,'BCIAT BCIB France 2030-FDI + FC'!$A:$A,M$1,'BCIAT BCIB France 2030-FDI + FC'!$Q:$Q,$B7)</f>
        <v>57204124</v>
      </c>
      <c r="N7">
        <f>SUMIFS('BCIAT BCIB France 2030-FDI + FC'!$AS:$AS,'BCIAT BCIB France 2030-FDI + FC'!$A:$A,N$1,'BCIAT BCIB France 2030-FDI + FC'!$Q:$Q,$B7)</f>
        <v>16022037</v>
      </c>
      <c r="O7">
        <f>SUMIFS('BCIAT BCIB France 2030-FDI + FC'!$AS:$AS,'BCIAT BCIB France 2030-FDI + FC'!$A:$A,O$1,'BCIAT BCIB France 2030-FDI + FC'!$Q:$Q,$B7)</f>
        <v>42120000</v>
      </c>
      <c r="P7">
        <f>SUMIFS('BCIAT BCIB France 2030-FDI + FC'!$AS:$AS,'BCIAT BCIB France 2030-FDI + FC'!$A:$A,P$1,'BCIAT BCIB France 2030-FDI + FC'!$Q:$Q,$B7)</f>
        <v>25272500</v>
      </c>
      <c r="Q7">
        <f>SUMIFS('BCIAT BCIB France 2030-FDI + FC'!$AS:$AS,'BCIAT BCIB France 2030-FDI + FC'!$A:$A,Q$1,'BCIAT BCIB France 2030-FDI + FC'!$Q:$Q,$B7)</f>
        <v>10900000</v>
      </c>
      <c r="R7">
        <f>SUMIFS('BCIAT BCIB France 2030-FDI + FC'!$AS:$AS,'BCIAT BCIB France 2030-FDI + FC'!$A:$A,R$1,'BCIAT BCIB France 2030-FDI + FC'!$Q:$Q,$B7)</f>
        <v>0</v>
      </c>
    </row>
    <row r="8" spans="1:18" x14ac:dyDescent="0.25">
      <c r="B8">
        <v>7</v>
      </c>
      <c r="C8">
        <f>SUMIFS('BCIAT BCIB France 2030-FDI + FC'!$AS:$AS,'BCIAT BCIB France 2030-FDI + FC'!$A:$A,C$1,'BCIAT BCIB France 2030-FDI + FC'!$Q:$Q,$B8)</f>
        <v>0</v>
      </c>
      <c r="D8">
        <f>SUMIFS('BCIAT BCIB France 2030-FDI + FC'!$AS:$AS,'BCIAT BCIB France 2030-FDI + FC'!$A:$A,D$1,'BCIAT BCIB France 2030-FDI + FC'!$Q:$Q,$B8)</f>
        <v>0</v>
      </c>
      <c r="E8">
        <f>SUMIFS('BCIAT BCIB France 2030-FDI + FC'!$AS:$AS,'BCIAT BCIB France 2030-FDI + FC'!$A:$A,E$1,'BCIAT BCIB France 2030-FDI + FC'!$Q:$Q,$B8)</f>
        <v>0</v>
      </c>
      <c r="F8">
        <f>SUMIFS('BCIAT BCIB France 2030-FDI + FC'!$AS:$AS,'BCIAT BCIB France 2030-FDI + FC'!$A:$A,F$1,'BCIAT BCIB France 2030-FDI + FC'!$Q:$Q,$B8)</f>
        <v>1000000</v>
      </c>
      <c r="G8">
        <f>SUMIFS('BCIAT BCIB France 2030-FDI + FC'!$AS:$AS,'BCIAT BCIB France 2030-FDI + FC'!$A:$A,G$1,'BCIAT BCIB France 2030-FDI + FC'!$Q:$Q,$B8)</f>
        <v>0</v>
      </c>
      <c r="H8">
        <f>SUMIFS('BCIAT BCIB France 2030-FDI + FC'!$AS:$AS,'BCIAT BCIB France 2030-FDI + FC'!$A:$A,H$1,'BCIAT BCIB France 2030-FDI + FC'!$Q:$Q,$B8)</f>
        <v>0</v>
      </c>
      <c r="I8">
        <f>SUMIFS('BCIAT BCIB France 2030-FDI + FC'!$AS:$AS,'BCIAT BCIB France 2030-FDI + FC'!$A:$A,I$1,'BCIAT BCIB France 2030-FDI + FC'!$Q:$Q,$B8)</f>
        <v>0</v>
      </c>
      <c r="J8">
        <f>SUMIFS('BCIAT BCIB France 2030-FDI + FC'!$AS:$AS,'BCIAT BCIB France 2030-FDI + FC'!$A:$A,J$1,'BCIAT BCIB France 2030-FDI + FC'!$Q:$Q,$B8)</f>
        <v>0</v>
      </c>
      <c r="K8">
        <f>SUMIFS('BCIAT BCIB France 2030-FDI + FC'!$AS:$AS,'BCIAT BCIB France 2030-FDI + FC'!$A:$A,K$1,'BCIAT BCIB France 2030-FDI + FC'!$Q:$Q,$B8)</f>
        <v>0</v>
      </c>
      <c r="L8">
        <f>SUMIFS('BCIAT BCIB France 2030-FDI + FC'!$AS:$AS,'BCIAT BCIB France 2030-FDI + FC'!$A:$A,L$1,'BCIAT BCIB France 2030-FDI + FC'!$Q:$Q,$B8)</f>
        <v>0</v>
      </c>
      <c r="M8">
        <f>SUMIFS('BCIAT BCIB France 2030-FDI + FC'!$AS:$AS,'BCIAT BCIB France 2030-FDI + FC'!$A:$A,M$1,'BCIAT BCIB France 2030-FDI + FC'!$Q:$Q,$B8)</f>
        <v>0</v>
      </c>
      <c r="N8">
        <f>SUMIFS('BCIAT BCIB France 2030-FDI + FC'!$AS:$AS,'BCIAT BCIB France 2030-FDI + FC'!$A:$A,N$1,'BCIAT BCIB France 2030-FDI + FC'!$Q:$Q,$B8)</f>
        <v>11330833.333333001</v>
      </c>
      <c r="O8">
        <f>SUMIFS('BCIAT BCIB France 2030-FDI + FC'!$AS:$AS,'BCIAT BCIB France 2030-FDI + FC'!$A:$A,O$1,'BCIAT BCIB France 2030-FDI + FC'!$Q:$Q,$B8)</f>
        <v>28717987.666666999</v>
      </c>
      <c r="P8">
        <f>SUMIFS('BCIAT BCIB France 2030-FDI + FC'!$AS:$AS,'BCIAT BCIB France 2030-FDI + FC'!$A:$A,P$1,'BCIAT BCIB France 2030-FDI + FC'!$Q:$Q,$B8)</f>
        <v>0</v>
      </c>
      <c r="Q8">
        <f>SUMIFS('BCIAT BCIB France 2030-FDI + FC'!$AS:$AS,'BCIAT BCIB France 2030-FDI + FC'!$A:$A,Q$1,'BCIAT BCIB France 2030-FDI + FC'!$Q:$Q,$B8)</f>
        <v>0</v>
      </c>
      <c r="R8">
        <f>SUMIFS('BCIAT BCIB France 2030-FDI + FC'!$AS:$AS,'BCIAT BCIB France 2030-FDI + FC'!$A:$A,R$1,'BCIAT BCIB France 2030-FDI + FC'!$Q:$Q,$B8)</f>
        <v>0</v>
      </c>
    </row>
    <row r="9" spans="1:18" x14ac:dyDescent="0.25">
      <c r="B9">
        <v>8</v>
      </c>
      <c r="C9">
        <f>SUMIFS('BCIAT BCIB France 2030-FDI + FC'!$AS:$AS,'BCIAT BCIB France 2030-FDI + FC'!$A:$A,C$1,'BCIAT BCIB France 2030-FDI + FC'!$Q:$Q,$B9)</f>
        <v>82500</v>
      </c>
      <c r="D9">
        <f>SUMIFS('BCIAT BCIB France 2030-FDI + FC'!$AS:$AS,'BCIAT BCIB France 2030-FDI + FC'!$A:$A,D$1,'BCIAT BCIB France 2030-FDI + FC'!$Q:$Q,$B9)</f>
        <v>5691377</v>
      </c>
      <c r="E9">
        <f>SUMIFS('BCIAT BCIB France 2030-FDI + FC'!$AS:$AS,'BCIAT BCIB France 2030-FDI + FC'!$A:$A,E$1,'BCIAT BCIB France 2030-FDI + FC'!$Q:$Q,$B9)</f>
        <v>0</v>
      </c>
      <c r="F9">
        <f>SUMIFS('BCIAT BCIB France 2030-FDI + FC'!$AS:$AS,'BCIAT BCIB France 2030-FDI + FC'!$A:$A,F$1,'BCIAT BCIB France 2030-FDI + FC'!$Q:$Q,$B9)</f>
        <v>0</v>
      </c>
      <c r="G9">
        <f>SUMIFS('BCIAT BCIB France 2030-FDI + FC'!$AS:$AS,'BCIAT BCIB France 2030-FDI + FC'!$A:$A,G$1,'BCIAT BCIB France 2030-FDI + FC'!$Q:$Q,$B9)</f>
        <v>0</v>
      </c>
      <c r="H9">
        <f>SUMIFS('BCIAT BCIB France 2030-FDI + FC'!$AS:$AS,'BCIAT BCIB France 2030-FDI + FC'!$A:$A,H$1,'BCIAT BCIB France 2030-FDI + FC'!$Q:$Q,$B9)</f>
        <v>0</v>
      </c>
      <c r="I9">
        <f>SUMIFS('BCIAT BCIB France 2030-FDI + FC'!$AS:$AS,'BCIAT BCIB France 2030-FDI + FC'!$A:$A,I$1,'BCIAT BCIB France 2030-FDI + FC'!$Q:$Q,$B9)</f>
        <v>2041697</v>
      </c>
      <c r="J9">
        <f>SUMIFS('BCIAT BCIB France 2030-FDI + FC'!$AS:$AS,'BCIAT BCIB France 2030-FDI + FC'!$A:$A,J$1,'BCIAT BCIB France 2030-FDI + FC'!$Q:$Q,$B9)</f>
        <v>0</v>
      </c>
      <c r="K9">
        <f>SUMIFS('BCIAT BCIB France 2030-FDI + FC'!$AS:$AS,'BCIAT BCIB France 2030-FDI + FC'!$A:$A,K$1,'BCIAT BCIB France 2030-FDI + FC'!$Q:$Q,$B9)</f>
        <v>0</v>
      </c>
      <c r="L9">
        <f>SUMIFS('BCIAT BCIB France 2030-FDI + FC'!$AS:$AS,'BCIAT BCIB France 2030-FDI + FC'!$A:$A,L$1,'BCIAT BCIB France 2030-FDI + FC'!$Q:$Q,$B9)</f>
        <v>0</v>
      </c>
      <c r="M9">
        <f>SUMIFS('BCIAT BCIB France 2030-FDI + FC'!$AS:$AS,'BCIAT BCIB France 2030-FDI + FC'!$A:$A,M$1,'BCIAT BCIB France 2030-FDI + FC'!$Q:$Q,$B9)</f>
        <v>0</v>
      </c>
      <c r="N9">
        <f>SUMIFS('BCIAT BCIB France 2030-FDI + FC'!$AS:$AS,'BCIAT BCIB France 2030-FDI + FC'!$A:$A,N$1,'BCIAT BCIB France 2030-FDI + FC'!$Q:$Q,$B9)</f>
        <v>0</v>
      </c>
      <c r="O9">
        <f>SUMIFS('BCIAT BCIB France 2030-FDI + FC'!$AS:$AS,'BCIAT BCIB France 2030-FDI + FC'!$A:$A,O$1,'BCIAT BCIB France 2030-FDI + FC'!$Q:$Q,$B9)</f>
        <v>0</v>
      </c>
      <c r="P9">
        <f>SUMIFS('BCIAT BCIB France 2030-FDI + FC'!$AS:$AS,'BCIAT BCIB France 2030-FDI + FC'!$A:$A,P$1,'BCIAT BCIB France 2030-FDI + FC'!$Q:$Q,$B9)</f>
        <v>0</v>
      </c>
      <c r="Q9">
        <f>SUMIFS('BCIAT BCIB France 2030-FDI + FC'!$AS:$AS,'BCIAT BCIB France 2030-FDI + FC'!$A:$A,Q$1,'BCIAT BCIB France 2030-FDI + FC'!$Q:$Q,$B9)</f>
        <v>0</v>
      </c>
      <c r="R9">
        <f>SUMIFS('BCIAT BCIB France 2030-FDI + FC'!$AS:$AS,'BCIAT BCIB France 2030-FDI + FC'!$A:$A,R$1,'BCIAT BCIB France 2030-FDI + FC'!$Q:$Q,$B9)</f>
        <v>6640834</v>
      </c>
    </row>
    <row r="10" spans="1:18" x14ac:dyDescent="0.25">
      <c r="B10">
        <v>9</v>
      </c>
      <c r="C10">
        <f>SUMIFS('BCIAT BCIB France 2030-FDI + FC'!$AS:$AS,'BCIAT BCIB France 2030-FDI + FC'!$A:$A,C$1,'BCIAT BCIB France 2030-FDI + FC'!$Q:$Q,$B10)</f>
        <v>0</v>
      </c>
      <c r="D10">
        <f>SUMIFS('BCIAT BCIB France 2030-FDI + FC'!$AS:$AS,'BCIAT BCIB France 2030-FDI + FC'!$A:$A,D$1,'BCIAT BCIB France 2030-FDI + FC'!$Q:$Q,$B10)</f>
        <v>0</v>
      </c>
      <c r="E10">
        <f>SUMIFS('BCIAT BCIB France 2030-FDI + FC'!$AS:$AS,'BCIAT BCIB France 2030-FDI + FC'!$A:$A,E$1,'BCIAT BCIB France 2030-FDI + FC'!$Q:$Q,$B10)</f>
        <v>7218759.2699999996</v>
      </c>
      <c r="F10">
        <f>SUMIFS('BCIAT BCIB France 2030-FDI + FC'!$AS:$AS,'BCIAT BCIB France 2030-FDI + FC'!$A:$A,F$1,'BCIAT BCIB France 2030-FDI + FC'!$Q:$Q,$B10)</f>
        <v>0</v>
      </c>
      <c r="G10">
        <f>SUMIFS('BCIAT BCIB France 2030-FDI + FC'!$AS:$AS,'BCIAT BCIB France 2030-FDI + FC'!$A:$A,G$1,'BCIAT BCIB France 2030-FDI + FC'!$Q:$Q,$B10)</f>
        <v>0</v>
      </c>
      <c r="H10">
        <f>SUMIFS('BCIAT BCIB France 2030-FDI + FC'!$AS:$AS,'BCIAT BCIB France 2030-FDI + FC'!$A:$A,H$1,'BCIAT BCIB France 2030-FDI + FC'!$Q:$Q,$B10)</f>
        <v>0</v>
      </c>
      <c r="I10">
        <f>SUMIFS('BCIAT BCIB France 2030-FDI + FC'!$AS:$AS,'BCIAT BCIB France 2030-FDI + FC'!$A:$A,I$1,'BCIAT BCIB France 2030-FDI + FC'!$Q:$Q,$B10)</f>
        <v>1300000</v>
      </c>
      <c r="J10">
        <f>SUMIFS('BCIAT BCIB France 2030-FDI + FC'!$AS:$AS,'BCIAT BCIB France 2030-FDI + FC'!$A:$A,J$1,'BCIAT BCIB France 2030-FDI + FC'!$Q:$Q,$B10)</f>
        <v>0</v>
      </c>
      <c r="K10">
        <f>SUMIFS('BCIAT BCIB France 2030-FDI + FC'!$AS:$AS,'BCIAT BCIB France 2030-FDI + FC'!$A:$A,K$1,'BCIAT BCIB France 2030-FDI + FC'!$Q:$Q,$B10)</f>
        <v>0</v>
      </c>
      <c r="L10">
        <f>SUMIFS('BCIAT BCIB France 2030-FDI + FC'!$AS:$AS,'BCIAT BCIB France 2030-FDI + FC'!$A:$A,L$1,'BCIAT BCIB France 2030-FDI + FC'!$Q:$Q,$B10)</f>
        <v>0</v>
      </c>
      <c r="M10">
        <f>SUMIFS('BCIAT BCIB France 2030-FDI + FC'!$AS:$AS,'BCIAT BCIB France 2030-FDI + FC'!$A:$A,M$1,'BCIAT BCIB France 2030-FDI + FC'!$Q:$Q,$B10)</f>
        <v>0</v>
      </c>
      <c r="N10">
        <f>SUMIFS('BCIAT BCIB France 2030-FDI + FC'!$AS:$AS,'BCIAT BCIB France 2030-FDI + FC'!$A:$A,N$1,'BCIAT BCIB France 2030-FDI + FC'!$Q:$Q,$B10)</f>
        <v>0</v>
      </c>
      <c r="O10">
        <f>SUMIFS('BCIAT BCIB France 2030-FDI + FC'!$AS:$AS,'BCIAT BCIB France 2030-FDI + FC'!$A:$A,O$1,'BCIAT BCIB France 2030-FDI + FC'!$Q:$Q,$B10)</f>
        <v>0</v>
      </c>
      <c r="P10">
        <f>SUMIFS('BCIAT BCIB France 2030-FDI + FC'!$AS:$AS,'BCIAT BCIB France 2030-FDI + FC'!$A:$A,P$1,'BCIAT BCIB France 2030-FDI + FC'!$Q:$Q,$B10)</f>
        <v>0</v>
      </c>
      <c r="Q10">
        <f>SUMIFS('BCIAT BCIB France 2030-FDI + FC'!$AS:$AS,'BCIAT BCIB France 2030-FDI + FC'!$A:$A,Q$1,'BCIAT BCIB France 2030-FDI + FC'!$Q:$Q,$B10)</f>
        <v>9288600</v>
      </c>
      <c r="R10">
        <f>SUMIFS('BCIAT BCIB France 2030-FDI + FC'!$AS:$AS,'BCIAT BCIB France 2030-FDI + FC'!$A:$A,R$1,'BCIAT BCIB France 2030-FDI + FC'!$Q:$Q,$B10)</f>
        <v>0</v>
      </c>
    </row>
    <row r="11" spans="1:18" x14ac:dyDescent="0.25">
      <c r="B11">
        <v>10</v>
      </c>
      <c r="C11">
        <v>0</v>
      </c>
      <c r="D11">
        <f>C11</f>
        <v>0</v>
      </c>
      <c r="E11">
        <f t="shared" ref="E11:R11" si="1">D11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</row>
    <row r="12" spans="1:18" x14ac:dyDescent="0.25">
      <c r="B12">
        <v>11</v>
      </c>
      <c r="C12">
        <v>0</v>
      </c>
      <c r="D12">
        <f>C12</f>
        <v>0</v>
      </c>
      <c r="E12">
        <f t="shared" ref="E12:R12" si="2">D12</f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</row>
    <row r="13" spans="1:18" x14ac:dyDescent="0.25">
      <c r="B13">
        <v>12</v>
      </c>
      <c r="C13">
        <f>SUMIFS('BCIAT BCIB France 2030-FDI + FC'!$AS:$AS,'BCIAT BCIB France 2030-FDI + FC'!$A:$A,C$1,'BCIAT BCIB France 2030-FDI + FC'!$Q:$Q,$B13)</f>
        <v>9094123.7899999991</v>
      </c>
      <c r="D13">
        <f>SUMIFS('BCIAT BCIB France 2030-FDI + FC'!$AS:$AS,'BCIAT BCIB France 2030-FDI + FC'!$A:$A,D$1,'BCIAT BCIB France 2030-FDI + FC'!$Q:$Q,$B13)</f>
        <v>976570.12</v>
      </c>
      <c r="E13">
        <f>SUMIFS('BCIAT BCIB France 2030-FDI + FC'!$AS:$AS,'BCIAT BCIB France 2030-FDI + FC'!$A:$A,E$1,'BCIAT BCIB France 2030-FDI + FC'!$Q:$Q,$B13)</f>
        <v>2150070</v>
      </c>
      <c r="F13">
        <f>SUMIFS('BCIAT BCIB France 2030-FDI + FC'!$AS:$AS,'BCIAT BCIB France 2030-FDI + FC'!$A:$A,F$1,'BCIAT BCIB France 2030-FDI + FC'!$Q:$Q,$B13)</f>
        <v>4158510</v>
      </c>
      <c r="G13">
        <f>SUMIFS('BCIAT BCIB France 2030-FDI + FC'!$AS:$AS,'BCIAT BCIB France 2030-FDI + FC'!$A:$A,G$1,'BCIAT BCIB France 2030-FDI + FC'!$Q:$Q,$B13)</f>
        <v>11152978</v>
      </c>
      <c r="H13">
        <f>SUMIFS('BCIAT BCIB France 2030-FDI + FC'!$AS:$AS,'BCIAT BCIB France 2030-FDI + FC'!$A:$A,H$1,'BCIAT BCIB France 2030-FDI + FC'!$Q:$Q,$B13)</f>
        <v>41067990.745687999</v>
      </c>
      <c r="I13">
        <f>SUMIFS('BCIAT BCIB France 2030-FDI + FC'!$AS:$AS,'BCIAT BCIB France 2030-FDI + FC'!$A:$A,I$1,'BCIAT BCIB France 2030-FDI + FC'!$Q:$Q,$B13)</f>
        <v>5163214.0909090005</v>
      </c>
      <c r="J13">
        <f>SUMIFS('BCIAT BCIB France 2030-FDI + FC'!$AS:$AS,'BCIAT BCIB France 2030-FDI + FC'!$A:$A,J$1,'BCIAT BCIB France 2030-FDI + FC'!$Q:$Q,$B13)</f>
        <v>10251948.654312</v>
      </c>
      <c r="K13">
        <f>SUMIFS('BCIAT BCIB France 2030-FDI + FC'!$AS:$AS,'BCIAT BCIB France 2030-FDI + FC'!$A:$A,K$1,'BCIAT BCIB France 2030-FDI + FC'!$Q:$Q,$B13)</f>
        <v>0</v>
      </c>
      <c r="L13">
        <f>SUMIFS('BCIAT BCIB France 2030-FDI + FC'!$AS:$AS,'BCIAT BCIB France 2030-FDI + FC'!$A:$A,L$1,'BCIAT BCIB France 2030-FDI + FC'!$Q:$Q,$B13)</f>
        <v>0</v>
      </c>
      <c r="M13">
        <f>SUMIFS('BCIAT BCIB France 2030-FDI + FC'!$AS:$AS,'BCIAT BCIB France 2030-FDI + FC'!$A:$A,M$1,'BCIAT BCIB France 2030-FDI + FC'!$Q:$Q,$B13)</f>
        <v>31367520</v>
      </c>
      <c r="N13">
        <f>SUMIFS('BCIAT BCIB France 2030-FDI + FC'!$AS:$AS,'BCIAT BCIB France 2030-FDI + FC'!$A:$A,N$1,'BCIAT BCIB France 2030-FDI + FC'!$Q:$Q,$B13)</f>
        <v>33293007.517972</v>
      </c>
      <c r="O13">
        <f>SUMIFS('BCIAT BCIB France 2030-FDI + FC'!$AS:$AS,'BCIAT BCIB France 2030-FDI + FC'!$A:$A,O$1,'BCIAT BCIB France 2030-FDI + FC'!$Q:$Q,$B13)</f>
        <v>42481814</v>
      </c>
      <c r="P13">
        <f>SUMIFS('BCIAT BCIB France 2030-FDI + FC'!$AS:$AS,'BCIAT BCIB France 2030-FDI + FC'!$A:$A,P$1,'BCIAT BCIB France 2030-FDI + FC'!$Q:$Q,$B13)</f>
        <v>187455944.56999999</v>
      </c>
      <c r="Q13">
        <f>SUMIFS('BCIAT BCIB France 2030-FDI + FC'!$AS:$AS,'BCIAT BCIB France 2030-FDI + FC'!$A:$A,Q$1,'BCIAT BCIB France 2030-FDI + FC'!$Q:$Q,$B13)</f>
        <v>227752981.62111899</v>
      </c>
      <c r="R13">
        <f>SUMIFS('BCIAT BCIB France 2030-FDI + FC'!$AS:$AS,'BCIAT BCIB France 2030-FDI + FC'!$A:$A,R$1,'BCIAT BCIB France 2030-FDI + FC'!$Q:$Q,$B13)</f>
        <v>0</v>
      </c>
    </row>
    <row r="14" spans="1:18" x14ac:dyDescent="0.25">
      <c r="B14">
        <v>18</v>
      </c>
      <c r="C14">
        <f>SUMIFS('BCIAT BCIB France 2030-FDI + FC'!$AS:$AS,'BCIAT BCIB France 2030-FDI + FC'!$A:$A,C$1,'BCIAT BCIB France 2030-FDI + FC'!$Q:$Q,$B14)</f>
        <v>0</v>
      </c>
      <c r="D14">
        <f>SUMIFS('BCIAT BCIB France 2030-FDI + FC'!$AS:$AS,'BCIAT BCIB France 2030-FDI + FC'!$A:$A,D$1,'BCIAT BCIB France 2030-FDI + FC'!$Q:$Q,$B14)</f>
        <v>7350000</v>
      </c>
      <c r="E14">
        <f>SUMIFS('BCIAT BCIB France 2030-FDI + FC'!$AS:$AS,'BCIAT BCIB France 2030-FDI + FC'!$A:$A,E$1,'BCIAT BCIB France 2030-FDI + FC'!$Q:$Q,$B14)</f>
        <v>2464000</v>
      </c>
      <c r="F14">
        <f>SUMIFS('BCIAT BCIB France 2030-FDI + FC'!$AS:$AS,'BCIAT BCIB France 2030-FDI + FC'!$A:$A,F$1,'BCIAT BCIB France 2030-FDI + FC'!$Q:$Q,$B14)</f>
        <v>0</v>
      </c>
      <c r="G14">
        <f>SUMIFS('BCIAT BCIB France 2030-FDI + FC'!$AS:$AS,'BCIAT BCIB France 2030-FDI + FC'!$A:$A,G$1,'BCIAT BCIB France 2030-FDI + FC'!$Q:$Q,$B14)</f>
        <v>0</v>
      </c>
      <c r="H14">
        <f>SUMIFS('BCIAT BCIB France 2030-FDI + FC'!$AS:$AS,'BCIAT BCIB France 2030-FDI + FC'!$A:$A,H$1,'BCIAT BCIB France 2030-FDI + FC'!$Q:$Q,$B14)</f>
        <v>0</v>
      </c>
      <c r="I14">
        <f>SUMIFS('BCIAT BCIB France 2030-FDI + FC'!$AS:$AS,'BCIAT BCIB France 2030-FDI + FC'!$A:$A,I$1,'BCIAT BCIB France 2030-FDI + FC'!$Q:$Q,$B14)</f>
        <v>0</v>
      </c>
      <c r="J14">
        <f>SUMIFS('BCIAT BCIB France 2030-FDI + FC'!$AS:$AS,'BCIAT BCIB France 2030-FDI + FC'!$A:$A,J$1,'BCIAT BCIB France 2030-FDI + FC'!$Q:$Q,$B14)</f>
        <v>0</v>
      </c>
      <c r="K14">
        <f>SUMIFS('BCIAT BCIB France 2030-FDI + FC'!$AS:$AS,'BCIAT BCIB France 2030-FDI + FC'!$A:$A,K$1,'BCIAT BCIB France 2030-FDI + FC'!$Q:$Q,$B14)</f>
        <v>0</v>
      </c>
      <c r="L14">
        <f>SUMIFS('BCIAT BCIB France 2030-FDI + FC'!$AS:$AS,'BCIAT BCIB France 2030-FDI + FC'!$A:$A,L$1,'BCIAT BCIB France 2030-FDI + FC'!$Q:$Q,$B14)</f>
        <v>0</v>
      </c>
      <c r="M14">
        <f>SUMIFS('BCIAT BCIB France 2030-FDI + FC'!$AS:$AS,'BCIAT BCIB France 2030-FDI + FC'!$A:$A,M$1,'BCIAT BCIB France 2030-FDI + FC'!$Q:$Q,$B14)</f>
        <v>0</v>
      </c>
      <c r="N14">
        <f>SUMIFS('BCIAT BCIB France 2030-FDI + FC'!$AS:$AS,'BCIAT BCIB France 2030-FDI + FC'!$A:$A,N$1,'BCIAT BCIB France 2030-FDI + FC'!$Q:$Q,$B14)</f>
        <v>0</v>
      </c>
      <c r="O14">
        <f>SUMIFS('BCIAT BCIB France 2030-FDI + FC'!$AS:$AS,'BCIAT BCIB France 2030-FDI + FC'!$A:$A,O$1,'BCIAT BCIB France 2030-FDI + FC'!$Q:$Q,$B14)</f>
        <v>0</v>
      </c>
      <c r="P14">
        <f>SUMIFS('BCIAT BCIB France 2030-FDI + FC'!$AS:$AS,'BCIAT BCIB France 2030-FDI + FC'!$A:$A,P$1,'BCIAT BCIB France 2030-FDI + FC'!$Q:$Q,$B14)</f>
        <v>0</v>
      </c>
      <c r="Q14">
        <f>SUMIFS('BCIAT BCIB France 2030-FDI + FC'!$AS:$AS,'BCIAT BCIB France 2030-FDI + FC'!$A:$A,Q$1,'BCIAT BCIB France 2030-FDI + FC'!$Q:$Q,$B14)</f>
        <v>0</v>
      </c>
      <c r="R14">
        <f>SUMIFS('BCIAT BCIB France 2030-FDI + FC'!$AS:$AS,'BCIAT BCIB France 2030-FDI + FC'!$A:$A,R$1,'BCIAT BCIB France 2030-FDI + FC'!$Q:$Q,$B14)</f>
        <v>0</v>
      </c>
    </row>
    <row r="15" spans="1:18" x14ac:dyDescent="0.25">
      <c r="B15">
        <v>19</v>
      </c>
      <c r="C15">
        <f>SUMIFS('BCIAT BCIB France 2030-FDI + FC'!$AS:$AS,'BCIAT BCIB France 2030-FDI + FC'!$A:$A,C$1,'BCIAT BCIB France 2030-FDI + FC'!$Q:$Q,$B15)</f>
        <v>0</v>
      </c>
      <c r="D15">
        <f>SUMIFS('BCIAT BCIB France 2030-FDI + FC'!$AS:$AS,'BCIAT BCIB France 2030-FDI + FC'!$A:$A,D$1,'BCIAT BCIB France 2030-FDI + FC'!$Q:$Q,$B15)</f>
        <v>17050000</v>
      </c>
      <c r="E15">
        <f>SUMIFS('BCIAT BCIB France 2030-FDI + FC'!$AS:$AS,'BCIAT BCIB France 2030-FDI + FC'!$A:$A,E$1,'BCIAT BCIB France 2030-FDI + FC'!$Q:$Q,$B15)</f>
        <v>0</v>
      </c>
      <c r="F15">
        <f>SUMIFS('BCIAT BCIB France 2030-FDI + FC'!$AS:$AS,'BCIAT BCIB France 2030-FDI + FC'!$A:$A,F$1,'BCIAT BCIB France 2030-FDI + FC'!$Q:$Q,$B15)</f>
        <v>0</v>
      </c>
      <c r="G15">
        <f>SUMIFS('BCIAT BCIB France 2030-FDI + FC'!$AS:$AS,'BCIAT BCIB France 2030-FDI + FC'!$A:$A,G$1,'BCIAT BCIB France 2030-FDI + FC'!$Q:$Q,$B15)</f>
        <v>0</v>
      </c>
      <c r="H15">
        <f>SUMIFS('BCIAT BCIB France 2030-FDI + FC'!$AS:$AS,'BCIAT BCIB France 2030-FDI + FC'!$A:$A,H$1,'BCIAT BCIB France 2030-FDI + FC'!$Q:$Q,$B15)</f>
        <v>0</v>
      </c>
      <c r="I15">
        <f>SUMIFS('BCIAT BCIB France 2030-FDI + FC'!$AS:$AS,'BCIAT BCIB France 2030-FDI + FC'!$A:$A,I$1,'BCIAT BCIB France 2030-FDI + FC'!$Q:$Q,$B15)</f>
        <v>67674760.869564995</v>
      </c>
      <c r="J15">
        <f>SUMIFS('BCIAT BCIB France 2030-FDI + FC'!$AS:$AS,'BCIAT BCIB France 2030-FDI + FC'!$A:$A,J$1,'BCIAT BCIB France 2030-FDI + FC'!$Q:$Q,$B15)</f>
        <v>0</v>
      </c>
      <c r="K15">
        <f>SUMIFS('BCIAT BCIB France 2030-FDI + FC'!$AS:$AS,'BCIAT BCIB France 2030-FDI + FC'!$A:$A,K$1,'BCIAT BCIB France 2030-FDI + FC'!$Q:$Q,$B15)</f>
        <v>0</v>
      </c>
      <c r="L15">
        <f>SUMIFS('BCIAT BCIB France 2030-FDI + FC'!$AS:$AS,'BCIAT BCIB France 2030-FDI + FC'!$A:$A,L$1,'BCIAT BCIB France 2030-FDI + FC'!$Q:$Q,$B15)</f>
        <v>0</v>
      </c>
      <c r="M15">
        <f>SUMIFS('BCIAT BCIB France 2030-FDI + FC'!$AS:$AS,'BCIAT BCIB France 2030-FDI + FC'!$A:$A,M$1,'BCIAT BCIB France 2030-FDI + FC'!$Q:$Q,$B15)</f>
        <v>0</v>
      </c>
      <c r="N15">
        <f>SUMIFS('BCIAT BCIB France 2030-FDI + FC'!$AS:$AS,'BCIAT BCIB France 2030-FDI + FC'!$A:$A,N$1,'BCIAT BCIB France 2030-FDI + FC'!$Q:$Q,$B15)</f>
        <v>0</v>
      </c>
      <c r="O15">
        <f>SUMIFS('BCIAT BCIB France 2030-FDI + FC'!$AS:$AS,'BCIAT BCIB France 2030-FDI + FC'!$A:$A,O$1,'BCIAT BCIB France 2030-FDI + FC'!$Q:$Q,$B15)</f>
        <v>0</v>
      </c>
      <c r="P15">
        <f>SUMIFS('BCIAT BCIB France 2030-FDI + FC'!$AS:$AS,'BCIAT BCIB France 2030-FDI + FC'!$A:$A,P$1,'BCIAT BCIB France 2030-FDI + FC'!$Q:$Q,$B15)</f>
        <v>15542739.130434999</v>
      </c>
      <c r="Q15">
        <f>SUMIFS('BCIAT BCIB France 2030-FDI + FC'!$AS:$AS,'BCIAT BCIB France 2030-FDI + FC'!$A:$A,Q$1,'BCIAT BCIB France 2030-FDI + FC'!$Q:$Q,$B15)</f>
        <v>37010940</v>
      </c>
      <c r="R15">
        <f>SUMIFS('BCIAT BCIB France 2030-FDI + FC'!$AS:$AS,'BCIAT BCIB France 2030-FDI + FC'!$A:$A,R$1,'BCIAT BCIB France 2030-FDI + FC'!$Q:$Q,$B15)</f>
        <v>0</v>
      </c>
    </row>
    <row r="16" spans="1:18" x14ac:dyDescent="0.25">
      <c r="B16">
        <v>2402</v>
      </c>
      <c r="C16">
        <f>SUMIFS('BCIAT BCIB France 2030-FDI + FC'!$AS:$AS,'BCIAT BCIB France 2030-FDI + FC'!$A:$A,C$1,'BCIAT BCIB France 2030-FDI + FC'!$Q:$Q,$B16)</f>
        <v>26778408.59</v>
      </c>
      <c r="D16">
        <f>SUMIFS('BCIAT BCIB France 2030-FDI + FC'!$AS:$AS,'BCIAT BCIB France 2030-FDI + FC'!$A:$A,D$1,'BCIAT BCIB France 2030-FDI + FC'!$Q:$Q,$B16)</f>
        <v>46058974</v>
      </c>
      <c r="E16">
        <f>SUMIFS('BCIAT BCIB France 2030-FDI + FC'!$AS:$AS,'BCIAT BCIB France 2030-FDI + FC'!$A:$A,E$1,'BCIAT BCIB France 2030-FDI + FC'!$Q:$Q,$B16)</f>
        <v>13192379.5</v>
      </c>
      <c r="F16">
        <f>SUMIFS('BCIAT BCIB France 2030-FDI + FC'!$AS:$AS,'BCIAT BCIB France 2030-FDI + FC'!$A:$A,F$1,'BCIAT BCIB France 2030-FDI + FC'!$Q:$Q,$B16)</f>
        <v>6184070.2999999998</v>
      </c>
      <c r="G16">
        <f>SUMIFS('BCIAT BCIB France 2030-FDI + FC'!$AS:$AS,'BCIAT BCIB France 2030-FDI + FC'!$A:$A,G$1,'BCIAT BCIB France 2030-FDI + FC'!$Q:$Q,$B16)</f>
        <v>10444566</v>
      </c>
      <c r="H16">
        <f>SUMIFS('BCIAT BCIB France 2030-FDI + FC'!$AS:$AS,'BCIAT BCIB France 2030-FDI + FC'!$A:$A,H$1,'BCIAT BCIB France 2030-FDI + FC'!$Q:$Q,$B16)</f>
        <v>28861027</v>
      </c>
      <c r="I16">
        <f>SUMIFS('BCIAT BCIB France 2030-FDI + FC'!$AS:$AS,'BCIAT BCIB France 2030-FDI + FC'!$A:$A,I$1,'BCIAT BCIB France 2030-FDI + FC'!$Q:$Q,$B16)</f>
        <v>0</v>
      </c>
      <c r="J16">
        <f>SUMIFS('BCIAT BCIB France 2030-FDI + FC'!$AS:$AS,'BCIAT BCIB France 2030-FDI + FC'!$A:$A,J$1,'BCIAT BCIB France 2030-FDI + FC'!$Q:$Q,$B16)</f>
        <v>10222775</v>
      </c>
      <c r="K16">
        <f>SUMIFS('BCIAT BCIB France 2030-FDI + FC'!$AS:$AS,'BCIAT BCIB France 2030-FDI + FC'!$A:$A,K$1,'BCIAT BCIB France 2030-FDI + FC'!$Q:$Q,$B16)</f>
        <v>10083575</v>
      </c>
      <c r="L16">
        <f>SUMIFS('BCIAT BCIB France 2030-FDI + FC'!$AS:$AS,'BCIAT BCIB France 2030-FDI + FC'!$A:$A,L$1,'BCIAT BCIB France 2030-FDI + FC'!$Q:$Q,$B16)</f>
        <v>11322749.352179</v>
      </c>
      <c r="M16">
        <f>SUMIFS('BCIAT BCIB France 2030-FDI + FC'!$AS:$AS,'BCIAT BCIB France 2030-FDI + FC'!$A:$A,M$1,'BCIAT BCIB France 2030-FDI + FC'!$Q:$Q,$B16)</f>
        <v>0</v>
      </c>
      <c r="N16">
        <f>SUMIFS('BCIAT BCIB France 2030-FDI + FC'!$AS:$AS,'BCIAT BCIB France 2030-FDI + FC'!$A:$A,N$1,'BCIAT BCIB France 2030-FDI + FC'!$Q:$Q,$B16)</f>
        <v>62816210</v>
      </c>
      <c r="O16">
        <f>SUMIFS('BCIAT BCIB France 2030-FDI + FC'!$AS:$AS,'BCIAT BCIB France 2030-FDI + FC'!$A:$A,O$1,'BCIAT BCIB France 2030-FDI + FC'!$Q:$Q,$B16)</f>
        <v>174616666.847821</v>
      </c>
      <c r="P16">
        <f>SUMIFS('BCIAT BCIB France 2030-FDI + FC'!$AS:$AS,'BCIAT BCIB France 2030-FDI + FC'!$A:$A,P$1,'BCIAT BCIB France 2030-FDI + FC'!$Q:$Q,$B16)</f>
        <v>407647876</v>
      </c>
      <c r="Q16">
        <f>SUMIFS('BCIAT BCIB France 2030-FDI + FC'!$AS:$AS,'BCIAT BCIB France 2030-FDI + FC'!$A:$A,Q$1,'BCIAT BCIB France 2030-FDI + FC'!$Q:$Q,$B16)</f>
        <v>331253962</v>
      </c>
      <c r="R16">
        <f>SUMIFS('BCIAT BCIB France 2030-FDI + FC'!$AS:$AS,'BCIAT BCIB France 2030-FDI + FC'!$A:$A,R$1,'BCIAT BCIB France 2030-FDI + FC'!$Q:$Q,$B16)</f>
        <v>73128257</v>
      </c>
    </row>
    <row r="17" spans="1:18" s="36" customFormat="1" ht="15.75" thickBot="1" x14ac:dyDescent="0.3">
      <c r="A17" s="41" t="s">
        <v>2</v>
      </c>
      <c r="C17" s="36">
        <f t="shared" ref="C17" si="3">SUM(C2:C16)</f>
        <v>93141994.560000002</v>
      </c>
      <c r="D17" s="36">
        <f t="shared" ref="D17" si="4">SUM(D2:D16)</f>
        <v>118969166.26617101</v>
      </c>
      <c r="E17" s="36">
        <f t="shared" ref="E17" si="5">SUM(E2:E16)</f>
        <v>41742530.269999996</v>
      </c>
      <c r="F17" s="36">
        <f t="shared" ref="F17" si="6">SUM(F2:F16)</f>
        <v>31329314.73</v>
      </c>
      <c r="G17" s="36">
        <f t="shared" ref="G17" si="7">SUM(G2:G16)</f>
        <v>48189477.867572002</v>
      </c>
      <c r="H17" s="36">
        <f t="shared" ref="H17" si="8">SUM(H2:H16)</f>
        <v>71618017.745687991</v>
      </c>
      <c r="I17" s="36">
        <f t="shared" ref="I17" si="9">SUM(I2:I16)</f>
        <v>83454671.960473999</v>
      </c>
      <c r="J17" s="36">
        <f t="shared" ref="J17" si="10">SUM(J2:J16)</f>
        <v>61746408.654312</v>
      </c>
      <c r="K17" s="36">
        <f t="shared" ref="K17" si="11">SUM(K2:K16)</f>
        <v>13096153</v>
      </c>
      <c r="L17" s="36">
        <f t="shared" ref="L17" si="12">SUM(L2:L16)</f>
        <v>76474796.352179006</v>
      </c>
      <c r="M17" s="36">
        <f t="shared" ref="M17" si="13">SUM(M2:M16)</f>
        <v>102673918.53936701</v>
      </c>
      <c r="N17" s="36">
        <f t="shared" ref="N17" si="14">SUM(N2:N16)</f>
        <v>139021934.85130501</v>
      </c>
      <c r="O17" s="36">
        <f t="shared" ref="O17" si="15">SUM(O2:O16)</f>
        <v>339115009.85895002</v>
      </c>
      <c r="P17" s="36">
        <f t="shared" ref="P17" si="16">SUM(P2:P16)</f>
        <v>679180133.83286297</v>
      </c>
      <c r="Q17" s="36">
        <f t="shared" ref="Q17" si="17">SUM(Q2:Q16)</f>
        <v>722257309.62111902</v>
      </c>
      <c r="R17" s="36">
        <f t="shared" ref="R17" si="18">SUM(R2:R16)</f>
        <v>79769091</v>
      </c>
    </row>
    <row r="18" spans="1:18" ht="15.75" thickTop="1" x14ac:dyDescent="0.25">
      <c r="A18" s="34" t="s">
        <v>3</v>
      </c>
      <c r="B18">
        <v>1</v>
      </c>
      <c r="C18">
        <f>SUMIFS('BCIAT BCIB France 2030-FDI + FC'!$AZ:$AZ,'BCIAT BCIB France 2030-FDI + FC'!$A:$A,C$1,'BCIAT BCIB France 2030-FDI + FC'!$Q:$Q,$B18)</f>
        <v>0</v>
      </c>
      <c r="D18">
        <f>SUMIFS('BCIAT BCIB France 2030-FDI + FC'!$AZ:$AZ,'BCIAT BCIB France 2030-FDI + FC'!$A:$A,D$1,'BCIAT BCIB France 2030-FDI + FC'!$Q:$Q,$B18)</f>
        <v>0</v>
      </c>
      <c r="E18">
        <f>SUMIFS('BCIAT BCIB France 2030-FDI + FC'!$AZ:$AZ,'BCIAT BCIB France 2030-FDI + FC'!$A:$A,E$1,'BCIAT BCIB France 2030-FDI + FC'!$Q:$Q,$B18)</f>
        <v>0</v>
      </c>
      <c r="F18">
        <f>SUMIFS('BCIAT BCIB France 2030-FDI + FC'!$AZ:$AZ,'BCIAT BCIB France 2030-FDI + FC'!$A:$A,F$1,'BCIAT BCIB France 2030-FDI + FC'!$Q:$Q,$B18)</f>
        <v>0</v>
      </c>
      <c r="G18">
        <f>SUMIFS('BCIAT BCIB France 2030-FDI + FC'!$AZ:$AZ,'BCIAT BCIB France 2030-FDI + FC'!$A:$A,G$1,'BCIAT BCIB France 2030-FDI + FC'!$Q:$Q,$B18)</f>
        <v>0</v>
      </c>
      <c r="H18">
        <f>SUMIFS('BCIAT BCIB France 2030-FDI + FC'!$AZ:$AZ,'BCIAT BCIB France 2030-FDI + FC'!$A:$A,H$1,'BCIAT BCIB France 2030-FDI + FC'!$Q:$Q,$B18)</f>
        <v>0</v>
      </c>
      <c r="I18">
        <f>SUMIFS('BCIAT BCIB France 2030-FDI + FC'!$AZ:$AZ,'BCIAT BCIB France 2030-FDI + FC'!$A:$A,I$1,'BCIAT BCIB France 2030-FDI + FC'!$Q:$Q,$B18)</f>
        <v>1400000</v>
      </c>
      <c r="J18">
        <f>SUMIFS('BCIAT BCIB France 2030-FDI + FC'!$AZ:$AZ,'BCIAT BCIB France 2030-FDI + FC'!$A:$A,J$1,'BCIAT BCIB France 2030-FDI + FC'!$Q:$Q,$B18)</f>
        <v>800000</v>
      </c>
      <c r="K18">
        <f>SUMIFS('BCIAT BCIB France 2030-FDI + FC'!$AZ:$AZ,'BCIAT BCIB France 2030-FDI + FC'!$A:$A,K$1,'BCIAT BCIB France 2030-FDI + FC'!$Q:$Q,$B18)</f>
        <v>0</v>
      </c>
      <c r="L18">
        <f>SUMIFS('BCIAT BCIB France 2030-FDI + FC'!$AZ:$AZ,'BCIAT BCIB France 2030-FDI + FC'!$A:$A,L$1,'BCIAT BCIB France 2030-FDI + FC'!$Q:$Q,$B18)</f>
        <v>0</v>
      </c>
      <c r="M18">
        <f>SUMIFS('BCIAT BCIB France 2030-FDI + FC'!$AZ:$AZ,'BCIAT BCIB France 2030-FDI + FC'!$A:$A,M$1,'BCIAT BCIB France 2030-FDI + FC'!$Q:$Q,$B18)</f>
        <v>0</v>
      </c>
      <c r="N18">
        <f>SUMIFS('BCIAT BCIB France 2030-FDI + FC'!$AZ:$AZ,'BCIAT BCIB France 2030-FDI + FC'!$A:$A,N$1,'BCIAT BCIB France 2030-FDI + FC'!$Q:$Q,$B18)</f>
        <v>2900000</v>
      </c>
      <c r="O18">
        <f>SUMIFS('BCIAT BCIB France 2030-FDI + FC'!$AZ:$AZ,'BCIAT BCIB France 2030-FDI + FC'!$A:$A,O$1,'BCIAT BCIB France 2030-FDI + FC'!$Q:$Q,$B18)</f>
        <v>0</v>
      </c>
      <c r="P18">
        <f>SUMIFS('BCIAT BCIB France 2030-FDI + FC'!$AZ:$AZ,'BCIAT BCIB France 2030-FDI + FC'!$A:$A,P$1,'BCIAT BCIB France 2030-FDI + FC'!$Q:$Q,$B18)</f>
        <v>4100000</v>
      </c>
      <c r="Q18">
        <f>SUMIFS('BCIAT BCIB France 2030-FDI + FC'!$AZ:$AZ,'BCIAT BCIB France 2030-FDI + FC'!$A:$A,Q$1,'BCIAT BCIB France 2030-FDI + FC'!$Q:$Q,$B18)</f>
        <v>0</v>
      </c>
      <c r="R18">
        <f>SUMIFS('BCIAT BCIB France 2030-FDI + FC'!$AZ:$AZ,'BCIAT BCIB France 2030-FDI + FC'!$A:$A,R$1,'BCIAT BCIB France 2030-FDI + FC'!$Q:$Q,$B18)</f>
        <v>0</v>
      </c>
    </row>
    <row r="19" spans="1:18" x14ac:dyDescent="0.25">
      <c r="B19">
        <v>2</v>
      </c>
      <c r="C19">
        <f>SUMIFS('BCIAT BCIB France 2030-FDI + FC'!$AZ:$AZ,'BCIAT BCIB France 2030-FDI + FC'!$A:$A,C$1,'BCIAT BCIB France 2030-FDI + FC'!$Q:$Q,$B19)</f>
        <v>22804809.449999999</v>
      </c>
      <c r="D19">
        <f>SUMIFS('BCIAT BCIB France 2030-FDI + FC'!$AZ:$AZ,'BCIAT BCIB France 2030-FDI + FC'!$A:$A,D$1,'BCIAT BCIB France 2030-FDI + FC'!$Q:$Q,$B19)</f>
        <v>12988376.359999999</v>
      </c>
      <c r="E19">
        <f>SUMIFS('BCIAT BCIB France 2030-FDI + FC'!$AZ:$AZ,'BCIAT BCIB France 2030-FDI + FC'!$A:$A,E$1,'BCIAT BCIB France 2030-FDI + FC'!$Q:$Q,$B19)</f>
        <v>2964232.82</v>
      </c>
      <c r="F19">
        <f>SUMIFS('BCIAT BCIB France 2030-FDI + FC'!$AZ:$AZ,'BCIAT BCIB France 2030-FDI + FC'!$A:$A,F$1,'BCIAT BCIB France 2030-FDI + FC'!$Q:$Q,$B19)</f>
        <v>3909298.26</v>
      </c>
      <c r="G19">
        <f>SUMIFS('BCIAT BCIB France 2030-FDI + FC'!$AZ:$AZ,'BCIAT BCIB France 2030-FDI + FC'!$A:$A,G$1,'BCIAT BCIB France 2030-FDI + FC'!$Q:$Q,$B19)</f>
        <v>5489398.4100000001</v>
      </c>
      <c r="H19">
        <f>SUMIFS('BCIAT BCIB France 2030-FDI + FC'!$AZ:$AZ,'BCIAT BCIB France 2030-FDI + FC'!$A:$A,H$1,'BCIAT BCIB France 2030-FDI + FC'!$Q:$Q,$B19)</f>
        <v>0</v>
      </c>
      <c r="I19">
        <f>SUMIFS('BCIAT BCIB France 2030-FDI + FC'!$AZ:$AZ,'BCIAT BCIB France 2030-FDI + FC'!$A:$A,I$1,'BCIAT BCIB France 2030-FDI + FC'!$Q:$Q,$B19)</f>
        <v>0</v>
      </c>
      <c r="J19">
        <f>SUMIFS('BCIAT BCIB France 2030-FDI + FC'!$AZ:$AZ,'BCIAT BCIB France 2030-FDI + FC'!$A:$A,J$1,'BCIAT BCIB France 2030-FDI + FC'!$Q:$Q,$B19)</f>
        <v>0</v>
      </c>
      <c r="K19">
        <f>SUMIFS('BCIAT BCIB France 2030-FDI + FC'!$AZ:$AZ,'BCIAT BCIB France 2030-FDI + FC'!$A:$A,K$1,'BCIAT BCIB France 2030-FDI + FC'!$Q:$Q,$B19)</f>
        <v>1044283.08</v>
      </c>
      <c r="L19">
        <f>SUMIFS('BCIAT BCIB France 2030-FDI + FC'!$AZ:$AZ,'BCIAT BCIB France 2030-FDI + FC'!$A:$A,L$1,'BCIAT BCIB France 2030-FDI + FC'!$Q:$Q,$B19)</f>
        <v>16380000</v>
      </c>
      <c r="M19">
        <f>SUMIFS('BCIAT BCIB France 2030-FDI + FC'!$AZ:$AZ,'BCIAT BCIB France 2030-FDI + FC'!$A:$A,M$1,'BCIAT BCIB France 2030-FDI + FC'!$Q:$Q,$B19)</f>
        <v>2000000</v>
      </c>
      <c r="N19">
        <f>SUMIFS('BCIAT BCIB France 2030-FDI + FC'!$AZ:$AZ,'BCIAT BCIB France 2030-FDI + FC'!$A:$A,N$1,'BCIAT BCIB France 2030-FDI + FC'!$Q:$Q,$B19)</f>
        <v>3679868</v>
      </c>
      <c r="O19">
        <f>SUMIFS('BCIAT BCIB France 2030-FDI + FC'!$AZ:$AZ,'BCIAT BCIB France 2030-FDI + FC'!$A:$A,O$1,'BCIAT BCIB France 2030-FDI + FC'!$Q:$Q,$B19)</f>
        <v>17278402</v>
      </c>
      <c r="P19">
        <f>SUMIFS('BCIAT BCIB France 2030-FDI + FC'!$AZ:$AZ,'BCIAT BCIB France 2030-FDI + FC'!$A:$A,P$1,'BCIAT BCIB France 2030-FDI + FC'!$Q:$Q,$B19)</f>
        <v>9894000</v>
      </c>
      <c r="Q19">
        <f>SUMIFS('BCIAT BCIB France 2030-FDI + FC'!$AZ:$AZ,'BCIAT BCIB France 2030-FDI + FC'!$A:$A,Q$1,'BCIAT BCIB France 2030-FDI + FC'!$Q:$Q,$B19)</f>
        <v>17872498</v>
      </c>
      <c r="R19">
        <f>SUMIFS('BCIAT BCIB France 2030-FDI + FC'!$AZ:$AZ,'BCIAT BCIB France 2030-FDI + FC'!$A:$A,R$1,'BCIAT BCIB France 2030-FDI + FC'!$Q:$Q,$B19)</f>
        <v>0</v>
      </c>
    </row>
    <row r="20" spans="1:18" x14ac:dyDescent="0.25">
      <c r="B20">
        <v>3</v>
      </c>
      <c r="C20">
        <f>SUMIFS('BCIAT BCIB France 2030-FDI + FC'!$AZ:$AZ,'BCIAT BCIB France 2030-FDI + FC'!$A:$A,C$1,'BCIAT BCIB France 2030-FDI + FC'!$Q:$Q,$B20)</f>
        <v>0</v>
      </c>
      <c r="D20">
        <f>SUMIFS('BCIAT BCIB France 2030-FDI + FC'!$AZ:$AZ,'BCIAT BCIB France 2030-FDI + FC'!$A:$A,D$1,'BCIAT BCIB France 2030-FDI + FC'!$Q:$Q,$B20)</f>
        <v>0</v>
      </c>
      <c r="E20">
        <f>SUMIFS('BCIAT BCIB France 2030-FDI + FC'!$AZ:$AZ,'BCIAT BCIB France 2030-FDI + FC'!$A:$A,E$1,'BCIAT BCIB France 2030-FDI + FC'!$Q:$Q,$B20)</f>
        <v>0</v>
      </c>
      <c r="F20">
        <f>SUMIFS('BCIAT BCIB France 2030-FDI + FC'!$AZ:$AZ,'BCIAT BCIB France 2030-FDI + FC'!$A:$A,F$1,'BCIAT BCIB France 2030-FDI + FC'!$Q:$Q,$B20)</f>
        <v>0</v>
      </c>
      <c r="G20">
        <f>SUMIFS('BCIAT BCIB France 2030-FDI + FC'!$AZ:$AZ,'BCIAT BCIB France 2030-FDI + FC'!$A:$A,G$1,'BCIAT BCIB France 2030-FDI + FC'!$Q:$Q,$B20)</f>
        <v>0</v>
      </c>
      <c r="H20">
        <f>SUMIFS('BCIAT BCIB France 2030-FDI + FC'!$AZ:$AZ,'BCIAT BCIB France 2030-FDI + FC'!$A:$A,H$1,'BCIAT BCIB France 2030-FDI + FC'!$Q:$Q,$B20)</f>
        <v>0</v>
      </c>
      <c r="I20">
        <f>SUMIFS('BCIAT BCIB France 2030-FDI + FC'!$AZ:$AZ,'BCIAT BCIB France 2030-FDI + FC'!$A:$A,I$1,'BCIAT BCIB France 2030-FDI + FC'!$Q:$Q,$B20)</f>
        <v>0</v>
      </c>
      <c r="J20">
        <f>SUMIFS('BCIAT BCIB France 2030-FDI + FC'!$AZ:$AZ,'BCIAT BCIB France 2030-FDI + FC'!$A:$A,J$1,'BCIAT BCIB France 2030-FDI + FC'!$Q:$Q,$B20)</f>
        <v>0</v>
      </c>
      <c r="K20">
        <f>SUMIFS('BCIAT BCIB France 2030-FDI + FC'!$AZ:$AZ,'BCIAT BCIB France 2030-FDI + FC'!$A:$A,K$1,'BCIAT BCIB France 2030-FDI + FC'!$Q:$Q,$B20)</f>
        <v>0</v>
      </c>
      <c r="L20">
        <f>SUMIFS('BCIAT BCIB France 2030-FDI + FC'!$AZ:$AZ,'BCIAT BCIB France 2030-FDI + FC'!$A:$A,L$1,'BCIAT BCIB France 2030-FDI + FC'!$Q:$Q,$B20)</f>
        <v>0</v>
      </c>
      <c r="M20">
        <f>SUMIFS('BCIAT BCIB France 2030-FDI + FC'!$AZ:$AZ,'BCIAT BCIB France 2030-FDI + FC'!$A:$A,M$1,'BCIAT BCIB France 2030-FDI + FC'!$Q:$Q,$B20)</f>
        <v>0</v>
      </c>
      <c r="N20">
        <f>SUMIFS('BCIAT BCIB France 2030-FDI + FC'!$AZ:$AZ,'BCIAT BCIB France 2030-FDI + FC'!$A:$A,N$1,'BCIAT BCIB France 2030-FDI + FC'!$Q:$Q,$B20)</f>
        <v>0</v>
      </c>
      <c r="O20">
        <f>SUMIFS('BCIAT BCIB France 2030-FDI + FC'!$AZ:$AZ,'BCIAT BCIB France 2030-FDI + FC'!$A:$A,O$1,'BCIAT BCIB France 2030-FDI + FC'!$Q:$Q,$B20)</f>
        <v>0</v>
      </c>
      <c r="P20">
        <f>SUMIFS('BCIAT BCIB France 2030-FDI + FC'!$AZ:$AZ,'BCIAT BCIB France 2030-FDI + FC'!$A:$A,P$1,'BCIAT BCIB France 2030-FDI + FC'!$Q:$Q,$B20)</f>
        <v>3900000</v>
      </c>
      <c r="Q20">
        <f>SUMIFS('BCIAT BCIB France 2030-FDI + FC'!$AZ:$AZ,'BCIAT BCIB France 2030-FDI + FC'!$A:$A,Q$1,'BCIAT BCIB France 2030-FDI + FC'!$Q:$Q,$B20)</f>
        <v>0</v>
      </c>
      <c r="R20">
        <f>SUMIFS('BCIAT BCIB France 2030-FDI + FC'!$AZ:$AZ,'BCIAT BCIB France 2030-FDI + FC'!$A:$A,R$1,'BCIAT BCIB France 2030-FDI + FC'!$Q:$Q,$B20)</f>
        <v>0</v>
      </c>
    </row>
    <row r="21" spans="1:18" x14ac:dyDescent="0.25">
      <c r="B21">
        <v>4</v>
      </c>
      <c r="C21">
        <v>0</v>
      </c>
      <c r="D21">
        <f>C21</f>
        <v>0</v>
      </c>
      <c r="E21">
        <f t="shared" ref="E21:R21" si="19">D21</f>
        <v>0</v>
      </c>
      <c r="F21">
        <f t="shared" si="19"/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</row>
    <row r="22" spans="1:18" x14ac:dyDescent="0.25">
      <c r="B22">
        <v>5</v>
      </c>
      <c r="C22">
        <f>SUMIFS('BCIAT BCIB France 2030-FDI + FC'!$AZ:$AZ,'BCIAT BCIB France 2030-FDI + FC'!$A:$A,C$1,'BCIAT BCIB France 2030-FDI + FC'!$Q:$Q,$B22)</f>
        <v>532470.9</v>
      </c>
      <c r="D22">
        <f>SUMIFS('BCIAT BCIB France 2030-FDI + FC'!$AZ:$AZ,'BCIAT BCIB France 2030-FDI + FC'!$A:$A,D$1,'BCIAT BCIB France 2030-FDI + FC'!$Q:$Q,$B22)</f>
        <v>2902500</v>
      </c>
      <c r="E22">
        <f>SUMIFS('BCIAT BCIB France 2030-FDI + FC'!$AZ:$AZ,'BCIAT BCIB France 2030-FDI + FC'!$A:$A,E$1,'BCIAT BCIB France 2030-FDI + FC'!$Q:$Q,$B22)</f>
        <v>532820.5</v>
      </c>
      <c r="F22">
        <f>SUMIFS('BCIAT BCIB France 2030-FDI + FC'!$AZ:$AZ,'BCIAT BCIB France 2030-FDI + FC'!$A:$A,F$1,'BCIAT BCIB France 2030-FDI + FC'!$Q:$Q,$B22)</f>
        <v>0</v>
      </c>
      <c r="G22">
        <f>SUMIFS('BCIAT BCIB France 2030-FDI + FC'!$AZ:$AZ,'BCIAT BCIB France 2030-FDI + FC'!$A:$A,G$1,'BCIAT BCIB France 2030-FDI + FC'!$Q:$Q,$B22)</f>
        <v>0</v>
      </c>
      <c r="H22">
        <f>SUMIFS('BCIAT BCIB France 2030-FDI + FC'!$AZ:$AZ,'BCIAT BCIB France 2030-FDI + FC'!$A:$A,H$1,'BCIAT BCIB France 2030-FDI + FC'!$Q:$Q,$B22)</f>
        <v>0</v>
      </c>
      <c r="I22">
        <f>SUMIFS('BCIAT BCIB France 2030-FDI + FC'!$AZ:$AZ,'BCIAT BCIB France 2030-FDI + FC'!$A:$A,I$1,'BCIAT BCIB France 2030-FDI + FC'!$Q:$Q,$B22)</f>
        <v>1900000</v>
      </c>
      <c r="J22">
        <f>SUMIFS('BCIAT BCIB France 2030-FDI + FC'!$AZ:$AZ,'BCIAT BCIB France 2030-FDI + FC'!$A:$A,J$1,'BCIAT BCIB France 2030-FDI + FC'!$Q:$Q,$B22)</f>
        <v>0</v>
      </c>
      <c r="K22">
        <f>SUMIFS('BCIAT BCIB France 2030-FDI + FC'!$AZ:$AZ,'BCIAT BCIB France 2030-FDI + FC'!$A:$A,K$1,'BCIAT BCIB France 2030-FDI + FC'!$Q:$Q,$B22)</f>
        <v>0</v>
      </c>
      <c r="L22">
        <f>SUMIFS('BCIAT BCIB France 2030-FDI + FC'!$AZ:$AZ,'BCIAT BCIB France 2030-FDI + FC'!$A:$A,L$1,'BCIAT BCIB France 2030-FDI + FC'!$Q:$Q,$B22)</f>
        <v>4070000</v>
      </c>
      <c r="M22">
        <f>SUMIFS('BCIAT BCIB France 2030-FDI + FC'!$AZ:$AZ,'BCIAT BCIB France 2030-FDI + FC'!$A:$A,M$1,'BCIAT BCIB France 2030-FDI + FC'!$Q:$Q,$B22)</f>
        <v>2800000</v>
      </c>
      <c r="N22">
        <f>SUMIFS('BCIAT BCIB France 2030-FDI + FC'!$AZ:$AZ,'BCIAT BCIB France 2030-FDI + FC'!$A:$A,N$1,'BCIAT BCIB France 2030-FDI + FC'!$Q:$Q,$B22)</f>
        <v>0</v>
      </c>
      <c r="O22">
        <f>SUMIFS('BCIAT BCIB France 2030-FDI + FC'!$AZ:$AZ,'BCIAT BCIB France 2030-FDI + FC'!$A:$A,O$1,'BCIAT BCIB France 2030-FDI + FC'!$Q:$Q,$B22)</f>
        <v>5337250</v>
      </c>
      <c r="P22">
        <f>SUMIFS('BCIAT BCIB France 2030-FDI + FC'!$AZ:$AZ,'BCIAT BCIB France 2030-FDI + FC'!$A:$A,P$1,'BCIAT BCIB France 2030-FDI + FC'!$Q:$Q,$B22)</f>
        <v>396360</v>
      </c>
      <c r="Q22">
        <f>SUMIFS('BCIAT BCIB France 2030-FDI + FC'!$AZ:$AZ,'BCIAT BCIB France 2030-FDI + FC'!$A:$A,Q$1,'BCIAT BCIB France 2030-FDI + FC'!$Q:$Q,$B22)</f>
        <v>0</v>
      </c>
      <c r="R22">
        <f>SUMIFS('BCIAT BCIB France 2030-FDI + FC'!$AZ:$AZ,'BCIAT BCIB France 2030-FDI + FC'!$A:$A,R$1,'BCIAT BCIB France 2030-FDI + FC'!$Q:$Q,$B22)</f>
        <v>0</v>
      </c>
    </row>
    <row r="23" spans="1:18" x14ac:dyDescent="0.25">
      <c r="B23">
        <v>6</v>
      </c>
      <c r="C23">
        <f>SUMIFS('BCIAT BCIB France 2030-FDI + FC'!$AZ:$AZ,'BCIAT BCIB France 2030-FDI + FC'!$A:$A,C$1,'BCIAT BCIB France 2030-FDI + FC'!$Q:$Q,$B23)</f>
        <v>0</v>
      </c>
      <c r="D23">
        <f>SUMIFS('BCIAT BCIB France 2030-FDI + FC'!$AZ:$AZ,'BCIAT BCIB France 2030-FDI + FC'!$A:$A,D$1,'BCIAT BCIB France 2030-FDI + FC'!$Q:$Q,$B23)</f>
        <v>0</v>
      </c>
      <c r="E23">
        <f>SUMIFS('BCIAT BCIB France 2030-FDI + FC'!$AZ:$AZ,'BCIAT BCIB France 2030-FDI + FC'!$A:$A,E$1,'BCIAT BCIB France 2030-FDI + FC'!$Q:$Q,$B23)</f>
        <v>2641890.98</v>
      </c>
      <c r="F23">
        <f>SUMIFS('BCIAT BCIB France 2030-FDI + FC'!$AZ:$AZ,'BCIAT BCIB France 2030-FDI + FC'!$A:$A,F$1,'BCIAT BCIB France 2030-FDI + FC'!$Q:$Q,$B23)</f>
        <v>802983.3</v>
      </c>
      <c r="G23">
        <f>SUMIFS('BCIAT BCIB France 2030-FDI + FC'!$AZ:$AZ,'BCIAT BCIB France 2030-FDI + FC'!$A:$A,G$1,'BCIAT BCIB France 2030-FDI + FC'!$Q:$Q,$B23)</f>
        <v>350000</v>
      </c>
      <c r="H23">
        <f>SUMIFS('BCIAT BCIB France 2030-FDI + FC'!$AZ:$AZ,'BCIAT BCIB France 2030-FDI + FC'!$A:$A,H$1,'BCIAT BCIB France 2030-FDI + FC'!$Q:$Q,$B23)</f>
        <v>1689000</v>
      </c>
      <c r="I23">
        <f>SUMIFS('BCIAT BCIB France 2030-FDI + FC'!$AZ:$AZ,'BCIAT BCIB France 2030-FDI + FC'!$A:$A,I$1,'BCIAT BCIB France 2030-FDI + FC'!$Q:$Q,$B23)</f>
        <v>0</v>
      </c>
      <c r="J23">
        <f>SUMIFS('BCIAT BCIB France 2030-FDI + FC'!$AZ:$AZ,'BCIAT BCIB France 2030-FDI + FC'!$A:$A,J$1,'BCIAT BCIB France 2030-FDI + FC'!$Q:$Q,$B23)</f>
        <v>14999000</v>
      </c>
      <c r="K23">
        <f>SUMIFS('BCIAT BCIB France 2030-FDI + FC'!$AZ:$AZ,'BCIAT BCIB France 2030-FDI + FC'!$A:$A,K$1,'BCIAT BCIB France 2030-FDI + FC'!$Q:$Q,$B23)</f>
        <v>0</v>
      </c>
      <c r="L23">
        <f>SUMIFS('BCIAT BCIB France 2030-FDI + FC'!$AZ:$AZ,'BCIAT BCIB France 2030-FDI + FC'!$A:$A,L$1,'BCIAT BCIB France 2030-FDI + FC'!$Q:$Q,$B23)</f>
        <v>0</v>
      </c>
      <c r="M23">
        <f>SUMIFS('BCIAT BCIB France 2030-FDI + FC'!$AZ:$AZ,'BCIAT BCIB France 2030-FDI + FC'!$A:$A,M$1,'BCIAT BCIB France 2030-FDI + FC'!$Q:$Q,$B23)</f>
        <v>13687492</v>
      </c>
      <c r="N23">
        <f>SUMIFS('BCIAT BCIB France 2030-FDI + FC'!$AZ:$AZ,'BCIAT BCIB France 2030-FDI + FC'!$A:$A,N$1,'BCIAT BCIB France 2030-FDI + FC'!$Q:$Q,$B23)</f>
        <v>7254917</v>
      </c>
      <c r="O23">
        <f>SUMIFS('BCIAT BCIB France 2030-FDI + FC'!$AZ:$AZ,'BCIAT BCIB France 2030-FDI + FC'!$A:$A,O$1,'BCIAT BCIB France 2030-FDI + FC'!$Q:$Q,$B23)</f>
        <v>15802508</v>
      </c>
      <c r="P23">
        <f>SUMIFS('BCIAT BCIB France 2030-FDI + FC'!$AZ:$AZ,'BCIAT BCIB France 2030-FDI + FC'!$A:$A,P$1,'BCIAT BCIB France 2030-FDI + FC'!$Q:$Q,$B23)</f>
        <v>12300000</v>
      </c>
      <c r="Q23">
        <f>SUMIFS('BCIAT BCIB France 2030-FDI + FC'!$AZ:$AZ,'BCIAT BCIB France 2030-FDI + FC'!$A:$A,Q$1,'BCIAT BCIB France 2030-FDI + FC'!$Q:$Q,$B23)</f>
        <v>4600000</v>
      </c>
      <c r="R23">
        <f>SUMIFS('BCIAT BCIB France 2030-FDI + FC'!$AZ:$AZ,'BCIAT BCIB France 2030-FDI + FC'!$A:$A,R$1,'BCIAT BCIB France 2030-FDI + FC'!$Q:$Q,$B23)</f>
        <v>0</v>
      </c>
    </row>
    <row r="24" spans="1:18" x14ac:dyDescent="0.25">
      <c r="B24">
        <v>7</v>
      </c>
      <c r="C24">
        <f>SUMIFS('BCIAT BCIB France 2030-FDI + FC'!$AZ:$AZ,'BCIAT BCIB France 2030-FDI + FC'!$A:$A,C$1,'BCIAT BCIB France 2030-FDI + FC'!$Q:$Q,$B24)</f>
        <v>0</v>
      </c>
      <c r="D24">
        <f>SUMIFS('BCIAT BCIB France 2030-FDI + FC'!$AZ:$AZ,'BCIAT BCIB France 2030-FDI + FC'!$A:$A,D$1,'BCIAT BCIB France 2030-FDI + FC'!$Q:$Q,$B24)</f>
        <v>0</v>
      </c>
      <c r="E24">
        <f>SUMIFS('BCIAT BCIB France 2030-FDI + FC'!$AZ:$AZ,'BCIAT BCIB France 2030-FDI + FC'!$A:$A,E$1,'BCIAT BCIB France 2030-FDI + FC'!$Q:$Q,$B24)</f>
        <v>0</v>
      </c>
      <c r="F24">
        <f>SUMIFS('BCIAT BCIB France 2030-FDI + FC'!$AZ:$AZ,'BCIAT BCIB France 2030-FDI + FC'!$A:$A,F$1,'BCIAT BCIB France 2030-FDI + FC'!$Q:$Q,$B24)</f>
        <v>1000000</v>
      </c>
      <c r="G24">
        <f>SUMIFS('BCIAT BCIB France 2030-FDI + FC'!$AZ:$AZ,'BCIAT BCIB France 2030-FDI + FC'!$A:$A,G$1,'BCIAT BCIB France 2030-FDI + FC'!$Q:$Q,$B24)</f>
        <v>0</v>
      </c>
      <c r="H24">
        <f>SUMIFS('BCIAT BCIB France 2030-FDI + FC'!$AZ:$AZ,'BCIAT BCIB France 2030-FDI + FC'!$A:$A,H$1,'BCIAT BCIB France 2030-FDI + FC'!$Q:$Q,$B24)</f>
        <v>0</v>
      </c>
      <c r="I24">
        <f>SUMIFS('BCIAT BCIB France 2030-FDI + FC'!$AZ:$AZ,'BCIAT BCIB France 2030-FDI + FC'!$A:$A,I$1,'BCIAT BCIB France 2030-FDI + FC'!$Q:$Q,$B24)</f>
        <v>0</v>
      </c>
      <c r="J24">
        <f>SUMIFS('BCIAT BCIB France 2030-FDI + FC'!$AZ:$AZ,'BCIAT BCIB France 2030-FDI + FC'!$A:$A,J$1,'BCIAT BCIB France 2030-FDI + FC'!$Q:$Q,$B24)</f>
        <v>0</v>
      </c>
      <c r="K24">
        <f>SUMIFS('BCIAT BCIB France 2030-FDI + FC'!$AZ:$AZ,'BCIAT BCIB France 2030-FDI + FC'!$A:$A,K$1,'BCIAT BCIB France 2030-FDI + FC'!$Q:$Q,$B24)</f>
        <v>0</v>
      </c>
      <c r="L24">
        <f>SUMIFS('BCIAT BCIB France 2030-FDI + FC'!$AZ:$AZ,'BCIAT BCIB France 2030-FDI + FC'!$A:$A,L$1,'BCIAT BCIB France 2030-FDI + FC'!$Q:$Q,$B24)</f>
        <v>0</v>
      </c>
      <c r="M24">
        <f>SUMIFS('BCIAT BCIB France 2030-FDI + FC'!$AZ:$AZ,'BCIAT BCIB France 2030-FDI + FC'!$A:$A,M$1,'BCIAT BCIB France 2030-FDI + FC'!$Q:$Q,$B24)</f>
        <v>0</v>
      </c>
      <c r="N24">
        <f>SUMIFS('BCIAT BCIB France 2030-FDI + FC'!$AZ:$AZ,'BCIAT BCIB France 2030-FDI + FC'!$A:$A,N$1,'BCIAT BCIB France 2030-FDI + FC'!$Q:$Q,$B24)</f>
        <v>2000000</v>
      </c>
      <c r="O24">
        <f>SUMIFS('BCIAT BCIB France 2030-FDI + FC'!$AZ:$AZ,'BCIAT BCIB France 2030-FDI + FC'!$A:$A,O$1,'BCIAT BCIB France 2030-FDI + FC'!$Q:$Q,$B24)</f>
        <v>11373656.74</v>
      </c>
      <c r="P24">
        <f>SUMIFS('BCIAT BCIB France 2030-FDI + FC'!$AZ:$AZ,'BCIAT BCIB France 2030-FDI + FC'!$A:$A,P$1,'BCIAT BCIB France 2030-FDI + FC'!$Q:$Q,$B24)</f>
        <v>0</v>
      </c>
      <c r="Q24">
        <f>SUMIFS('BCIAT BCIB France 2030-FDI + FC'!$AZ:$AZ,'BCIAT BCIB France 2030-FDI + FC'!$A:$A,Q$1,'BCIAT BCIB France 2030-FDI + FC'!$Q:$Q,$B24)</f>
        <v>0</v>
      </c>
      <c r="R24">
        <f>SUMIFS('BCIAT BCIB France 2030-FDI + FC'!$AZ:$AZ,'BCIAT BCIB France 2030-FDI + FC'!$A:$A,R$1,'BCIAT BCIB France 2030-FDI + FC'!$Q:$Q,$B24)</f>
        <v>0</v>
      </c>
    </row>
    <row r="25" spans="1:18" x14ac:dyDescent="0.25">
      <c r="B25">
        <v>8</v>
      </c>
      <c r="C25">
        <f>SUMIFS('BCIAT BCIB France 2030-FDI + FC'!$AZ:$AZ,'BCIAT BCIB France 2030-FDI + FC'!$A:$A,C$1,'BCIAT BCIB France 2030-FDI + FC'!$Q:$Q,$B25)</f>
        <v>82500</v>
      </c>
      <c r="D25">
        <f>SUMIFS('BCIAT BCIB France 2030-FDI + FC'!$AZ:$AZ,'BCIAT BCIB France 2030-FDI + FC'!$A:$A,D$1,'BCIAT BCIB France 2030-FDI + FC'!$Q:$Q,$B25)</f>
        <v>3180934.75</v>
      </c>
      <c r="E25">
        <f>SUMIFS('BCIAT BCIB France 2030-FDI + FC'!$AZ:$AZ,'BCIAT BCIB France 2030-FDI + FC'!$A:$A,E$1,'BCIAT BCIB France 2030-FDI + FC'!$Q:$Q,$B25)</f>
        <v>0</v>
      </c>
      <c r="F25">
        <f>SUMIFS('BCIAT BCIB France 2030-FDI + FC'!$AZ:$AZ,'BCIAT BCIB France 2030-FDI + FC'!$A:$A,F$1,'BCIAT BCIB France 2030-FDI + FC'!$Q:$Q,$B25)</f>
        <v>0</v>
      </c>
      <c r="G25">
        <f>SUMIFS('BCIAT BCIB France 2030-FDI + FC'!$AZ:$AZ,'BCIAT BCIB France 2030-FDI + FC'!$A:$A,G$1,'BCIAT BCIB France 2030-FDI + FC'!$Q:$Q,$B25)</f>
        <v>0</v>
      </c>
      <c r="H25">
        <f>SUMIFS('BCIAT BCIB France 2030-FDI + FC'!$AZ:$AZ,'BCIAT BCIB France 2030-FDI + FC'!$A:$A,H$1,'BCIAT BCIB France 2030-FDI + FC'!$Q:$Q,$B25)</f>
        <v>0</v>
      </c>
      <c r="I25">
        <f>SUMIFS('BCIAT BCIB France 2030-FDI + FC'!$AZ:$AZ,'BCIAT BCIB France 2030-FDI + FC'!$A:$A,I$1,'BCIAT BCIB France 2030-FDI + FC'!$Q:$Q,$B25)</f>
        <v>830000</v>
      </c>
      <c r="J25">
        <f>SUMIFS('BCIAT BCIB France 2030-FDI + FC'!$AZ:$AZ,'BCIAT BCIB France 2030-FDI + FC'!$A:$A,J$1,'BCIAT BCIB France 2030-FDI + FC'!$Q:$Q,$B25)</f>
        <v>0</v>
      </c>
      <c r="K25">
        <f>SUMIFS('BCIAT BCIB France 2030-FDI + FC'!$AZ:$AZ,'BCIAT BCIB France 2030-FDI + FC'!$A:$A,K$1,'BCIAT BCIB France 2030-FDI + FC'!$Q:$Q,$B25)</f>
        <v>0</v>
      </c>
      <c r="L25">
        <f>SUMIFS('BCIAT BCIB France 2030-FDI + FC'!$AZ:$AZ,'BCIAT BCIB France 2030-FDI + FC'!$A:$A,L$1,'BCIAT BCIB France 2030-FDI + FC'!$Q:$Q,$B25)</f>
        <v>0</v>
      </c>
      <c r="M25">
        <f>SUMIFS('BCIAT BCIB France 2030-FDI + FC'!$AZ:$AZ,'BCIAT BCIB France 2030-FDI + FC'!$A:$A,M$1,'BCIAT BCIB France 2030-FDI + FC'!$Q:$Q,$B25)</f>
        <v>0</v>
      </c>
      <c r="N25">
        <f>SUMIFS('BCIAT BCIB France 2030-FDI + FC'!$AZ:$AZ,'BCIAT BCIB France 2030-FDI + FC'!$A:$A,N$1,'BCIAT BCIB France 2030-FDI + FC'!$Q:$Q,$B25)</f>
        <v>0</v>
      </c>
      <c r="O25">
        <f>SUMIFS('BCIAT BCIB France 2030-FDI + FC'!$AZ:$AZ,'BCIAT BCIB France 2030-FDI + FC'!$A:$A,O$1,'BCIAT BCIB France 2030-FDI + FC'!$Q:$Q,$B25)</f>
        <v>0</v>
      </c>
      <c r="P25">
        <f>SUMIFS('BCIAT BCIB France 2030-FDI + FC'!$AZ:$AZ,'BCIAT BCIB France 2030-FDI + FC'!$A:$A,P$1,'BCIAT BCIB France 2030-FDI + FC'!$Q:$Q,$B25)</f>
        <v>0</v>
      </c>
      <c r="Q25">
        <f>SUMIFS('BCIAT BCIB France 2030-FDI + FC'!$AZ:$AZ,'BCIAT BCIB France 2030-FDI + FC'!$A:$A,Q$1,'BCIAT BCIB France 2030-FDI + FC'!$Q:$Q,$B25)</f>
        <v>0</v>
      </c>
      <c r="R25">
        <f>SUMIFS('BCIAT BCIB France 2030-FDI + FC'!$AZ:$AZ,'BCIAT BCIB France 2030-FDI + FC'!$A:$A,R$1,'BCIAT BCIB France 2030-FDI + FC'!$Q:$Q,$B25)</f>
        <v>2868360</v>
      </c>
    </row>
    <row r="26" spans="1:18" x14ac:dyDescent="0.25">
      <c r="B26">
        <v>9</v>
      </c>
      <c r="C26">
        <f>SUMIFS('BCIAT BCIB France 2030-FDI + FC'!$AZ:$AZ,'BCIAT BCIB France 2030-FDI + FC'!$A:$A,C$1,'BCIAT BCIB France 2030-FDI + FC'!$Q:$Q,$B26)</f>
        <v>0</v>
      </c>
      <c r="D26">
        <f>SUMIFS('BCIAT BCIB France 2030-FDI + FC'!$AZ:$AZ,'BCIAT BCIB France 2030-FDI + FC'!$A:$A,D$1,'BCIAT BCIB France 2030-FDI + FC'!$Q:$Q,$B26)</f>
        <v>0</v>
      </c>
      <c r="E26">
        <f>SUMIFS('BCIAT BCIB France 2030-FDI + FC'!$AZ:$AZ,'BCIAT BCIB France 2030-FDI + FC'!$A:$A,E$1,'BCIAT BCIB France 2030-FDI + FC'!$Q:$Q,$B26)</f>
        <v>687500</v>
      </c>
      <c r="F26">
        <f>SUMIFS('BCIAT BCIB France 2030-FDI + FC'!$AZ:$AZ,'BCIAT BCIB France 2030-FDI + FC'!$A:$A,F$1,'BCIAT BCIB France 2030-FDI + FC'!$Q:$Q,$B26)</f>
        <v>0</v>
      </c>
      <c r="G26">
        <f>SUMIFS('BCIAT BCIB France 2030-FDI + FC'!$AZ:$AZ,'BCIAT BCIB France 2030-FDI + FC'!$A:$A,G$1,'BCIAT BCIB France 2030-FDI + FC'!$Q:$Q,$B26)</f>
        <v>0</v>
      </c>
      <c r="H26">
        <f>SUMIFS('BCIAT BCIB France 2030-FDI + FC'!$AZ:$AZ,'BCIAT BCIB France 2030-FDI + FC'!$A:$A,H$1,'BCIAT BCIB France 2030-FDI + FC'!$Q:$Q,$B26)</f>
        <v>0</v>
      </c>
      <c r="I26">
        <f>SUMIFS('BCIAT BCIB France 2030-FDI + FC'!$AZ:$AZ,'BCIAT BCIB France 2030-FDI + FC'!$A:$A,I$1,'BCIAT BCIB France 2030-FDI + FC'!$Q:$Q,$B26)</f>
        <v>0</v>
      </c>
      <c r="J26">
        <f>SUMIFS('BCIAT BCIB France 2030-FDI + FC'!$AZ:$AZ,'BCIAT BCIB France 2030-FDI + FC'!$A:$A,J$1,'BCIAT BCIB France 2030-FDI + FC'!$Q:$Q,$B26)</f>
        <v>0</v>
      </c>
      <c r="K26">
        <f>SUMIFS('BCIAT BCIB France 2030-FDI + FC'!$AZ:$AZ,'BCIAT BCIB France 2030-FDI + FC'!$A:$A,K$1,'BCIAT BCIB France 2030-FDI + FC'!$Q:$Q,$B26)</f>
        <v>0</v>
      </c>
      <c r="L26">
        <f>SUMIFS('BCIAT BCIB France 2030-FDI + FC'!$AZ:$AZ,'BCIAT BCIB France 2030-FDI + FC'!$A:$A,L$1,'BCIAT BCIB France 2030-FDI + FC'!$Q:$Q,$B26)</f>
        <v>0</v>
      </c>
      <c r="M26">
        <f>SUMIFS('BCIAT BCIB France 2030-FDI + FC'!$AZ:$AZ,'BCIAT BCIB France 2030-FDI + FC'!$A:$A,M$1,'BCIAT BCIB France 2030-FDI + FC'!$Q:$Q,$B26)</f>
        <v>0</v>
      </c>
      <c r="N26">
        <f>SUMIFS('BCIAT BCIB France 2030-FDI + FC'!$AZ:$AZ,'BCIAT BCIB France 2030-FDI + FC'!$A:$A,N$1,'BCIAT BCIB France 2030-FDI + FC'!$Q:$Q,$B26)</f>
        <v>0</v>
      </c>
      <c r="O26">
        <f>SUMIFS('BCIAT BCIB France 2030-FDI + FC'!$AZ:$AZ,'BCIAT BCIB France 2030-FDI + FC'!$A:$A,O$1,'BCIAT BCIB France 2030-FDI + FC'!$Q:$Q,$B26)</f>
        <v>0</v>
      </c>
      <c r="P26">
        <f>SUMIFS('BCIAT BCIB France 2030-FDI + FC'!$AZ:$AZ,'BCIAT BCIB France 2030-FDI + FC'!$A:$A,P$1,'BCIAT BCIB France 2030-FDI + FC'!$Q:$Q,$B26)</f>
        <v>0</v>
      </c>
      <c r="Q26">
        <f>SUMIFS('BCIAT BCIB France 2030-FDI + FC'!$AZ:$AZ,'BCIAT BCIB France 2030-FDI + FC'!$A:$A,Q$1,'BCIAT BCIB France 2030-FDI + FC'!$Q:$Q,$B26)</f>
        <v>4500000</v>
      </c>
      <c r="R26">
        <f>SUMIFS('BCIAT BCIB France 2030-FDI + FC'!$AZ:$AZ,'BCIAT BCIB France 2030-FDI + FC'!$A:$A,R$1,'BCIAT BCIB France 2030-FDI + FC'!$Q:$Q,$B26)</f>
        <v>0</v>
      </c>
    </row>
    <row r="27" spans="1:18" x14ac:dyDescent="0.25">
      <c r="B27">
        <v>10</v>
      </c>
      <c r="C27">
        <f>0</f>
        <v>0</v>
      </c>
      <c r="D27">
        <f>0</f>
        <v>0</v>
      </c>
      <c r="E27">
        <f>0</f>
        <v>0</v>
      </c>
      <c r="F27">
        <f>0</f>
        <v>0</v>
      </c>
      <c r="G27">
        <f>0</f>
        <v>0</v>
      </c>
      <c r="H27">
        <f>0</f>
        <v>0</v>
      </c>
      <c r="I27">
        <f>0</f>
        <v>0</v>
      </c>
      <c r="J27">
        <f>0</f>
        <v>0</v>
      </c>
      <c r="K27">
        <f>0</f>
        <v>0</v>
      </c>
      <c r="L27">
        <f>0</f>
        <v>0</v>
      </c>
      <c r="M27">
        <f>0</f>
        <v>0</v>
      </c>
      <c r="N27">
        <f>0</f>
        <v>0</v>
      </c>
      <c r="O27">
        <f>0</f>
        <v>0</v>
      </c>
      <c r="P27">
        <f>0</f>
        <v>0</v>
      </c>
      <c r="Q27">
        <f>0</f>
        <v>0</v>
      </c>
      <c r="R27">
        <f>0</f>
        <v>0</v>
      </c>
    </row>
    <row r="28" spans="1:18" x14ac:dyDescent="0.25">
      <c r="B28">
        <v>11</v>
      </c>
      <c r="C28">
        <f>0</f>
        <v>0</v>
      </c>
      <c r="D28">
        <f>0</f>
        <v>0</v>
      </c>
      <c r="E28">
        <f>0</f>
        <v>0</v>
      </c>
      <c r="F28">
        <f>0</f>
        <v>0</v>
      </c>
      <c r="G28">
        <f>0</f>
        <v>0</v>
      </c>
      <c r="H28">
        <f>0</f>
        <v>0</v>
      </c>
      <c r="I28">
        <f>0</f>
        <v>0</v>
      </c>
      <c r="J28">
        <f>0</f>
        <v>0</v>
      </c>
      <c r="K28">
        <f>0</f>
        <v>0</v>
      </c>
      <c r="L28">
        <f>0</f>
        <v>0</v>
      </c>
      <c r="M28">
        <f>0</f>
        <v>0</v>
      </c>
      <c r="N28">
        <f>0</f>
        <v>0</v>
      </c>
      <c r="O28">
        <f>0</f>
        <v>0</v>
      </c>
      <c r="P28">
        <f>0</f>
        <v>0</v>
      </c>
      <c r="Q28">
        <f>0</f>
        <v>0</v>
      </c>
      <c r="R28">
        <f>0</f>
        <v>0</v>
      </c>
    </row>
    <row r="29" spans="1:18" x14ac:dyDescent="0.25">
      <c r="B29">
        <v>12</v>
      </c>
      <c r="C29">
        <f>SUMIFS('BCIAT BCIB France 2030-FDI + FC'!$AZ:$AZ,'BCIAT BCIB France 2030-FDI + FC'!$A:$A,C$1,'BCIAT BCIB France 2030-FDI + FC'!$Q:$Q,$B29)</f>
        <v>2614559.34</v>
      </c>
      <c r="D29">
        <f>SUMIFS('BCIAT BCIB France 2030-FDI + FC'!$AZ:$AZ,'BCIAT BCIB France 2030-FDI + FC'!$A:$A,D$1,'BCIAT BCIB France 2030-FDI + FC'!$Q:$Q,$B29)</f>
        <v>976570.12</v>
      </c>
      <c r="E29">
        <f>SUMIFS('BCIAT BCIB France 2030-FDI + FC'!$AZ:$AZ,'BCIAT BCIB France 2030-FDI + FC'!$A:$A,E$1,'BCIAT BCIB France 2030-FDI + FC'!$Q:$Q,$B29)</f>
        <v>461515.18</v>
      </c>
      <c r="F29">
        <f>SUMIFS('BCIAT BCIB France 2030-FDI + FC'!$AZ:$AZ,'BCIAT BCIB France 2030-FDI + FC'!$A:$A,F$1,'BCIAT BCIB France 2030-FDI + FC'!$Q:$Q,$B29)</f>
        <v>1799028.87</v>
      </c>
      <c r="G29">
        <f>SUMIFS('BCIAT BCIB France 2030-FDI + FC'!$AZ:$AZ,'BCIAT BCIB France 2030-FDI + FC'!$A:$A,G$1,'BCIAT BCIB France 2030-FDI + FC'!$Q:$Q,$B29)</f>
        <v>759758</v>
      </c>
      <c r="H29">
        <f>SUMIFS('BCIAT BCIB France 2030-FDI + FC'!$AZ:$AZ,'BCIAT BCIB France 2030-FDI + FC'!$A:$A,H$1,'BCIAT BCIB France 2030-FDI + FC'!$Q:$Q,$B29)</f>
        <v>3482923.17</v>
      </c>
      <c r="I29">
        <f>SUMIFS('BCIAT BCIB France 2030-FDI + FC'!$AZ:$AZ,'BCIAT BCIB France 2030-FDI + FC'!$A:$A,I$1,'BCIAT BCIB France 2030-FDI + FC'!$Q:$Q,$B29)</f>
        <v>1860000</v>
      </c>
      <c r="J29">
        <f>SUMIFS('BCIAT BCIB France 2030-FDI + FC'!$AZ:$AZ,'BCIAT BCIB France 2030-FDI + FC'!$A:$A,J$1,'BCIAT BCIB France 2030-FDI + FC'!$Q:$Q,$B29)</f>
        <v>5806121</v>
      </c>
      <c r="K29">
        <f>SUMIFS('BCIAT BCIB France 2030-FDI + FC'!$AZ:$AZ,'BCIAT BCIB France 2030-FDI + FC'!$A:$A,K$1,'BCIAT BCIB France 2030-FDI + FC'!$Q:$Q,$B29)</f>
        <v>0</v>
      </c>
      <c r="L29">
        <f>SUMIFS('BCIAT BCIB France 2030-FDI + FC'!$AZ:$AZ,'BCIAT BCIB France 2030-FDI + FC'!$A:$A,L$1,'BCIAT BCIB France 2030-FDI + FC'!$Q:$Q,$B29)</f>
        <v>0</v>
      </c>
      <c r="M29">
        <f>SUMIFS('BCIAT BCIB France 2030-FDI + FC'!$AZ:$AZ,'BCIAT BCIB France 2030-FDI + FC'!$A:$A,M$1,'BCIAT BCIB France 2030-FDI + FC'!$Q:$Q,$B29)</f>
        <v>10850000</v>
      </c>
      <c r="N29">
        <f>SUMIFS('BCIAT BCIB France 2030-FDI + FC'!$AZ:$AZ,'BCIAT BCIB France 2030-FDI + FC'!$A:$A,N$1,'BCIAT BCIB France 2030-FDI + FC'!$Q:$Q,$B29)</f>
        <v>15585500</v>
      </c>
      <c r="O29">
        <f>SUMIFS('BCIAT BCIB France 2030-FDI + FC'!$AZ:$AZ,'BCIAT BCIB France 2030-FDI + FC'!$A:$A,O$1,'BCIAT BCIB France 2030-FDI + FC'!$Q:$Q,$B29)</f>
        <v>19271324</v>
      </c>
      <c r="P29">
        <f>SUMIFS('BCIAT BCIB France 2030-FDI + FC'!$AZ:$AZ,'BCIAT BCIB France 2030-FDI + FC'!$A:$A,P$1,'BCIAT BCIB France 2030-FDI + FC'!$Q:$Q,$B29)</f>
        <v>51156488</v>
      </c>
      <c r="Q29">
        <f>SUMIFS('BCIAT BCIB France 2030-FDI + FC'!$AZ:$AZ,'BCIAT BCIB France 2030-FDI + FC'!$A:$A,Q$1,'BCIAT BCIB France 2030-FDI + FC'!$Q:$Q,$B29)</f>
        <v>83890691.900000006</v>
      </c>
      <c r="R29">
        <f>SUMIFS('BCIAT BCIB France 2030-FDI + FC'!$AZ:$AZ,'BCIAT BCIB France 2030-FDI + FC'!$A:$A,R$1,'BCIAT BCIB France 2030-FDI + FC'!$Q:$Q,$B29)</f>
        <v>0</v>
      </c>
    </row>
    <row r="30" spans="1:18" x14ac:dyDescent="0.25">
      <c r="B30">
        <v>18</v>
      </c>
      <c r="C30">
        <f>SUMIFS('BCIAT BCIB France 2030-FDI + FC'!$AZ:$AZ,'BCIAT BCIB France 2030-FDI + FC'!$A:$A,C$1,'BCIAT BCIB France 2030-FDI + FC'!$Q:$Q,$B30)</f>
        <v>0</v>
      </c>
      <c r="D30">
        <f>SUMIFS('BCIAT BCIB France 2030-FDI + FC'!$AZ:$AZ,'BCIAT BCIB France 2030-FDI + FC'!$A:$A,D$1,'BCIAT BCIB France 2030-FDI + FC'!$Q:$Q,$B30)</f>
        <v>2695037.51</v>
      </c>
      <c r="E30">
        <f>SUMIFS('BCIAT BCIB France 2030-FDI + FC'!$AZ:$AZ,'BCIAT BCIB France 2030-FDI + FC'!$A:$A,E$1,'BCIAT BCIB France 2030-FDI + FC'!$Q:$Q,$B30)</f>
        <v>457331.89</v>
      </c>
      <c r="F30">
        <f>SUMIFS('BCIAT BCIB France 2030-FDI + FC'!$AZ:$AZ,'BCIAT BCIB France 2030-FDI + FC'!$A:$A,F$1,'BCIAT BCIB France 2030-FDI + FC'!$Q:$Q,$B30)</f>
        <v>0</v>
      </c>
      <c r="G30">
        <f>SUMIFS('BCIAT BCIB France 2030-FDI + FC'!$AZ:$AZ,'BCIAT BCIB France 2030-FDI + FC'!$A:$A,G$1,'BCIAT BCIB France 2030-FDI + FC'!$Q:$Q,$B30)</f>
        <v>0</v>
      </c>
      <c r="H30">
        <f>SUMIFS('BCIAT BCIB France 2030-FDI + FC'!$AZ:$AZ,'BCIAT BCIB France 2030-FDI + FC'!$A:$A,H$1,'BCIAT BCIB France 2030-FDI + FC'!$Q:$Q,$B30)</f>
        <v>0</v>
      </c>
      <c r="I30">
        <f>SUMIFS('BCIAT BCIB France 2030-FDI + FC'!$AZ:$AZ,'BCIAT BCIB France 2030-FDI + FC'!$A:$A,I$1,'BCIAT BCIB France 2030-FDI + FC'!$Q:$Q,$B30)</f>
        <v>0</v>
      </c>
      <c r="J30">
        <f>SUMIFS('BCIAT BCIB France 2030-FDI + FC'!$AZ:$AZ,'BCIAT BCIB France 2030-FDI + FC'!$A:$A,J$1,'BCIAT BCIB France 2030-FDI + FC'!$Q:$Q,$B30)</f>
        <v>0</v>
      </c>
      <c r="K30">
        <f>SUMIFS('BCIAT BCIB France 2030-FDI + FC'!$AZ:$AZ,'BCIAT BCIB France 2030-FDI + FC'!$A:$A,K$1,'BCIAT BCIB France 2030-FDI + FC'!$Q:$Q,$B30)</f>
        <v>0</v>
      </c>
      <c r="L30">
        <f>SUMIFS('BCIAT BCIB France 2030-FDI + FC'!$AZ:$AZ,'BCIAT BCIB France 2030-FDI + FC'!$A:$A,L$1,'BCIAT BCIB France 2030-FDI + FC'!$Q:$Q,$B30)</f>
        <v>0</v>
      </c>
      <c r="M30">
        <f>SUMIFS('BCIAT BCIB France 2030-FDI + FC'!$AZ:$AZ,'BCIAT BCIB France 2030-FDI + FC'!$A:$A,M$1,'BCIAT BCIB France 2030-FDI + FC'!$Q:$Q,$B30)</f>
        <v>0</v>
      </c>
      <c r="N30">
        <f>SUMIFS('BCIAT BCIB France 2030-FDI + FC'!$AZ:$AZ,'BCIAT BCIB France 2030-FDI + FC'!$A:$A,N$1,'BCIAT BCIB France 2030-FDI + FC'!$Q:$Q,$B30)</f>
        <v>0</v>
      </c>
      <c r="O30">
        <f>SUMIFS('BCIAT BCIB France 2030-FDI + FC'!$AZ:$AZ,'BCIAT BCIB France 2030-FDI + FC'!$A:$A,O$1,'BCIAT BCIB France 2030-FDI + FC'!$Q:$Q,$B30)</f>
        <v>0</v>
      </c>
      <c r="P30">
        <f>SUMIFS('BCIAT BCIB France 2030-FDI + FC'!$AZ:$AZ,'BCIAT BCIB France 2030-FDI + FC'!$A:$A,P$1,'BCIAT BCIB France 2030-FDI + FC'!$Q:$Q,$B30)</f>
        <v>0</v>
      </c>
      <c r="Q30">
        <f>SUMIFS('BCIAT BCIB France 2030-FDI + FC'!$AZ:$AZ,'BCIAT BCIB France 2030-FDI + FC'!$A:$A,Q$1,'BCIAT BCIB France 2030-FDI + FC'!$Q:$Q,$B30)</f>
        <v>0</v>
      </c>
      <c r="R30">
        <f>SUMIFS('BCIAT BCIB France 2030-FDI + FC'!$AZ:$AZ,'BCIAT BCIB France 2030-FDI + FC'!$A:$A,R$1,'BCIAT BCIB France 2030-FDI + FC'!$Q:$Q,$B30)</f>
        <v>0</v>
      </c>
    </row>
    <row r="31" spans="1:18" x14ac:dyDescent="0.25">
      <c r="B31">
        <v>19</v>
      </c>
      <c r="C31">
        <f>SUMIFS('BCIAT BCIB France 2030-FDI + FC'!$AZ:$AZ,'BCIAT BCIB France 2030-FDI + FC'!$A:$A,C$1,'BCIAT BCIB France 2030-FDI + FC'!$Q:$Q,$B31)</f>
        <v>0</v>
      </c>
      <c r="D31">
        <f>SUMIFS('BCIAT BCIB France 2030-FDI + FC'!$AZ:$AZ,'BCIAT BCIB France 2030-FDI + FC'!$A:$A,D$1,'BCIAT BCIB France 2030-FDI + FC'!$Q:$Q,$B31)</f>
        <v>7490000</v>
      </c>
      <c r="E31">
        <f>SUMIFS('BCIAT BCIB France 2030-FDI + FC'!$AZ:$AZ,'BCIAT BCIB France 2030-FDI + FC'!$A:$A,E$1,'BCIAT BCIB France 2030-FDI + FC'!$Q:$Q,$B31)</f>
        <v>0</v>
      </c>
      <c r="F31">
        <f>SUMIFS('BCIAT BCIB France 2030-FDI + FC'!$AZ:$AZ,'BCIAT BCIB France 2030-FDI + FC'!$A:$A,F$1,'BCIAT BCIB France 2030-FDI + FC'!$Q:$Q,$B31)</f>
        <v>0</v>
      </c>
      <c r="G31">
        <f>SUMIFS('BCIAT BCIB France 2030-FDI + FC'!$AZ:$AZ,'BCIAT BCIB France 2030-FDI + FC'!$A:$A,G$1,'BCIAT BCIB France 2030-FDI + FC'!$Q:$Q,$B31)</f>
        <v>0</v>
      </c>
      <c r="H31">
        <f>SUMIFS('BCIAT BCIB France 2030-FDI + FC'!$AZ:$AZ,'BCIAT BCIB France 2030-FDI + FC'!$A:$A,H$1,'BCIAT BCIB France 2030-FDI + FC'!$Q:$Q,$B31)</f>
        <v>0</v>
      </c>
      <c r="I31">
        <f>SUMIFS('BCIAT BCIB France 2030-FDI + FC'!$AZ:$AZ,'BCIAT BCIB France 2030-FDI + FC'!$A:$A,I$1,'BCIAT BCIB France 2030-FDI + FC'!$Q:$Q,$B31)</f>
        <v>25690000</v>
      </c>
      <c r="J31">
        <f>SUMIFS('BCIAT BCIB France 2030-FDI + FC'!$AZ:$AZ,'BCIAT BCIB France 2030-FDI + FC'!$A:$A,J$1,'BCIAT BCIB France 2030-FDI + FC'!$Q:$Q,$B31)</f>
        <v>0</v>
      </c>
      <c r="K31">
        <f>SUMIFS('BCIAT BCIB France 2030-FDI + FC'!$AZ:$AZ,'BCIAT BCIB France 2030-FDI + FC'!$A:$A,K$1,'BCIAT BCIB France 2030-FDI + FC'!$Q:$Q,$B31)</f>
        <v>0</v>
      </c>
      <c r="L31">
        <f>SUMIFS('BCIAT BCIB France 2030-FDI + FC'!$AZ:$AZ,'BCIAT BCIB France 2030-FDI + FC'!$A:$A,L$1,'BCIAT BCIB France 2030-FDI + FC'!$Q:$Q,$B31)</f>
        <v>0</v>
      </c>
      <c r="M31">
        <f>SUMIFS('BCIAT BCIB France 2030-FDI + FC'!$AZ:$AZ,'BCIAT BCIB France 2030-FDI + FC'!$A:$A,M$1,'BCIAT BCIB France 2030-FDI + FC'!$Q:$Q,$B31)</f>
        <v>0</v>
      </c>
      <c r="N31">
        <f>SUMIFS('BCIAT BCIB France 2030-FDI + FC'!$AZ:$AZ,'BCIAT BCIB France 2030-FDI + FC'!$A:$A,N$1,'BCIAT BCIB France 2030-FDI + FC'!$Q:$Q,$B31)</f>
        <v>0</v>
      </c>
      <c r="O31">
        <f>SUMIFS('BCIAT BCIB France 2030-FDI + FC'!$AZ:$AZ,'BCIAT BCIB France 2030-FDI + FC'!$A:$A,O$1,'BCIAT BCIB France 2030-FDI + FC'!$Q:$Q,$B31)</f>
        <v>0</v>
      </c>
      <c r="P31">
        <f>SUMIFS('BCIAT BCIB France 2030-FDI + FC'!$AZ:$AZ,'BCIAT BCIB France 2030-FDI + FC'!$A:$A,P$1,'BCIAT BCIB France 2030-FDI + FC'!$Q:$Q,$B31)</f>
        <v>5800000</v>
      </c>
      <c r="Q31">
        <f>SUMIFS('BCIAT BCIB France 2030-FDI + FC'!$AZ:$AZ,'BCIAT BCIB France 2030-FDI + FC'!$A:$A,Q$1,'BCIAT BCIB France 2030-FDI + FC'!$Q:$Q,$B31)</f>
        <v>9639492</v>
      </c>
      <c r="R31">
        <f>SUMIFS('BCIAT BCIB France 2030-FDI + FC'!$AZ:$AZ,'BCIAT BCIB France 2030-FDI + FC'!$A:$A,R$1,'BCIAT BCIB France 2030-FDI + FC'!$Q:$Q,$B31)</f>
        <v>0</v>
      </c>
    </row>
    <row r="32" spans="1:18" x14ac:dyDescent="0.25">
      <c r="B32">
        <v>2402</v>
      </c>
      <c r="C32">
        <f>SUMIFS('BCIAT BCIB France 2030-FDI + FC'!$AZ:$AZ,'BCIAT BCIB France 2030-FDI + FC'!$A:$A,C$1,'BCIAT BCIB France 2030-FDI + FC'!$Q:$Q,$B32)</f>
        <v>11464485.4</v>
      </c>
      <c r="D32">
        <f>SUMIFS('BCIAT BCIB France 2030-FDI + FC'!$AZ:$AZ,'BCIAT BCIB France 2030-FDI + FC'!$A:$A,D$1,'BCIAT BCIB France 2030-FDI + FC'!$Q:$Q,$B32)</f>
        <v>17922377.709999997</v>
      </c>
      <c r="E32">
        <f>SUMIFS('BCIAT BCIB France 2030-FDI + FC'!$AZ:$AZ,'BCIAT BCIB France 2030-FDI + FC'!$A:$A,E$1,'BCIAT BCIB France 2030-FDI + FC'!$Q:$Q,$B32)</f>
        <v>7081521.0299999993</v>
      </c>
      <c r="F32">
        <f>SUMIFS('BCIAT BCIB France 2030-FDI + FC'!$AZ:$AZ,'BCIAT BCIB France 2030-FDI + FC'!$A:$A,F$1,'BCIAT BCIB France 2030-FDI + FC'!$Q:$Q,$B32)</f>
        <v>3550173.04</v>
      </c>
      <c r="G32">
        <f>SUMIFS('BCIAT BCIB France 2030-FDI + FC'!$AZ:$AZ,'BCIAT BCIB France 2030-FDI + FC'!$A:$A,G$1,'BCIAT BCIB France 2030-FDI + FC'!$Q:$Q,$B32)</f>
        <v>5243333.2</v>
      </c>
      <c r="H32">
        <f>SUMIFS('BCIAT BCIB France 2030-FDI + FC'!$AZ:$AZ,'BCIAT BCIB France 2030-FDI + FC'!$A:$A,H$1,'BCIAT BCIB France 2030-FDI + FC'!$Q:$Q,$B32)</f>
        <v>1257259.76</v>
      </c>
      <c r="I32">
        <f>SUMIFS('BCIAT BCIB France 2030-FDI + FC'!$AZ:$AZ,'BCIAT BCIB France 2030-FDI + FC'!$A:$A,I$1,'BCIAT BCIB France 2030-FDI + FC'!$Q:$Q,$B32)</f>
        <v>0</v>
      </c>
      <c r="J32">
        <f>SUMIFS('BCIAT BCIB France 2030-FDI + FC'!$AZ:$AZ,'BCIAT BCIB France 2030-FDI + FC'!$A:$A,J$1,'BCIAT BCIB France 2030-FDI + FC'!$Q:$Q,$B32)</f>
        <v>2900000</v>
      </c>
      <c r="K32">
        <f>SUMIFS('BCIAT BCIB France 2030-FDI + FC'!$AZ:$AZ,'BCIAT BCIB France 2030-FDI + FC'!$A:$A,K$1,'BCIAT BCIB France 2030-FDI + FC'!$Q:$Q,$B32)</f>
        <v>4522500</v>
      </c>
      <c r="L32">
        <f>SUMIFS('BCIAT BCIB France 2030-FDI + FC'!$AZ:$AZ,'BCIAT BCIB France 2030-FDI + FC'!$A:$A,L$1,'BCIAT BCIB France 2030-FDI + FC'!$Q:$Q,$B32)</f>
        <v>4866000</v>
      </c>
      <c r="M32">
        <f>SUMIFS('BCIAT BCIB France 2030-FDI + FC'!$AZ:$AZ,'BCIAT BCIB France 2030-FDI + FC'!$A:$A,M$1,'BCIAT BCIB France 2030-FDI + FC'!$Q:$Q,$B32)</f>
        <v>0</v>
      </c>
      <c r="N32">
        <f>SUMIFS('BCIAT BCIB France 2030-FDI + FC'!$AZ:$AZ,'BCIAT BCIB France 2030-FDI + FC'!$A:$A,N$1,'BCIAT BCIB France 2030-FDI + FC'!$Q:$Q,$B32)</f>
        <v>19619291</v>
      </c>
      <c r="O32">
        <f>SUMIFS('BCIAT BCIB France 2030-FDI + FC'!$AZ:$AZ,'BCIAT BCIB France 2030-FDI + FC'!$A:$A,O$1,'BCIAT BCIB France 2030-FDI + FC'!$Q:$Q,$B32)</f>
        <v>61693106</v>
      </c>
      <c r="P32">
        <f>SUMIFS('BCIAT BCIB France 2030-FDI + FC'!$AZ:$AZ,'BCIAT BCIB France 2030-FDI + FC'!$A:$A,P$1,'BCIAT BCIB France 2030-FDI + FC'!$Q:$Q,$B32)</f>
        <v>168041464.30000001</v>
      </c>
      <c r="Q32">
        <f>SUMIFS('BCIAT BCIB France 2030-FDI + FC'!$AZ:$AZ,'BCIAT BCIB France 2030-FDI + FC'!$A:$A,Q$1,'BCIAT BCIB France 2030-FDI + FC'!$Q:$Q,$B32)</f>
        <v>120485518</v>
      </c>
      <c r="R32">
        <f>SUMIFS('BCIAT BCIB France 2030-FDI + FC'!$AZ:$AZ,'BCIAT BCIB France 2030-FDI + FC'!$A:$A,R$1,'BCIAT BCIB France 2030-FDI + FC'!$Q:$Q,$B32)</f>
        <v>24530781</v>
      </c>
    </row>
    <row r="33" spans="1:18" s="36" customFormat="1" ht="15.75" thickBot="1" x14ac:dyDescent="0.3">
      <c r="A33" s="34" t="s">
        <v>4</v>
      </c>
      <c r="C33" s="36">
        <f t="shared" ref="C33:R33" si="20">SUM(C18:C32)</f>
        <v>37498825.089999996</v>
      </c>
      <c r="D33" s="36">
        <f t="shared" si="20"/>
        <v>48155796.450000003</v>
      </c>
      <c r="E33" s="36">
        <f t="shared" si="20"/>
        <v>14826812.399999999</v>
      </c>
      <c r="F33" s="36">
        <f t="shared" si="20"/>
        <v>11061483.469999999</v>
      </c>
      <c r="G33" s="36">
        <f t="shared" si="20"/>
        <v>11842489.609999999</v>
      </c>
      <c r="H33" s="36">
        <f t="shared" si="20"/>
        <v>6429182.9299999997</v>
      </c>
      <c r="I33" s="36">
        <f t="shared" si="20"/>
        <v>31680000</v>
      </c>
      <c r="J33" s="36">
        <f t="shared" si="20"/>
        <v>24505121</v>
      </c>
      <c r="K33" s="36">
        <f t="shared" si="20"/>
        <v>5566783.0800000001</v>
      </c>
      <c r="L33" s="36">
        <f t="shared" si="20"/>
        <v>25316000</v>
      </c>
      <c r="M33" s="36">
        <f t="shared" si="20"/>
        <v>29337492</v>
      </c>
      <c r="N33" s="36">
        <f t="shared" si="20"/>
        <v>51039576</v>
      </c>
      <c r="O33" s="36">
        <f t="shared" si="20"/>
        <v>130756246.74000001</v>
      </c>
      <c r="P33" s="36">
        <f t="shared" si="20"/>
        <v>255588312.30000001</v>
      </c>
      <c r="Q33" s="36">
        <f t="shared" si="20"/>
        <v>240988199.90000001</v>
      </c>
      <c r="R33" s="36">
        <f t="shared" si="20"/>
        <v>27399141</v>
      </c>
    </row>
    <row r="34" spans="1:18" s="42" customFormat="1" ht="16.5" thickTop="1" thickBot="1" x14ac:dyDescent="0.3">
      <c r="A34" s="42" t="s">
        <v>5</v>
      </c>
      <c r="C34" s="43">
        <f>C33/C17</f>
        <v>0.40259847630645368</v>
      </c>
      <c r="D34" s="43">
        <f t="shared" ref="D34:R34" si="21">D33/D17</f>
        <v>0.404775438555739</v>
      </c>
      <c r="E34" s="43">
        <f t="shared" si="21"/>
        <v>0.35519678141446792</v>
      </c>
      <c r="F34" s="43">
        <f t="shared" si="21"/>
        <v>0.35307135075660812</v>
      </c>
      <c r="G34" s="43">
        <f t="shared" si="21"/>
        <v>0.24574845244316559</v>
      </c>
      <c r="H34" s="43">
        <f t="shared" si="21"/>
        <v>8.9770467437813029E-2</v>
      </c>
      <c r="I34" s="43">
        <f t="shared" si="21"/>
        <v>0.37960726770341097</v>
      </c>
      <c r="J34" s="43">
        <f t="shared" si="21"/>
        <v>0.3968671463500365</v>
      </c>
      <c r="K34" s="43">
        <f t="shared" si="21"/>
        <v>0.42507010112053517</v>
      </c>
      <c r="L34" s="43">
        <f t="shared" si="21"/>
        <v>0.33103716789797855</v>
      </c>
      <c r="M34" s="43">
        <f t="shared" si="21"/>
        <v>0.28573460930831701</v>
      </c>
      <c r="N34" s="43">
        <f t="shared" si="21"/>
        <v>0.36713325889609344</v>
      </c>
      <c r="O34" s="43">
        <f t="shared" si="21"/>
        <v>0.3855808293309877</v>
      </c>
      <c r="P34" s="43">
        <f t="shared" si="21"/>
        <v>0.37631888738797659</v>
      </c>
      <c r="Q34" s="43">
        <f t="shared" si="21"/>
        <v>0.33365975904960704</v>
      </c>
      <c r="R34" s="43">
        <f t="shared" si="21"/>
        <v>0.34348067223180467</v>
      </c>
    </row>
    <row r="35" spans="1:18" ht="15.75" thickTop="1" x14ac:dyDescent="0.25">
      <c r="A35" s="35" t="s">
        <v>6</v>
      </c>
      <c r="B35">
        <v>1</v>
      </c>
      <c r="C35">
        <f>SUMIFS('BCIAT BCIB France 2030-FDI + FC'!$BE:$BE,'BCIAT BCIB France 2030-FDI + FC'!$A:$A,C$1,'BCIAT BCIB France 2030-FDI + FC'!$Q:$Q,$B35)</f>
        <v>0</v>
      </c>
      <c r="D35">
        <f>SUMIFS('BCIAT BCIB France 2030-FDI + FC'!$BE:$BE,'BCIAT BCIB France 2030-FDI + FC'!$A:$A,D$1,'BCIAT BCIB France 2030-FDI + FC'!$Q:$Q,$B35)</f>
        <v>0</v>
      </c>
      <c r="E35">
        <f>SUMIFS('BCIAT BCIB France 2030-FDI + FC'!$BE:$BE,'BCIAT BCIB France 2030-FDI + FC'!$A:$A,E$1,'BCIAT BCIB France 2030-FDI + FC'!$Q:$Q,$B35)</f>
        <v>0</v>
      </c>
      <c r="F35">
        <f>SUMIFS('BCIAT BCIB France 2030-FDI + FC'!$BE:$BE,'BCIAT BCIB France 2030-FDI + FC'!$A:$A,F$1,'BCIAT BCIB France 2030-FDI + FC'!$Q:$Q,$B35)</f>
        <v>0</v>
      </c>
      <c r="G35">
        <f>SUMIFS('BCIAT BCIB France 2030-FDI + FC'!$BE:$BE,'BCIAT BCIB France 2030-FDI + FC'!$A:$A,G$1,'BCIAT BCIB France 2030-FDI + FC'!$Q:$Q,$B35)</f>
        <v>0</v>
      </c>
      <c r="H35">
        <f>SUMIFS('BCIAT BCIB France 2030-FDI + FC'!$BE:$BE,'BCIAT BCIB France 2030-FDI + FC'!$A:$A,H$1,'BCIAT BCIB France 2030-FDI + FC'!$Q:$Q,$B35)</f>
        <v>0</v>
      </c>
      <c r="I35">
        <f>SUMIFS('BCIAT BCIB France 2030-FDI + FC'!$BE:$BE,'BCIAT BCIB France 2030-FDI + FC'!$A:$A,I$1,'BCIAT BCIB France 2030-FDI + FC'!$Q:$Q,$B35)</f>
        <v>59999.17</v>
      </c>
      <c r="J35">
        <f>SUMIFS('BCIAT BCIB France 2030-FDI + FC'!$BE:$BE,'BCIAT BCIB France 2030-FDI + FC'!$A:$A,J$1,'BCIAT BCIB France 2030-FDI + FC'!$Q:$Q,$B35)</f>
        <v>38995.39</v>
      </c>
      <c r="K35">
        <f>SUMIFS('BCIAT BCIB France 2030-FDI + FC'!$BE:$BE,'BCIAT BCIB France 2030-FDI + FC'!$A:$A,K$1,'BCIAT BCIB France 2030-FDI + FC'!$Q:$Q,$B35)</f>
        <v>0</v>
      </c>
      <c r="L35">
        <f>SUMIFS('BCIAT BCIB France 2030-FDI + FC'!$BE:$BE,'BCIAT BCIB France 2030-FDI + FC'!$A:$A,L$1,'BCIAT BCIB France 2030-FDI + FC'!$Q:$Q,$B35)</f>
        <v>0</v>
      </c>
      <c r="M35">
        <f>SUMIFS('BCIAT BCIB France 2030-FDI + FC'!$BE:$BE,'BCIAT BCIB France 2030-FDI + FC'!$A:$A,M$1,'BCIAT BCIB France 2030-FDI + FC'!$Q:$Q,$B35)</f>
        <v>0</v>
      </c>
      <c r="N35">
        <f>SUMIFS('BCIAT BCIB France 2030-FDI + FC'!$BE:$BE,'BCIAT BCIB France 2030-FDI + FC'!$A:$A,N$1,'BCIAT BCIB France 2030-FDI + FC'!$Q:$Q,$B35)</f>
        <v>56473</v>
      </c>
      <c r="O35">
        <f>SUMIFS('BCIAT BCIB France 2030-FDI + FC'!$BE:$BE,'BCIAT BCIB France 2030-FDI + FC'!$A:$A,O$1,'BCIAT BCIB France 2030-FDI + FC'!$Q:$Q,$B35)</f>
        <v>0</v>
      </c>
      <c r="P35">
        <f>SUMIFS('BCIAT BCIB France 2030-FDI + FC'!$BE:$BE,'BCIAT BCIB France 2030-FDI + FC'!$A:$A,P$1,'BCIAT BCIB France 2030-FDI + FC'!$Q:$Q,$B35)</f>
        <v>68000</v>
      </c>
      <c r="Q35">
        <f>SUMIFS('BCIAT BCIB France 2030-FDI + FC'!$BE:$BE,'BCIAT BCIB France 2030-FDI + FC'!$A:$A,Q$1,'BCIAT BCIB France 2030-FDI + FC'!$Q:$Q,$B35)</f>
        <v>0</v>
      </c>
      <c r="R35">
        <f>SUMIFS('BCIAT BCIB France 2030-FDI + FC'!$BE:$BE,'BCIAT BCIB France 2030-FDI + FC'!$A:$A,R$1,'BCIAT BCIB France 2030-FDI + FC'!$Q:$Q,$B35)</f>
        <v>0</v>
      </c>
    </row>
    <row r="36" spans="1:18" x14ac:dyDescent="0.25">
      <c r="B36">
        <v>2</v>
      </c>
      <c r="C36">
        <f>SUMIFS('BCIAT BCIB France 2030-FDI + FC'!$BE:$BE,'BCIAT BCIB France 2030-FDI + FC'!$A:$A,C$1,'BCIAT BCIB France 2030-FDI + FC'!$Q:$Q,$B36)</f>
        <v>728293.8600000001</v>
      </c>
      <c r="D36">
        <f>SUMIFS('BCIAT BCIB France 2030-FDI + FC'!$BE:$BE,'BCIAT BCIB France 2030-FDI + FC'!$A:$A,D$1,'BCIAT BCIB France 2030-FDI + FC'!$Q:$Q,$B36)</f>
        <v>459536.19000000006</v>
      </c>
      <c r="E36">
        <f>SUMIFS('BCIAT BCIB France 2030-FDI + FC'!$BE:$BE,'BCIAT BCIB France 2030-FDI + FC'!$A:$A,E$1,'BCIAT BCIB France 2030-FDI + FC'!$Q:$Q,$B36)</f>
        <v>72244</v>
      </c>
      <c r="F36">
        <f>SUMIFS('BCIAT BCIB France 2030-FDI + FC'!$BE:$BE,'BCIAT BCIB France 2030-FDI + FC'!$A:$A,F$1,'BCIAT BCIB France 2030-FDI + FC'!$Q:$Q,$B36)</f>
        <v>184742.55</v>
      </c>
      <c r="G36">
        <f>SUMIFS('BCIAT BCIB France 2030-FDI + FC'!$BE:$BE,'BCIAT BCIB France 2030-FDI + FC'!$A:$A,G$1,'BCIAT BCIB France 2030-FDI + FC'!$Q:$Q,$B36)</f>
        <v>214280.34</v>
      </c>
      <c r="H36">
        <f>SUMIFS('BCIAT BCIB France 2030-FDI + FC'!$BE:$BE,'BCIAT BCIB France 2030-FDI + FC'!$A:$A,H$1,'BCIAT BCIB France 2030-FDI + FC'!$Q:$Q,$B36)</f>
        <v>0</v>
      </c>
      <c r="I36">
        <f>SUMIFS('BCIAT BCIB France 2030-FDI + FC'!$BE:$BE,'BCIAT BCIB France 2030-FDI + FC'!$A:$A,I$1,'BCIAT BCIB France 2030-FDI + FC'!$Q:$Q,$B36)</f>
        <v>0</v>
      </c>
      <c r="J36">
        <f>SUMIFS('BCIAT BCIB France 2030-FDI + FC'!$BE:$BE,'BCIAT BCIB France 2030-FDI + FC'!$A:$A,J$1,'BCIAT BCIB France 2030-FDI + FC'!$Q:$Q,$B36)</f>
        <v>0</v>
      </c>
      <c r="K36">
        <f>SUMIFS('BCIAT BCIB France 2030-FDI + FC'!$BE:$BE,'BCIAT BCIB France 2030-FDI + FC'!$A:$A,K$1,'BCIAT BCIB France 2030-FDI + FC'!$Q:$Q,$B36)</f>
        <v>29749</v>
      </c>
      <c r="L36">
        <f>SUMIFS('BCIAT BCIB France 2030-FDI + FC'!$BE:$BE,'BCIAT BCIB France 2030-FDI + FC'!$A:$A,L$1,'BCIAT BCIB France 2030-FDI + FC'!$Q:$Q,$B36)</f>
        <v>267505</v>
      </c>
      <c r="M36">
        <f>SUMIFS('BCIAT BCIB France 2030-FDI + FC'!$BE:$BE,'BCIAT BCIB France 2030-FDI + FC'!$A:$A,M$1,'BCIAT BCIB France 2030-FDI + FC'!$Q:$Q,$B36)</f>
        <v>44080</v>
      </c>
      <c r="N36">
        <f>SUMIFS('BCIAT BCIB France 2030-FDI + FC'!$BE:$BE,'BCIAT BCIB France 2030-FDI + FC'!$A:$A,N$1,'BCIAT BCIB France 2030-FDI + FC'!$Q:$Q,$B36)</f>
        <v>135417</v>
      </c>
      <c r="O36">
        <f>SUMIFS('BCIAT BCIB France 2030-FDI + FC'!$BE:$BE,'BCIAT BCIB France 2030-FDI + FC'!$A:$A,O$1,'BCIAT BCIB France 2030-FDI + FC'!$Q:$Q,$B36)</f>
        <v>420990</v>
      </c>
      <c r="P36">
        <f>SUMIFS('BCIAT BCIB France 2030-FDI + FC'!$BE:$BE,'BCIAT BCIB France 2030-FDI + FC'!$A:$A,P$1,'BCIAT BCIB France 2030-FDI + FC'!$Q:$Q,$B36)</f>
        <v>68151</v>
      </c>
      <c r="Q36">
        <f>SUMIFS('BCIAT BCIB France 2030-FDI + FC'!$BE:$BE,'BCIAT BCIB France 2030-FDI + FC'!$A:$A,Q$1,'BCIAT BCIB France 2030-FDI + FC'!$Q:$Q,$B36)</f>
        <v>353645</v>
      </c>
      <c r="R36">
        <f>SUMIFS('BCIAT BCIB France 2030-FDI + FC'!$BE:$BE,'BCIAT BCIB France 2030-FDI + FC'!$A:$A,R$1,'BCIAT BCIB France 2030-FDI + FC'!$Q:$Q,$B36)</f>
        <v>0</v>
      </c>
    </row>
    <row r="37" spans="1:18" x14ac:dyDescent="0.25">
      <c r="B37">
        <v>3</v>
      </c>
      <c r="C37">
        <f>SUMIFS('BCIAT BCIB France 2030-FDI + FC'!$BE:$BE,'BCIAT BCIB France 2030-FDI + FC'!$A:$A,C$1,'BCIAT BCIB France 2030-FDI + FC'!$Q:$Q,$B37)</f>
        <v>0</v>
      </c>
      <c r="D37">
        <f>SUMIFS('BCIAT BCIB France 2030-FDI + FC'!$BE:$BE,'BCIAT BCIB France 2030-FDI + FC'!$A:$A,D$1,'BCIAT BCIB France 2030-FDI + FC'!$Q:$Q,$B37)</f>
        <v>0</v>
      </c>
      <c r="E37">
        <f>SUMIFS('BCIAT BCIB France 2030-FDI + FC'!$BE:$BE,'BCIAT BCIB France 2030-FDI + FC'!$A:$A,E$1,'BCIAT BCIB France 2030-FDI + FC'!$Q:$Q,$B37)</f>
        <v>0</v>
      </c>
      <c r="F37">
        <f>SUMIFS('BCIAT BCIB France 2030-FDI + FC'!$BE:$BE,'BCIAT BCIB France 2030-FDI + FC'!$A:$A,F$1,'BCIAT BCIB France 2030-FDI + FC'!$Q:$Q,$B37)</f>
        <v>0</v>
      </c>
      <c r="G37">
        <f>SUMIFS('BCIAT BCIB France 2030-FDI + FC'!$BE:$BE,'BCIAT BCIB France 2030-FDI + FC'!$A:$A,G$1,'BCIAT BCIB France 2030-FDI + FC'!$Q:$Q,$B37)</f>
        <v>0</v>
      </c>
      <c r="H37">
        <f>SUMIFS('BCIAT BCIB France 2030-FDI + FC'!$BE:$BE,'BCIAT BCIB France 2030-FDI + FC'!$A:$A,H$1,'BCIAT BCIB France 2030-FDI + FC'!$Q:$Q,$B37)</f>
        <v>0</v>
      </c>
      <c r="I37">
        <f>SUMIFS('BCIAT BCIB France 2030-FDI + FC'!$BE:$BE,'BCIAT BCIB France 2030-FDI + FC'!$A:$A,I$1,'BCIAT BCIB France 2030-FDI + FC'!$Q:$Q,$B37)</f>
        <v>0</v>
      </c>
      <c r="J37">
        <f>SUMIFS('BCIAT BCIB France 2030-FDI + FC'!$BE:$BE,'BCIAT BCIB France 2030-FDI + FC'!$A:$A,J$1,'BCIAT BCIB France 2030-FDI + FC'!$Q:$Q,$B37)</f>
        <v>0</v>
      </c>
      <c r="K37">
        <f>SUMIFS('BCIAT BCIB France 2030-FDI + FC'!$BE:$BE,'BCIAT BCIB France 2030-FDI + FC'!$A:$A,K$1,'BCIAT BCIB France 2030-FDI + FC'!$Q:$Q,$B37)</f>
        <v>0</v>
      </c>
      <c r="L37">
        <f>SUMIFS('BCIAT BCIB France 2030-FDI + FC'!$BE:$BE,'BCIAT BCIB France 2030-FDI + FC'!$A:$A,L$1,'BCIAT BCIB France 2030-FDI + FC'!$Q:$Q,$B37)</f>
        <v>0</v>
      </c>
      <c r="M37">
        <f>SUMIFS('BCIAT BCIB France 2030-FDI + FC'!$BE:$BE,'BCIAT BCIB France 2030-FDI + FC'!$A:$A,M$1,'BCIAT BCIB France 2030-FDI + FC'!$Q:$Q,$B37)</f>
        <v>0</v>
      </c>
      <c r="N37">
        <f>SUMIFS('BCIAT BCIB France 2030-FDI + FC'!$BE:$BE,'BCIAT BCIB France 2030-FDI + FC'!$A:$A,N$1,'BCIAT BCIB France 2030-FDI + FC'!$Q:$Q,$B37)</f>
        <v>0</v>
      </c>
      <c r="O37">
        <f>SUMIFS('BCIAT BCIB France 2030-FDI + FC'!$BE:$BE,'BCIAT BCIB France 2030-FDI + FC'!$A:$A,O$1,'BCIAT BCIB France 2030-FDI + FC'!$Q:$Q,$B37)</f>
        <v>0</v>
      </c>
      <c r="P37">
        <f>SUMIFS('BCIAT BCIB France 2030-FDI + FC'!$BE:$BE,'BCIAT BCIB France 2030-FDI + FC'!$A:$A,P$1,'BCIAT BCIB France 2030-FDI + FC'!$Q:$Q,$B37)</f>
        <v>42325</v>
      </c>
      <c r="Q37">
        <f>SUMIFS('BCIAT BCIB France 2030-FDI + FC'!$BE:$BE,'BCIAT BCIB France 2030-FDI + FC'!$A:$A,Q$1,'BCIAT BCIB France 2030-FDI + FC'!$Q:$Q,$B37)</f>
        <v>0</v>
      </c>
      <c r="R37">
        <f>SUMIFS('BCIAT BCIB France 2030-FDI + FC'!$BE:$BE,'BCIAT BCIB France 2030-FDI + FC'!$A:$A,R$1,'BCIAT BCIB France 2030-FDI + FC'!$Q:$Q,$B37)</f>
        <v>0</v>
      </c>
    </row>
    <row r="38" spans="1:18" x14ac:dyDescent="0.25">
      <c r="B38">
        <v>4</v>
      </c>
      <c r="C38">
        <f>0</f>
        <v>0</v>
      </c>
      <c r="D38">
        <f>0</f>
        <v>0</v>
      </c>
      <c r="E38">
        <f>0</f>
        <v>0</v>
      </c>
      <c r="F38">
        <f>0</f>
        <v>0</v>
      </c>
      <c r="G38">
        <f>0</f>
        <v>0</v>
      </c>
      <c r="H38">
        <f>0</f>
        <v>0</v>
      </c>
      <c r="I38">
        <f>0</f>
        <v>0</v>
      </c>
      <c r="J38">
        <f>0</f>
        <v>0</v>
      </c>
      <c r="K38">
        <f>0</f>
        <v>0</v>
      </c>
      <c r="L38">
        <f>0</f>
        <v>0</v>
      </c>
      <c r="M38">
        <f>0</f>
        <v>0</v>
      </c>
      <c r="N38">
        <f>0</f>
        <v>0</v>
      </c>
      <c r="O38">
        <f>0</f>
        <v>0</v>
      </c>
      <c r="P38">
        <f>0</f>
        <v>0</v>
      </c>
      <c r="Q38">
        <f>0</f>
        <v>0</v>
      </c>
      <c r="R38">
        <f>0</f>
        <v>0</v>
      </c>
    </row>
    <row r="39" spans="1:18" x14ac:dyDescent="0.25">
      <c r="B39">
        <v>5</v>
      </c>
      <c r="C39">
        <f>SUMIFS('BCIAT BCIB France 2030-FDI + FC'!$BE:$BE,'BCIAT BCIB France 2030-FDI + FC'!$A:$A,C$1,'BCIAT BCIB France 2030-FDI + FC'!$Q:$Q,$B39)</f>
        <v>49625.21</v>
      </c>
      <c r="D39">
        <f>SUMIFS('BCIAT BCIB France 2030-FDI + FC'!$BE:$BE,'BCIAT BCIB France 2030-FDI + FC'!$A:$A,D$1,'BCIAT BCIB France 2030-FDI + FC'!$Q:$Q,$B39)</f>
        <v>88762.47</v>
      </c>
      <c r="E39">
        <f>SUMIFS('BCIAT BCIB France 2030-FDI + FC'!$BE:$BE,'BCIAT BCIB France 2030-FDI + FC'!$A:$A,E$1,'BCIAT BCIB France 2030-FDI + FC'!$Q:$Q,$B39)</f>
        <v>15556</v>
      </c>
      <c r="F39">
        <f>SUMIFS('BCIAT BCIB France 2030-FDI + FC'!$BE:$BE,'BCIAT BCIB France 2030-FDI + FC'!$A:$A,F$1,'BCIAT BCIB France 2030-FDI + FC'!$Q:$Q,$B39)</f>
        <v>0</v>
      </c>
      <c r="G39">
        <f>SUMIFS('BCIAT BCIB France 2030-FDI + FC'!$BE:$BE,'BCIAT BCIB France 2030-FDI + FC'!$A:$A,G$1,'BCIAT BCIB France 2030-FDI + FC'!$Q:$Q,$B39)</f>
        <v>0</v>
      </c>
      <c r="H39">
        <f>SUMIFS('BCIAT BCIB France 2030-FDI + FC'!$BE:$BE,'BCIAT BCIB France 2030-FDI + FC'!$A:$A,H$1,'BCIAT BCIB France 2030-FDI + FC'!$Q:$Q,$B39)</f>
        <v>0</v>
      </c>
      <c r="I39">
        <f>SUMIFS('BCIAT BCIB France 2030-FDI + FC'!$BE:$BE,'BCIAT BCIB France 2030-FDI + FC'!$A:$A,I$1,'BCIAT BCIB France 2030-FDI + FC'!$Q:$Q,$B39)</f>
        <v>59999.17</v>
      </c>
      <c r="J39">
        <f>SUMIFS('BCIAT BCIB France 2030-FDI + FC'!$BE:$BE,'BCIAT BCIB France 2030-FDI + FC'!$A:$A,J$1,'BCIAT BCIB France 2030-FDI + FC'!$Q:$Q,$B39)</f>
        <v>0</v>
      </c>
      <c r="K39">
        <f>SUMIFS('BCIAT BCIB France 2030-FDI + FC'!$BE:$BE,'BCIAT BCIB France 2030-FDI + FC'!$A:$A,K$1,'BCIAT BCIB France 2030-FDI + FC'!$Q:$Q,$B39)</f>
        <v>0</v>
      </c>
      <c r="L39">
        <f>SUMIFS('BCIAT BCIB France 2030-FDI + FC'!$BE:$BE,'BCIAT BCIB France 2030-FDI + FC'!$A:$A,L$1,'BCIAT BCIB France 2030-FDI + FC'!$Q:$Q,$B39)</f>
        <v>48887</v>
      </c>
      <c r="M39">
        <f>SUMIFS('BCIAT BCIB France 2030-FDI + FC'!$BE:$BE,'BCIAT BCIB France 2030-FDI + FC'!$A:$A,M$1,'BCIAT BCIB France 2030-FDI + FC'!$Q:$Q,$B39)</f>
        <v>60420</v>
      </c>
      <c r="N39">
        <f>SUMIFS('BCIAT BCIB France 2030-FDI + FC'!$BE:$BE,'BCIAT BCIB France 2030-FDI + FC'!$A:$A,N$1,'BCIAT BCIB France 2030-FDI + FC'!$Q:$Q,$B39)</f>
        <v>0</v>
      </c>
      <c r="O39">
        <f>SUMIFS('BCIAT BCIB France 2030-FDI + FC'!$BE:$BE,'BCIAT BCIB France 2030-FDI + FC'!$A:$A,O$1,'BCIAT BCIB France 2030-FDI + FC'!$Q:$Q,$B39)</f>
        <v>92889</v>
      </c>
      <c r="P39">
        <f>SUMIFS('BCIAT BCIB France 2030-FDI + FC'!$BE:$BE,'BCIAT BCIB France 2030-FDI + FC'!$A:$A,P$1,'BCIAT BCIB France 2030-FDI + FC'!$Q:$Q,$B39)</f>
        <v>12400</v>
      </c>
      <c r="Q39">
        <f>SUMIFS('BCIAT BCIB France 2030-FDI + FC'!$BE:$BE,'BCIAT BCIB France 2030-FDI + FC'!$A:$A,Q$1,'BCIAT BCIB France 2030-FDI + FC'!$Q:$Q,$B39)</f>
        <v>0</v>
      </c>
      <c r="R39">
        <f>SUMIFS('BCIAT BCIB France 2030-FDI + FC'!$BE:$BE,'BCIAT BCIB France 2030-FDI + FC'!$A:$A,R$1,'BCIAT BCIB France 2030-FDI + FC'!$Q:$Q,$B39)</f>
        <v>0</v>
      </c>
    </row>
    <row r="40" spans="1:18" x14ac:dyDescent="0.25">
      <c r="B40">
        <v>6</v>
      </c>
      <c r="C40">
        <f>SUMIFS('BCIAT BCIB France 2030-FDI + FC'!$BE:$BE,'BCIAT BCIB France 2030-FDI + FC'!$A:$A,C$1,'BCIAT BCIB France 2030-FDI + FC'!$Q:$Q,$B40)</f>
        <v>0</v>
      </c>
      <c r="D40">
        <f>SUMIFS('BCIAT BCIB France 2030-FDI + FC'!$BE:$BE,'BCIAT BCIB France 2030-FDI + FC'!$A:$A,D$1,'BCIAT BCIB France 2030-FDI + FC'!$Q:$Q,$B40)</f>
        <v>0</v>
      </c>
      <c r="E40">
        <f>SUMIFS('BCIAT BCIB France 2030-FDI + FC'!$BE:$BE,'BCIAT BCIB France 2030-FDI + FC'!$A:$A,E$1,'BCIAT BCIB France 2030-FDI + FC'!$Q:$Q,$B40)</f>
        <v>60057.32</v>
      </c>
      <c r="F40">
        <f>SUMIFS('BCIAT BCIB France 2030-FDI + FC'!$BE:$BE,'BCIAT BCIB France 2030-FDI + FC'!$A:$A,F$1,'BCIAT BCIB France 2030-FDI + FC'!$Q:$Q,$B40)</f>
        <v>33250.17</v>
      </c>
      <c r="G40">
        <f>SUMIFS('BCIAT BCIB France 2030-FDI + FC'!$BE:$BE,'BCIAT BCIB France 2030-FDI + FC'!$A:$A,G$1,'BCIAT BCIB France 2030-FDI + FC'!$Q:$Q,$B40)</f>
        <v>23225.11</v>
      </c>
      <c r="H40">
        <f>SUMIFS('BCIAT BCIB France 2030-FDI + FC'!$BE:$BE,'BCIAT BCIB France 2030-FDI + FC'!$A:$A,H$1,'BCIAT BCIB France 2030-FDI + FC'!$Q:$Q,$B40)</f>
        <v>271153.45</v>
      </c>
      <c r="I40">
        <f>SUMIFS('BCIAT BCIB France 2030-FDI + FC'!$BE:$BE,'BCIAT BCIB France 2030-FDI + FC'!$A:$A,I$1,'BCIAT BCIB France 2030-FDI + FC'!$Q:$Q,$B40)</f>
        <v>0</v>
      </c>
      <c r="J40">
        <f>SUMIFS('BCIAT BCIB France 2030-FDI + FC'!$BE:$BE,'BCIAT BCIB France 2030-FDI + FC'!$A:$A,J$1,'BCIAT BCIB France 2030-FDI + FC'!$Q:$Q,$B40)</f>
        <v>280003.88</v>
      </c>
      <c r="K40">
        <f>SUMIFS('BCIAT BCIB France 2030-FDI + FC'!$BE:$BE,'BCIAT BCIB France 2030-FDI + FC'!$A:$A,K$1,'BCIAT BCIB France 2030-FDI + FC'!$Q:$Q,$B40)</f>
        <v>0</v>
      </c>
      <c r="L40">
        <f>SUMIFS('BCIAT BCIB France 2030-FDI + FC'!$BE:$BE,'BCIAT BCIB France 2030-FDI + FC'!$A:$A,L$1,'BCIAT BCIB France 2030-FDI + FC'!$Q:$Q,$B40)</f>
        <v>0</v>
      </c>
      <c r="M40">
        <f>SUMIFS('BCIAT BCIB France 2030-FDI + FC'!$BE:$BE,'BCIAT BCIB France 2030-FDI + FC'!$A:$A,M$1,'BCIAT BCIB France 2030-FDI + FC'!$Q:$Q,$B40)</f>
        <v>472810</v>
      </c>
      <c r="N40">
        <f>SUMIFS('BCIAT BCIB France 2030-FDI + FC'!$BE:$BE,'BCIAT BCIB France 2030-FDI + FC'!$A:$A,N$1,'BCIAT BCIB France 2030-FDI + FC'!$Q:$Q,$B40)</f>
        <v>118000</v>
      </c>
      <c r="O40">
        <f>SUMIFS('BCIAT BCIB France 2030-FDI + FC'!$BE:$BE,'BCIAT BCIB France 2030-FDI + FC'!$A:$A,O$1,'BCIAT BCIB France 2030-FDI + FC'!$Q:$Q,$B40)</f>
        <v>309780</v>
      </c>
      <c r="P40">
        <f>SUMIFS('BCIAT BCIB France 2030-FDI + FC'!$BE:$BE,'BCIAT BCIB France 2030-FDI + FC'!$A:$A,P$1,'BCIAT BCIB France 2030-FDI + FC'!$Q:$Q,$B40)</f>
        <v>176400</v>
      </c>
      <c r="Q40">
        <f>SUMIFS('BCIAT BCIB France 2030-FDI + FC'!$BE:$BE,'BCIAT BCIB France 2030-FDI + FC'!$A:$A,Q$1,'BCIAT BCIB France 2030-FDI + FC'!$Q:$Q,$B40)</f>
        <v>44000</v>
      </c>
      <c r="R40">
        <f>SUMIFS('BCIAT BCIB France 2030-FDI + FC'!$BE:$BE,'BCIAT BCIB France 2030-FDI + FC'!$A:$A,R$1,'BCIAT BCIB France 2030-FDI + FC'!$Q:$Q,$B40)</f>
        <v>0</v>
      </c>
    </row>
    <row r="41" spans="1:18" x14ac:dyDescent="0.25">
      <c r="B41">
        <v>7</v>
      </c>
      <c r="C41">
        <f>SUMIFS('BCIAT BCIB France 2030-FDI + FC'!$BE:$BE,'BCIAT BCIB France 2030-FDI + FC'!$A:$A,C$1,'BCIAT BCIB France 2030-FDI + FC'!$Q:$Q,$B41)</f>
        <v>0</v>
      </c>
      <c r="D41">
        <f>SUMIFS('BCIAT BCIB France 2030-FDI + FC'!$BE:$BE,'BCIAT BCIB France 2030-FDI + FC'!$A:$A,D$1,'BCIAT BCIB France 2030-FDI + FC'!$Q:$Q,$B41)</f>
        <v>0</v>
      </c>
      <c r="E41">
        <f>SUMIFS('BCIAT BCIB France 2030-FDI + FC'!$BE:$BE,'BCIAT BCIB France 2030-FDI + FC'!$A:$A,E$1,'BCIAT BCIB France 2030-FDI + FC'!$Q:$Q,$B41)</f>
        <v>0</v>
      </c>
      <c r="F41">
        <f>SUMIFS('BCIAT BCIB France 2030-FDI + FC'!$BE:$BE,'BCIAT BCIB France 2030-FDI + FC'!$A:$A,F$1,'BCIAT BCIB France 2030-FDI + FC'!$Q:$Q,$B41)</f>
        <v>128209.12</v>
      </c>
      <c r="G41">
        <f>SUMIFS('BCIAT BCIB France 2030-FDI + FC'!$BE:$BE,'BCIAT BCIB France 2030-FDI + FC'!$A:$A,G$1,'BCIAT BCIB France 2030-FDI + FC'!$Q:$Q,$B41)</f>
        <v>0</v>
      </c>
      <c r="H41">
        <f>SUMIFS('BCIAT BCIB France 2030-FDI + FC'!$BE:$BE,'BCIAT BCIB France 2030-FDI + FC'!$A:$A,H$1,'BCIAT BCIB France 2030-FDI + FC'!$Q:$Q,$B41)</f>
        <v>0</v>
      </c>
      <c r="I41">
        <f>SUMIFS('BCIAT BCIB France 2030-FDI + FC'!$BE:$BE,'BCIAT BCIB France 2030-FDI + FC'!$A:$A,I$1,'BCIAT BCIB France 2030-FDI + FC'!$Q:$Q,$B41)</f>
        <v>0</v>
      </c>
      <c r="J41">
        <f>SUMIFS('BCIAT BCIB France 2030-FDI + FC'!$BE:$BE,'BCIAT BCIB France 2030-FDI + FC'!$A:$A,J$1,'BCIAT BCIB France 2030-FDI + FC'!$Q:$Q,$B41)</f>
        <v>0</v>
      </c>
      <c r="K41">
        <f>SUMIFS('BCIAT BCIB France 2030-FDI + FC'!$BE:$BE,'BCIAT BCIB France 2030-FDI + FC'!$A:$A,K$1,'BCIAT BCIB France 2030-FDI + FC'!$Q:$Q,$B41)</f>
        <v>0</v>
      </c>
      <c r="L41">
        <f>SUMIFS('BCIAT BCIB France 2030-FDI + FC'!$BE:$BE,'BCIAT BCIB France 2030-FDI + FC'!$A:$A,L$1,'BCIAT BCIB France 2030-FDI + FC'!$Q:$Q,$B41)</f>
        <v>0</v>
      </c>
      <c r="M41">
        <f>SUMIFS('BCIAT BCIB France 2030-FDI + FC'!$BE:$BE,'BCIAT BCIB France 2030-FDI + FC'!$A:$A,M$1,'BCIAT BCIB France 2030-FDI + FC'!$Q:$Q,$B41)</f>
        <v>0</v>
      </c>
      <c r="N41">
        <f>SUMIFS('BCIAT BCIB France 2030-FDI + FC'!$BE:$BE,'BCIAT BCIB France 2030-FDI + FC'!$A:$A,N$1,'BCIAT BCIB France 2030-FDI + FC'!$Q:$Q,$B41)</f>
        <v>87292</v>
      </c>
      <c r="O41">
        <f>SUMIFS('BCIAT BCIB France 2030-FDI + FC'!$BE:$BE,'BCIAT BCIB France 2030-FDI + FC'!$A:$A,O$1,'BCIAT BCIB France 2030-FDI + FC'!$Q:$Q,$B41)</f>
        <v>94240</v>
      </c>
      <c r="P41">
        <f>SUMIFS('BCIAT BCIB France 2030-FDI + FC'!$BE:$BE,'BCIAT BCIB France 2030-FDI + FC'!$A:$A,P$1,'BCIAT BCIB France 2030-FDI + FC'!$Q:$Q,$B41)</f>
        <v>0</v>
      </c>
      <c r="Q41">
        <f>SUMIFS('BCIAT BCIB France 2030-FDI + FC'!$BE:$BE,'BCIAT BCIB France 2030-FDI + FC'!$A:$A,Q$1,'BCIAT BCIB France 2030-FDI + FC'!$Q:$Q,$B41)</f>
        <v>0</v>
      </c>
      <c r="R41">
        <f>SUMIFS('BCIAT BCIB France 2030-FDI + FC'!$BE:$BE,'BCIAT BCIB France 2030-FDI + FC'!$A:$A,R$1,'BCIAT BCIB France 2030-FDI + FC'!$Q:$Q,$B41)</f>
        <v>0</v>
      </c>
    </row>
    <row r="42" spans="1:18" x14ac:dyDescent="0.25">
      <c r="B42">
        <v>8</v>
      </c>
      <c r="C42">
        <f>SUMIFS('BCIAT BCIB France 2030-FDI + FC'!$BE:$BE,'BCIAT BCIB France 2030-FDI + FC'!$A:$A,C$1,'BCIAT BCIB France 2030-FDI + FC'!$Q:$Q,$B42)</f>
        <v>21922.55</v>
      </c>
      <c r="D42">
        <f>SUMIFS('BCIAT BCIB France 2030-FDI + FC'!$BE:$BE,'BCIAT BCIB France 2030-FDI + FC'!$A:$A,D$1,'BCIAT BCIB France 2030-FDI + FC'!$Q:$Q,$B42)</f>
        <v>75967.16</v>
      </c>
      <c r="E42">
        <f>SUMIFS('BCIAT BCIB France 2030-FDI + FC'!$BE:$BE,'BCIAT BCIB France 2030-FDI + FC'!$A:$A,E$1,'BCIAT BCIB France 2030-FDI + FC'!$Q:$Q,$B42)</f>
        <v>0</v>
      </c>
      <c r="F42">
        <f>SUMIFS('BCIAT BCIB France 2030-FDI + FC'!$BE:$BE,'BCIAT BCIB France 2030-FDI + FC'!$A:$A,F$1,'BCIAT BCIB France 2030-FDI + FC'!$Q:$Q,$B42)</f>
        <v>0</v>
      </c>
      <c r="G42">
        <f>SUMIFS('BCIAT BCIB France 2030-FDI + FC'!$BE:$BE,'BCIAT BCIB France 2030-FDI + FC'!$A:$A,G$1,'BCIAT BCIB France 2030-FDI + FC'!$Q:$Q,$B42)</f>
        <v>0</v>
      </c>
      <c r="H42">
        <f>SUMIFS('BCIAT BCIB France 2030-FDI + FC'!$BE:$BE,'BCIAT BCIB France 2030-FDI + FC'!$A:$A,H$1,'BCIAT BCIB France 2030-FDI + FC'!$Q:$Q,$B42)</f>
        <v>0</v>
      </c>
      <c r="I42">
        <f>SUMIFS('BCIAT BCIB France 2030-FDI + FC'!$BE:$BE,'BCIAT BCIB France 2030-FDI + FC'!$A:$A,I$1,'BCIAT BCIB France 2030-FDI + FC'!$Q:$Q,$B42)</f>
        <v>18061.39</v>
      </c>
      <c r="J42">
        <f>SUMIFS('BCIAT BCIB France 2030-FDI + FC'!$BE:$BE,'BCIAT BCIB France 2030-FDI + FC'!$A:$A,J$1,'BCIAT BCIB France 2030-FDI + FC'!$Q:$Q,$B42)</f>
        <v>0</v>
      </c>
      <c r="K42">
        <f>SUMIFS('BCIAT BCIB France 2030-FDI + FC'!$BE:$BE,'BCIAT BCIB France 2030-FDI + FC'!$A:$A,K$1,'BCIAT BCIB France 2030-FDI + FC'!$Q:$Q,$B42)</f>
        <v>0</v>
      </c>
      <c r="L42">
        <f>SUMIFS('BCIAT BCIB France 2030-FDI + FC'!$BE:$BE,'BCIAT BCIB France 2030-FDI + FC'!$A:$A,L$1,'BCIAT BCIB France 2030-FDI + FC'!$Q:$Q,$B42)</f>
        <v>0</v>
      </c>
      <c r="M42">
        <f>SUMIFS('BCIAT BCIB France 2030-FDI + FC'!$BE:$BE,'BCIAT BCIB France 2030-FDI + FC'!$A:$A,M$1,'BCIAT BCIB France 2030-FDI + FC'!$Q:$Q,$B42)</f>
        <v>0</v>
      </c>
      <c r="N42">
        <f>SUMIFS('BCIAT BCIB France 2030-FDI + FC'!$BE:$BE,'BCIAT BCIB France 2030-FDI + FC'!$A:$A,N$1,'BCIAT BCIB France 2030-FDI + FC'!$Q:$Q,$B42)</f>
        <v>0</v>
      </c>
      <c r="O42">
        <f>SUMIFS('BCIAT BCIB France 2030-FDI + FC'!$BE:$BE,'BCIAT BCIB France 2030-FDI + FC'!$A:$A,O$1,'BCIAT BCIB France 2030-FDI + FC'!$Q:$Q,$B42)</f>
        <v>0</v>
      </c>
      <c r="P42">
        <f>SUMIFS('BCIAT BCIB France 2030-FDI + FC'!$BE:$BE,'BCIAT BCIB France 2030-FDI + FC'!$A:$A,P$1,'BCIAT BCIB France 2030-FDI + FC'!$Q:$Q,$B42)</f>
        <v>0</v>
      </c>
      <c r="Q42">
        <f>SUMIFS('BCIAT BCIB France 2030-FDI + FC'!$BE:$BE,'BCIAT BCIB France 2030-FDI + FC'!$A:$A,Q$1,'BCIAT BCIB France 2030-FDI + FC'!$Q:$Q,$B42)</f>
        <v>0</v>
      </c>
      <c r="R42">
        <f>SUMIFS('BCIAT BCIB France 2030-FDI + FC'!$BE:$BE,'BCIAT BCIB France 2030-FDI + FC'!$A:$A,R$1,'BCIAT BCIB France 2030-FDI + FC'!$Q:$Q,$B42)</f>
        <v>30951</v>
      </c>
    </row>
    <row r="43" spans="1:18" x14ac:dyDescent="0.25">
      <c r="B43">
        <v>9</v>
      </c>
      <c r="C43">
        <f>SUMIFS('BCIAT BCIB France 2030-FDI + FC'!$BE:$BE,'BCIAT BCIB France 2030-FDI + FC'!$A:$A,C$1,'BCIAT BCIB France 2030-FDI + FC'!$Q:$Q,$B43)</f>
        <v>0</v>
      </c>
      <c r="D43">
        <f>SUMIFS('BCIAT BCIB France 2030-FDI + FC'!$BE:$BE,'BCIAT BCIB France 2030-FDI + FC'!$A:$A,D$1,'BCIAT BCIB France 2030-FDI + FC'!$Q:$Q,$B43)</f>
        <v>0</v>
      </c>
      <c r="E43">
        <f>SUMIFS('BCIAT BCIB France 2030-FDI + FC'!$BE:$BE,'BCIAT BCIB France 2030-FDI + FC'!$A:$A,E$1,'BCIAT BCIB France 2030-FDI + FC'!$Q:$Q,$B43)</f>
        <v>85224.639999999999</v>
      </c>
      <c r="F43">
        <f>SUMIFS('BCIAT BCIB France 2030-FDI + FC'!$BE:$BE,'BCIAT BCIB France 2030-FDI + FC'!$A:$A,F$1,'BCIAT BCIB France 2030-FDI + FC'!$Q:$Q,$B43)</f>
        <v>0</v>
      </c>
      <c r="G43">
        <f>SUMIFS('BCIAT BCIB France 2030-FDI + FC'!$BE:$BE,'BCIAT BCIB France 2030-FDI + FC'!$A:$A,G$1,'BCIAT BCIB France 2030-FDI + FC'!$Q:$Q,$B43)</f>
        <v>0</v>
      </c>
      <c r="H43">
        <f>SUMIFS('BCIAT BCIB France 2030-FDI + FC'!$BE:$BE,'BCIAT BCIB France 2030-FDI + FC'!$A:$A,H$1,'BCIAT BCIB France 2030-FDI + FC'!$Q:$Q,$B43)</f>
        <v>0</v>
      </c>
      <c r="I43">
        <f>SUMIFS('BCIAT BCIB France 2030-FDI + FC'!$BE:$BE,'BCIAT BCIB France 2030-FDI + FC'!$A:$A,I$1,'BCIAT BCIB France 2030-FDI + FC'!$Q:$Q,$B43)</f>
        <v>13083.75</v>
      </c>
      <c r="J43">
        <f>SUMIFS('BCIAT BCIB France 2030-FDI + FC'!$BE:$BE,'BCIAT BCIB France 2030-FDI + FC'!$A:$A,J$1,'BCIAT BCIB France 2030-FDI + FC'!$Q:$Q,$B43)</f>
        <v>0</v>
      </c>
      <c r="K43">
        <f>SUMIFS('BCIAT BCIB France 2030-FDI + FC'!$BE:$BE,'BCIAT BCIB France 2030-FDI + FC'!$A:$A,K$1,'BCIAT BCIB France 2030-FDI + FC'!$Q:$Q,$B43)</f>
        <v>0</v>
      </c>
      <c r="L43">
        <f>SUMIFS('BCIAT BCIB France 2030-FDI + FC'!$BE:$BE,'BCIAT BCIB France 2030-FDI + FC'!$A:$A,L$1,'BCIAT BCIB France 2030-FDI + FC'!$Q:$Q,$B43)</f>
        <v>0</v>
      </c>
      <c r="M43">
        <f>SUMIFS('BCIAT BCIB France 2030-FDI + FC'!$BE:$BE,'BCIAT BCIB France 2030-FDI + FC'!$A:$A,M$1,'BCIAT BCIB France 2030-FDI + FC'!$Q:$Q,$B43)</f>
        <v>0</v>
      </c>
      <c r="N43">
        <f>SUMIFS('BCIAT BCIB France 2030-FDI + FC'!$BE:$BE,'BCIAT BCIB France 2030-FDI + FC'!$A:$A,N$1,'BCIAT BCIB France 2030-FDI + FC'!$Q:$Q,$B43)</f>
        <v>0</v>
      </c>
      <c r="O43">
        <f>SUMIFS('BCIAT BCIB France 2030-FDI + FC'!$BE:$BE,'BCIAT BCIB France 2030-FDI + FC'!$A:$A,O$1,'BCIAT BCIB France 2030-FDI + FC'!$Q:$Q,$B43)</f>
        <v>0</v>
      </c>
      <c r="P43">
        <f>SUMIFS('BCIAT BCIB France 2030-FDI + FC'!$BE:$BE,'BCIAT BCIB France 2030-FDI + FC'!$A:$A,P$1,'BCIAT BCIB France 2030-FDI + FC'!$Q:$Q,$B43)</f>
        <v>0</v>
      </c>
      <c r="Q43">
        <f>SUMIFS('BCIAT BCIB France 2030-FDI + FC'!$BE:$BE,'BCIAT BCIB France 2030-FDI + FC'!$A:$A,Q$1,'BCIAT BCIB France 2030-FDI + FC'!$Q:$Q,$B43)</f>
        <v>43311</v>
      </c>
      <c r="R43">
        <f>SUMIFS('BCIAT BCIB France 2030-FDI + FC'!$BE:$BE,'BCIAT BCIB France 2030-FDI + FC'!$A:$A,R$1,'BCIAT BCIB France 2030-FDI + FC'!$Q:$Q,$B43)</f>
        <v>0</v>
      </c>
    </row>
    <row r="44" spans="1:18" x14ac:dyDescent="0.25">
      <c r="B44">
        <v>10</v>
      </c>
      <c r="C44">
        <f>0</f>
        <v>0</v>
      </c>
      <c r="D44">
        <f>0</f>
        <v>0</v>
      </c>
      <c r="E44">
        <f>0</f>
        <v>0</v>
      </c>
      <c r="F44">
        <f>0</f>
        <v>0</v>
      </c>
      <c r="G44">
        <f>0</f>
        <v>0</v>
      </c>
      <c r="H44">
        <f>0</f>
        <v>0</v>
      </c>
      <c r="I44">
        <f>0</f>
        <v>0</v>
      </c>
      <c r="J44">
        <f>0</f>
        <v>0</v>
      </c>
      <c r="K44">
        <f>0</f>
        <v>0</v>
      </c>
      <c r="L44">
        <f>0</f>
        <v>0</v>
      </c>
      <c r="M44">
        <f>0</f>
        <v>0</v>
      </c>
      <c r="N44">
        <f>0</f>
        <v>0</v>
      </c>
      <c r="O44">
        <f>0</f>
        <v>0</v>
      </c>
      <c r="P44">
        <f>0</f>
        <v>0</v>
      </c>
      <c r="Q44">
        <f>0</f>
        <v>0</v>
      </c>
      <c r="R44">
        <f>0</f>
        <v>0</v>
      </c>
    </row>
    <row r="45" spans="1:18" x14ac:dyDescent="0.25">
      <c r="B45">
        <v>11</v>
      </c>
      <c r="C45">
        <f>0</f>
        <v>0</v>
      </c>
      <c r="D45">
        <f>0</f>
        <v>0</v>
      </c>
      <c r="E45">
        <f>0</f>
        <v>0</v>
      </c>
      <c r="F45">
        <f>0</f>
        <v>0</v>
      </c>
      <c r="G45">
        <f>0</f>
        <v>0</v>
      </c>
      <c r="H45">
        <f>0</f>
        <v>0</v>
      </c>
      <c r="I45">
        <f>0</f>
        <v>0</v>
      </c>
      <c r="J45">
        <f>0</f>
        <v>0</v>
      </c>
      <c r="K45">
        <f>0</f>
        <v>0</v>
      </c>
      <c r="L45">
        <f>0</f>
        <v>0</v>
      </c>
      <c r="M45">
        <f>0</f>
        <v>0</v>
      </c>
      <c r="N45">
        <f>0</f>
        <v>0</v>
      </c>
      <c r="O45">
        <f>0</f>
        <v>0</v>
      </c>
      <c r="P45">
        <f>0</f>
        <v>0</v>
      </c>
      <c r="Q45">
        <f>0</f>
        <v>0</v>
      </c>
      <c r="R45">
        <f>0</f>
        <v>0</v>
      </c>
    </row>
    <row r="46" spans="1:18" x14ac:dyDescent="0.25">
      <c r="B46">
        <v>12</v>
      </c>
      <c r="C46">
        <f>SUMIFS('BCIAT BCIB France 2030-FDI + FC'!$BE:$BE,'BCIAT BCIB France 2030-FDI + FC'!$A:$A,C$1,'BCIAT BCIB France 2030-FDI + FC'!$Q:$Q,$B46)</f>
        <v>64790.729999999996</v>
      </c>
      <c r="D46">
        <f>SUMIFS('BCIAT BCIB France 2030-FDI + FC'!$BE:$BE,'BCIAT BCIB France 2030-FDI + FC'!$A:$A,D$1,'BCIAT BCIB France 2030-FDI + FC'!$Q:$Q,$B46)</f>
        <v>79770.17</v>
      </c>
      <c r="E46">
        <f>SUMIFS('BCIAT BCIB France 2030-FDI + FC'!$BE:$BE,'BCIAT BCIB France 2030-FDI + FC'!$A:$A,E$1,'BCIAT BCIB France 2030-FDI + FC'!$Q:$Q,$B46)</f>
        <v>20899.11</v>
      </c>
      <c r="F46">
        <f>SUMIFS('BCIAT BCIB France 2030-FDI + FC'!$BE:$BE,'BCIAT BCIB France 2030-FDI + FC'!$A:$A,F$1,'BCIAT BCIB France 2030-FDI + FC'!$Q:$Q,$B46)</f>
        <v>75536.850000000006</v>
      </c>
      <c r="G46">
        <f>SUMIFS('BCIAT BCIB France 2030-FDI + FC'!$BE:$BE,'BCIAT BCIB France 2030-FDI + FC'!$A:$A,G$1,'BCIAT BCIB France 2030-FDI + FC'!$Q:$Q,$B46)</f>
        <v>20003.599999999999</v>
      </c>
      <c r="H46">
        <f>SUMIFS('BCIAT BCIB France 2030-FDI + FC'!$BE:$BE,'BCIAT BCIB France 2030-FDI + FC'!$A:$A,H$1,'BCIAT BCIB France 2030-FDI + FC'!$Q:$Q,$B46)</f>
        <v>139397.18</v>
      </c>
      <c r="I46">
        <f>SUMIFS('BCIAT BCIB France 2030-FDI + FC'!$BE:$BE,'BCIAT BCIB France 2030-FDI + FC'!$A:$A,I$1,'BCIAT BCIB France 2030-FDI + FC'!$Q:$Q,$B46)</f>
        <v>85945.700000000012</v>
      </c>
      <c r="J46">
        <f>SUMIFS('BCIAT BCIB France 2030-FDI + FC'!$BE:$BE,'BCIAT BCIB France 2030-FDI + FC'!$A:$A,J$1,'BCIAT BCIB France 2030-FDI + FC'!$Q:$Q,$B46)</f>
        <v>144491.12</v>
      </c>
      <c r="K46">
        <f>SUMIFS('BCIAT BCIB France 2030-FDI + FC'!$BE:$BE,'BCIAT BCIB France 2030-FDI + FC'!$A:$A,K$1,'BCIAT BCIB France 2030-FDI + FC'!$Q:$Q,$B46)</f>
        <v>0</v>
      </c>
      <c r="L46">
        <f>SUMIFS('BCIAT BCIB France 2030-FDI + FC'!$BE:$BE,'BCIAT BCIB France 2030-FDI + FC'!$A:$A,L$1,'BCIAT BCIB France 2030-FDI + FC'!$Q:$Q,$B46)</f>
        <v>0</v>
      </c>
      <c r="M46">
        <f>SUMIFS('BCIAT BCIB France 2030-FDI + FC'!$BE:$BE,'BCIAT BCIB France 2030-FDI + FC'!$A:$A,M$1,'BCIAT BCIB France 2030-FDI + FC'!$Q:$Q,$B46)</f>
        <v>272312</v>
      </c>
      <c r="N46">
        <f>SUMIFS('BCIAT BCIB France 2030-FDI + FC'!$BE:$BE,'BCIAT BCIB France 2030-FDI + FC'!$A:$A,N$1,'BCIAT BCIB France 2030-FDI + FC'!$Q:$Q,$B46)</f>
        <v>391511</v>
      </c>
      <c r="O46">
        <f>SUMIFS('BCIAT BCIB France 2030-FDI + FC'!$BE:$BE,'BCIAT BCIB France 2030-FDI + FC'!$A:$A,O$1,'BCIAT BCIB France 2030-FDI + FC'!$Q:$Q,$B46)</f>
        <v>302601</v>
      </c>
      <c r="P46">
        <f>SUMIFS('BCIAT BCIB France 2030-FDI + FC'!$BE:$BE,'BCIAT BCIB France 2030-FDI + FC'!$A:$A,P$1,'BCIAT BCIB France 2030-FDI + FC'!$Q:$Q,$B46)</f>
        <v>1174671</v>
      </c>
      <c r="Q46">
        <f>SUMIFS('BCIAT BCIB France 2030-FDI + FC'!$BE:$BE,'BCIAT BCIB France 2030-FDI + FC'!$A:$A,Q$1,'BCIAT BCIB France 2030-FDI + FC'!$Q:$Q,$B46)</f>
        <v>675684</v>
      </c>
      <c r="R46">
        <f>SUMIFS('BCIAT BCIB France 2030-FDI + FC'!$BE:$BE,'BCIAT BCIB France 2030-FDI + FC'!$A:$A,R$1,'BCIAT BCIB France 2030-FDI + FC'!$Q:$Q,$B46)</f>
        <v>0</v>
      </c>
    </row>
    <row r="47" spans="1:18" x14ac:dyDescent="0.25">
      <c r="B47">
        <v>18</v>
      </c>
      <c r="C47">
        <f>SUMIFS('BCIAT BCIB France 2030-FDI + FC'!$BE:$BE,'BCIAT BCIB France 2030-FDI + FC'!$A:$A,C$1,'BCIAT BCIB France 2030-FDI + FC'!$Q:$Q,$B47)</f>
        <v>0</v>
      </c>
      <c r="D47">
        <f>SUMIFS('BCIAT BCIB France 2030-FDI + FC'!$BE:$BE,'BCIAT BCIB France 2030-FDI + FC'!$A:$A,D$1,'BCIAT BCIB France 2030-FDI + FC'!$Q:$Q,$B47)</f>
        <v>78002.41</v>
      </c>
      <c r="E47">
        <f>SUMIFS('BCIAT BCIB France 2030-FDI + FC'!$BE:$BE,'BCIAT BCIB France 2030-FDI + FC'!$A:$A,E$1,'BCIAT BCIB France 2030-FDI + FC'!$Q:$Q,$B47)</f>
        <v>16084.29</v>
      </c>
      <c r="F47">
        <f>SUMIFS('BCIAT BCIB France 2030-FDI + FC'!$BE:$BE,'BCIAT BCIB France 2030-FDI + FC'!$A:$A,F$1,'BCIAT BCIB France 2030-FDI + FC'!$Q:$Q,$B47)</f>
        <v>0</v>
      </c>
      <c r="G47">
        <f>SUMIFS('BCIAT BCIB France 2030-FDI + FC'!$BE:$BE,'BCIAT BCIB France 2030-FDI + FC'!$A:$A,G$1,'BCIAT BCIB France 2030-FDI + FC'!$Q:$Q,$B47)</f>
        <v>0</v>
      </c>
      <c r="H47">
        <f>SUMIFS('BCIAT BCIB France 2030-FDI + FC'!$BE:$BE,'BCIAT BCIB France 2030-FDI + FC'!$A:$A,H$1,'BCIAT BCIB France 2030-FDI + FC'!$Q:$Q,$B47)</f>
        <v>0</v>
      </c>
      <c r="I47">
        <f>SUMIFS('BCIAT BCIB France 2030-FDI + FC'!$BE:$BE,'BCIAT BCIB France 2030-FDI + FC'!$A:$A,I$1,'BCIAT BCIB France 2030-FDI + FC'!$Q:$Q,$B47)</f>
        <v>0</v>
      </c>
      <c r="J47">
        <f>SUMIFS('BCIAT BCIB France 2030-FDI + FC'!$BE:$BE,'BCIAT BCIB France 2030-FDI + FC'!$A:$A,J$1,'BCIAT BCIB France 2030-FDI + FC'!$Q:$Q,$B47)</f>
        <v>0</v>
      </c>
      <c r="K47">
        <f>SUMIFS('BCIAT BCIB France 2030-FDI + FC'!$BE:$BE,'BCIAT BCIB France 2030-FDI + FC'!$A:$A,K$1,'BCIAT BCIB France 2030-FDI + FC'!$Q:$Q,$B47)</f>
        <v>0</v>
      </c>
      <c r="L47">
        <f>SUMIFS('BCIAT BCIB France 2030-FDI + FC'!$BE:$BE,'BCIAT BCIB France 2030-FDI + FC'!$A:$A,L$1,'BCIAT BCIB France 2030-FDI + FC'!$Q:$Q,$B47)</f>
        <v>0</v>
      </c>
      <c r="M47">
        <f>SUMIFS('BCIAT BCIB France 2030-FDI + FC'!$BE:$BE,'BCIAT BCIB France 2030-FDI + FC'!$A:$A,M$1,'BCIAT BCIB France 2030-FDI + FC'!$Q:$Q,$B47)</f>
        <v>0</v>
      </c>
      <c r="N47">
        <f>SUMIFS('BCIAT BCIB France 2030-FDI + FC'!$BE:$BE,'BCIAT BCIB France 2030-FDI + FC'!$A:$A,N$1,'BCIAT BCIB France 2030-FDI + FC'!$Q:$Q,$B47)</f>
        <v>0</v>
      </c>
      <c r="O47">
        <f>SUMIFS('BCIAT BCIB France 2030-FDI + FC'!$BE:$BE,'BCIAT BCIB France 2030-FDI + FC'!$A:$A,O$1,'BCIAT BCIB France 2030-FDI + FC'!$Q:$Q,$B47)</f>
        <v>0</v>
      </c>
      <c r="P47">
        <f>SUMIFS('BCIAT BCIB France 2030-FDI + FC'!$BE:$BE,'BCIAT BCIB France 2030-FDI + FC'!$A:$A,P$1,'BCIAT BCIB France 2030-FDI + FC'!$Q:$Q,$B47)</f>
        <v>0</v>
      </c>
      <c r="Q47">
        <f>SUMIFS('BCIAT BCIB France 2030-FDI + FC'!$BE:$BE,'BCIAT BCIB France 2030-FDI + FC'!$A:$A,Q$1,'BCIAT BCIB France 2030-FDI + FC'!$Q:$Q,$B47)</f>
        <v>0</v>
      </c>
      <c r="R47">
        <f>SUMIFS('BCIAT BCIB France 2030-FDI + FC'!$BE:$BE,'BCIAT BCIB France 2030-FDI + FC'!$A:$A,R$1,'BCIAT BCIB France 2030-FDI + FC'!$Q:$Q,$B47)</f>
        <v>0</v>
      </c>
    </row>
    <row r="48" spans="1:18" x14ac:dyDescent="0.25">
      <c r="B48">
        <v>19</v>
      </c>
      <c r="C48">
        <f>SUMIFS('BCIAT BCIB France 2030-FDI + FC'!$BE:$BE,'BCIAT BCIB France 2030-FDI + FC'!$A:$A,C$1,'BCIAT BCIB France 2030-FDI + FC'!$Q:$Q,$B48)</f>
        <v>0</v>
      </c>
      <c r="D48">
        <f>SUMIFS('BCIAT BCIB France 2030-FDI + FC'!$BE:$BE,'BCIAT BCIB France 2030-FDI + FC'!$A:$A,D$1,'BCIAT BCIB France 2030-FDI + FC'!$Q:$Q,$B48)</f>
        <v>172205.41</v>
      </c>
      <c r="E48">
        <f>SUMIFS('BCIAT BCIB France 2030-FDI + FC'!$BE:$BE,'BCIAT BCIB France 2030-FDI + FC'!$A:$A,E$1,'BCIAT BCIB France 2030-FDI + FC'!$Q:$Q,$B48)</f>
        <v>0</v>
      </c>
      <c r="F48">
        <f>SUMIFS('BCIAT BCIB France 2030-FDI + FC'!$BE:$BE,'BCIAT BCIB France 2030-FDI + FC'!$A:$A,F$1,'BCIAT BCIB France 2030-FDI + FC'!$Q:$Q,$B48)</f>
        <v>0</v>
      </c>
      <c r="G48">
        <f>SUMIFS('BCIAT BCIB France 2030-FDI + FC'!$BE:$BE,'BCIAT BCIB France 2030-FDI + FC'!$A:$A,G$1,'BCIAT BCIB France 2030-FDI + FC'!$Q:$Q,$B48)</f>
        <v>0</v>
      </c>
      <c r="H48">
        <f>SUMIFS('BCIAT BCIB France 2030-FDI + FC'!$BE:$BE,'BCIAT BCIB France 2030-FDI + FC'!$A:$A,H$1,'BCIAT BCIB France 2030-FDI + FC'!$Q:$Q,$B48)</f>
        <v>0</v>
      </c>
      <c r="I48">
        <f>SUMIFS('BCIAT BCIB France 2030-FDI + FC'!$BE:$BE,'BCIAT BCIB France 2030-FDI + FC'!$A:$A,I$1,'BCIAT BCIB France 2030-FDI + FC'!$Q:$Q,$B48)</f>
        <v>415031.66000000003</v>
      </c>
      <c r="J48">
        <f>SUMIFS('BCIAT BCIB France 2030-FDI + FC'!$BE:$BE,'BCIAT BCIB France 2030-FDI + FC'!$A:$A,J$1,'BCIAT BCIB France 2030-FDI + FC'!$Q:$Q,$B48)</f>
        <v>0</v>
      </c>
      <c r="K48">
        <f>SUMIFS('BCIAT BCIB France 2030-FDI + FC'!$BE:$BE,'BCIAT BCIB France 2030-FDI + FC'!$A:$A,K$1,'BCIAT BCIB France 2030-FDI + FC'!$Q:$Q,$B48)</f>
        <v>0</v>
      </c>
      <c r="L48">
        <f>SUMIFS('BCIAT BCIB France 2030-FDI + FC'!$BE:$BE,'BCIAT BCIB France 2030-FDI + FC'!$A:$A,L$1,'BCIAT BCIB France 2030-FDI + FC'!$Q:$Q,$B48)</f>
        <v>0</v>
      </c>
      <c r="M48">
        <f>SUMIFS('BCIAT BCIB France 2030-FDI + FC'!$BE:$BE,'BCIAT BCIB France 2030-FDI + FC'!$A:$A,M$1,'BCIAT BCIB France 2030-FDI + FC'!$Q:$Q,$B48)</f>
        <v>0</v>
      </c>
      <c r="N48">
        <f>SUMIFS('BCIAT BCIB France 2030-FDI + FC'!$BE:$BE,'BCIAT BCIB France 2030-FDI + FC'!$A:$A,N$1,'BCIAT BCIB France 2030-FDI + FC'!$Q:$Q,$B48)</f>
        <v>0</v>
      </c>
      <c r="O48">
        <f>SUMIFS('BCIAT BCIB France 2030-FDI + FC'!$BE:$BE,'BCIAT BCIB France 2030-FDI + FC'!$A:$A,O$1,'BCIAT BCIB France 2030-FDI + FC'!$Q:$Q,$B48)</f>
        <v>0</v>
      </c>
      <c r="P48">
        <f>SUMIFS('BCIAT BCIB France 2030-FDI + FC'!$BE:$BE,'BCIAT BCIB France 2030-FDI + FC'!$A:$A,P$1,'BCIAT BCIB France 2030-FDI + FC'!$Q:$Q,$B48)</f>
        <v>0</v>
      </c>
      <c r="Q48">
        <f>SUMIFS('BCIAT BCIB France 2030-FDI + FC'!$BE:$BE,'BCIAT BCIB France 2030-FDI + FC'!$A:$A,Q$1,'BCIAT BCIB France 2030-FDI + FC'!$Q:$Q,$B48)</f>
        <v>64651</v>
      </c>
      <c r="R48">
        <f>SUMIFS('BCIAT BCIB France 2030-FDI + FC'!$BE:$BE,'BCIAT BCIB France 2030-FDI + FC'!$A:$A,R$1,'BCIAT BCIB France 2030-FDI + FC'!$Q:$Q,$B48)</f>
        <v>0</v>
      </c>
    </row>
    <row r="49" spans="1:18" x14ac:dyDescent="0.25">
      <c r="B49">
        <v>2402</v>
      </c>
      <c r="C49">
        <f>SUMIFS('BCIAT BCIB France 2030-FDI + FC'!$BE:$BE,'BCIAT BCIB France 2030-FDI + FC'!$A:$A,C$1,'BCIAT BCIB France 2030-FDI + FC'!$Q:$Q,$B49)</f>
        <v>319627.28999999998</v>
      </c>
      <c r="D49">
        <f>SUMIFS('BCIAT BCIB France 2030-FDI + FC'!$BE:$BE,'BCIAT BCIB France 2030-FDI + FC'!$A:$A,D$1,'BCIAT BCIB France 2030-FDI + FC'!$Q:$Q,$B49)</f>
        <v>626415.05999999982</v>
      </c>
      <c r="E49">
        <f>SUMIFS('BCIAT BCIB France 2030-FDI + FC'!$BE:$BE,'BCIAT BCIB France 2030-FDI + FC'!$A:$A,E$1,'BCIAT BCIB France 2030-FDI + FC'!$Q:$Q,$B49)</f>
        <v>510336.02999999997</v>
      </c>
      <c r="F49">
        <f>SUMIFS('BCIAT BCIB France 2030-FDI + FC'!$BE:$BE,'BCIAT BCIB France 2030-FDI + FC'!$A:$A,F$1,'BCIAT BCIB France 2030-FDI + FC'!$Q:$Q,$B49)</f>
        <v>216306.37</v>
      </c>
      <c r="G49">
        <f>SUMIFS('BCIAT BCIB France 2030-FDI + FC'!$BE:$BE,'BCIAT BCIB France 2030-FDI + FC'!$A:$A,G$1,'BCIAT BCIB France 2030-FDI + FC'!$Q:$Q,$B49)</f>
        <v>163924.85</v>
      </c>
      <c r="H49">
        <f>SUMIFS('BCIAT BCIB France 2030-FDI + FC'!$BE:$BE,'BCIAT BCIB France 2030-FDI + FC'!$A:$A,H$1,'BCIAT BCIB France 2030-FDI + FC'!$Q:$Q,$B49)</f>
        <v>153074.06</v>
      </c>
      <c r="I49">
        <f>SUMIFS('BCIAT BCIB France 2030-FDI + FC'!$BE:$BE,'BCIAT BCIB France 2030-FDI + FC'!$A:$A,I$1,'BCIAT BCIB France 2030-FDI + FC'!$Q:$Q,$B49)</f>
        <v>0</v>
      </c>
      <c r="J49">
        <f>SUMIFS('BCIAT BCIB France 2030-FDI + FC'!$BE:$BE,'BCIAT BCIB France 2030-FDI + FC'!$A:$A,J$1,'BCIAT BCIB France 2030-FDI + FC'!$Q:$Q,$B49)</f>
        <v>53570.259999999995</v>
      </c>
      <c r="K49">
        <f>SUMIFS('BCIAT BCIB France 2030-FDI + FC'!$BE:$BE,'BCIAT BCIB France 2030-FDI + FC'!$A:$A,K$1,'BCIAT BCIB France 2030-FDI + FC'!$Q:$Q,$B49)</f>
        <v>71455</v>
      </c>
      <c r="L49">
        <f>SUMIFS('BCIAT BCIB France 2030-FDI + FC'!$BE:$BE,'BCIAT BCIB France 2030-FDI + FC'!$A:$A,L$1,'BCIAT BCIB France 2030-FDI + FC'!$Q:$Q,$B49)</f>
        <v>80747</v>
      </c>
      <c r="M49">
        <f>SUMIFS('BCIAT BCIB France 2030-FDI + FC'!$BE:$BE,'BCIAT BCIB France 2030-FDI + FC'!$A:$A,M$1,'BCIAT BCIB France 2030-FDI + FC'!$Q:$Q,$B49)</f>
        <v>28000</v>
      </c>
      <c r="N49">
        <f>SUMIFS('BCIAT BCIB France 2030-FDI + FC'!$BE:$BE,'BCIAT BCIB France 2030-FDI + FC'!$A:$A,N$1,'BCIAT BCIB France 2030-FDI + FC'!$Q:$Q,$B49)</f>
        <v>406342</v>
      </c>
      <c r="O49">
        <f>SUMIFS('BCIAT BCIB France 2030-FDI + FC'!$BE:$BE,'BCIAT BCIB France 2030-FDI + FC'!$A:$A,O$1,'BCIAT BCIB France 2030-FDI + FC'!$Q:$Q,$B49)</f>
        <v>1173384</v>
      </c>
      <c r="P49">
        <f>SUMIFS('BCIAT BCIB France 2030-FDI + FC'!$BE:$BE,'BCIAT BCIB France 2030-FDI + FC'!$A:$A,P$1,'BCIAT BCIB France 2030-FDI + FC'!$Q:$Q,$B49)</f>
        <v>2159572</v>
      </c>
      <c r="Q49">
        <f>SUMIFS('BCIAT BCIB France 2030-FDI + FC'!$BE:$BE,'BCIAT BCIB France 2030-FDI + FC'!$A:$A,Q$1,'BCIAT BCIB France 2030-FDI + FC'!$Q:$Q,$B49)</f>
        <v>1500301</v>
      </c>
      <c r="R49">
        <f>SUMIFS('BCIAT BCIB France 2030-FDI + FC'!$BE:$BE,'BCIAT BCIB France 2030-FDI + FC'!$A:$A,R$1,'BCIAT BCIB France 2030-FDI + FC'!$Q:$Q,$B49)</f>
        <v>292605</v>
      </c>
    </row>
    <row r="50" spans="1:18" s="37" customFormat="1" ht="15.75" thickBot="1" x14ac:dyDescent="0.3">
      <c r="A50" s="35" t="s">
        <v>7</v>
      </c>
      <c r="C50" s="37">
        <f>SUM(C35:C49)</f>
        <v>1184259.6400000001</v>
      </c>
      <c r="D50" s="37">
        <f t="shared" ref="D50:R50" si="22">SUM(D35:D49)</f>
        <v>1580658.87</v>
      </c>
      <c r="E50" s="37">
        <f t="shared" si="22"/>
        <v>780401.3899999999</v>
      </c>
      <c r="F50" s="37">
        <f t="shared" si="22"/>
        <v>638045.05999999994</v>
      </c>
      <c r="G50" s="37">
        <f t="shared" si="22"/>
        <v>421433.9</v>
      </c>
      <c r="H50" s="37">
        <f t="shared" si="22"/>
        <v>563624.68999999994</v>
      </c>
      <c r="I50" s="37">
        <f t="shared" si="22"/>
        <v>652120.84000000008</v>
      </c>
      <c r="J50" s="37">
        <f t="shared" si="22"/>
        <v>517060.65</v>
      </c>
      <c r="K50" s="37">
        <f t="shared" si="22"/>
        <v>101204</v>
      </c>
      <c r="L50" s="37">
        <f t="shared" si="22"/>
        <v>397139</v>
      </c>
      <c r="M50" s="37">
        <f t="shared" si="22"/>
        <v>877622</v>
      </c>
      <c r="N50" s="37">
        <f t="shared" si="22"/>
        <v>1195035</v>
      </c>
      <c r="O50" s="37">
        <f t="shared" si="22"/>
        <v>2393884</v>
      </c>
      <c r="P50" s="37">
        <f t="shared" si="22"/>
        <v>3701519</v>
      </c>
      <c r="Q50" s="37">
        <f t="shared" si="22"/>
        <v>2681592</v>
      </c>
      <c r="R50" s="37">
        <f t="shared" si="22"/>
        <v>323556</v>
      </c>
    </row>
    <row r="51" spans="1:1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AE66-D29E-409B-83A2-B888BF8CC5E5}">
  <dimension ref="A1:BT294"/>
  <sheetViews>
    <sheetView topLeftCell="K1" zoomScale="90" zoomScaleNormal="90" workbookViewId="0">
      <pane ySplit="1" topLeftCell="A10" activePane="bottomLeft" state="frozen"/>
      <selection activeCell="R1" sqref="R1"/>
      <selection pane="bottomLeft" activeCell="L13" sqref="L13"/>
    </sheetView>
  </sheetViews>
  <sheetFormatPr baseColWidth="10" defaultColWidth="11.42578125" defaultRowHeight="15" x14ac:dyDescent="0.25"/>
  <cols>
    <col min="6" max="6" width="57.5703125" customWidth="1"/>
    <col min="8" max="8" width="31.42578125" customWidth="1"/>
    <col min="11" max="11" width="11.42578125" customWidth="1"/>
    <col min="12" max="12" width="44.28515625" customWidth="1"/>
    <col min="13" max="15" width="11.42578125" customWidth="1"/>
    <col min="18" max="18" width="38.85546875" customWidth="1"/>
    <col min="19" max="19" width="18.7109375" customWidth="1"/>
    <col min="20" max="20" width="23" customWidth="1"/>
    <col min="21" max="21" width="45.42578125" customWidth="1"/>
    <col min="33" max="33" width="25" customWidth="1"/>
    <col min="34" max="34" width="22.85546875" customWidth="1"/>
    <col min="41" max="41" width="38.85546875" customWidth="1"/>
    <col min="42" max="42" width="47" customWidth="1"/>
    <col min="43" max="44" width="52.28515625" customWidth="1"/>
    <col min="45" max="45" width="22" customWidth="1"/>
    <col min="46" max="46" width="26.5703125" customWidth="1"/>
    <col min="52" max="52" width="15.42578125" customWidth="1"/>
    <col min="53" max="53" width="14.28515625" customWidth="1"/>
    <col min="54" max="54" width="15.42578125" customWidth="1"/>
    <col min="55" max="55" width="16.7109375" customWidth="1"/>
    <col min="56" max="56" width="14.85546875" customWidth="1"/>
    <col min="57" max="57" width="23.42578125" customWidth="1"/>
    <col min="58" max="58" width="17.7109375" customWidth="1"/>
    <col min="59" max="59" width="30.140625" customWidth="1"/>
    <col min="62" max="62" width="25" customWidth="1"/>
    <col min="67" max="67" width="21.85546875" customWidth="1"/>
    <col min="69" max="69" width="20.28515625" customWidth="1"/>
    <col min="70" max="70" width="19.5703125" customWidth="1"/>
    <col min="72" max="72" width="15.42578125" customWidth="1"/>
  </cols>
  <sheetData>
    <row r="1" spans="1:72" s="2" customForma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33" t="s">
        <v>23</v>
      </c>
      <c r="Q1" s="33" t="s">
        <v>0</v>
      </c>
      <c r="R1" s="4" t="s">
        <v>24</v>
      </c>
      <c r="S1" s="18" t="s">
        <v>25</v>
      </c>
      <c r="T1" s="18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24</v>
      </c>
      <c r="AP1" s="4" t="s">
        <v>47</v>
      </c>
      <c r="AQ1" s="4" t="s">
        <v>48</v>
      </c>
      <c r="AR1" s="4" t="s">
        <v>49</v>
      </c>
      <c r="AS1" s="4" t="s">
        <v>50</v>
      </c>
      <c r="AT1" s="4" t="s">
        <v>51</v>
      </c>
      <c r="AU1" s="4" t="s">
        <v>52</v>
      </c>
      <c r="AV1" s="4" t="s">
        <v>53</v>
      </c>
      <c r="AW1" s="4" t="s">
        <v>54</v>
      </c>
      <c r="AX1" s="4" t="s">
        <v>55</v>
      </c>
      <c r="AY1" s="4" t="s">
        <v>56</v>
      </c>
      <c r="AZ1" s="4" t="s">
        <v>57</v>
      </c>
      <c r="BA1" s="4" t="s">
        <v>58</v>
      </c>
      <c r="BB1" s="4" t="s">
        <v>59</v>
      </c>
      <c r="BC1" s="4" t="s">
        <v>60</v>
      </c>
      <c r="BD1" s="4" t="s">
        <v>61</v>
      </c>
      <c r="BE1" s="4" t="s">
        <v>62</v>
      </c>
      <c r="BF1" s="4" t="s">
        <v>63</v>
      </c>
      <c r="BG1" s="4" t="s">
        <v>64</v>
      </c>
      <c r="BH1" s="4" t="s">
        <v>65</v>
      </c>
      <c r="BI1" s="4" t="s">
        <v>66</v>
      </c>
      <c r="BJ1" s="4" t="s">
        <v>67</v>
      </c>
      <c r="BK1" s="4" t="s">
        <v>68</v>
      </c>
      <c r="BL1" s="4" t="s">
        <v>69</v>
      </c>
      <c r="BM1" s="4" t="s">
        <v>70</v>
      </c>
      <c r="BN1" s="4" t="s">
        <v>71</v>
      </c>
      <c r="BO1" s="4" t="s">
        <v>72</v>
      </c>
      <c r="BP1" s="4" t="s">
        <v>73</v>
      </c>
      <c r="BQ1" s="4" t="s">
        <v>74</v>
      </c>
      <c r="BR1" s="4" t="s">
        <v>75</v>
      </c>
      <c r="BS1" s="5" t="s">
        <v>76</v>
      </c>
      <c r="BT1" s="5" t="s">
        <v>77</v>
      </c>
    </row>
    <row r="2" spans="1:72" x14ac:dyDescent="0.25">
      <c r="A2" s="6" t="s">
        <v>78</v>
      </c>
      <c r="B2" s="6" t="s">
        <v>79</v>
      </c>
      <c r="C2" s="7" t="s">
        <v>80</v>
      </c>
      <c r="D2" s="6" t="s">
        <v>81</v>
      </c>
      <c r="E2" s="7" t="s">
        <v>82</v>
      </c>
      <c r="F2" s="6" t="s">
        <v>83</v>
      </c>
      <c r="G2" s="7" t="s">
        <v>84</v>
      </c>
      <c r="H2" s="6" t="s">
        <v>85</v>
      </c>
      <c r="I2" s="7" t="s">
        <v>86</v>
      </c>
      <c r="J2" s="6" t="s">
        <v>87</v>
      </c>
      <c r="K2" s="7" t="s">
        <v>88</v>
      </c>
      <c r="L2" s="6" t="s">
        <v>89</v>
      </c>
      <c r="M2" s="7" t="s">
        <v>90</v>
      </c>
      <c r="N2" s="6" t="s">
        <v>91</v>
      </c>
      <c r="O2" s="7" t="s">
        <v>92</v>
      </c>
      <c r="P2">
        <f>_xlfn.NUMBERVALUE(LEFT(O2,2))</f>
        <v>10</v>
      </c>
      <c r="Q2">
        <f>VLOOKUP(P2,'3ME-NAF'!A:C,3,FALSE)</f>
        <v>2</v>
      </c>
      <c r="R2" s="7" t="s">
        <v>93</v>
      </c>
      <c r="S2" s="6" t="s">
        <v>94</v>
      </c>
      <c r="T2" s="7" t="s">
        <v>95</v>
      </c>
      <c r="U2" s="6" t="s">
        <v>96</v>
      </c>
      <c r="V2" s="7" t="s">
        <v>97</v>
      </c>
      <c r="W2" s="6" t="s">
        <v>98</v>
      </c>
      <c r="X2" s="7" t="s">
        <v>99</v>
      </c>
      <c r="Y2" s="6" t="s">
        <v>100</v>
      </c>
      <c r="Z2" s="7" t="s">
        <v>101</v>
      </c>
      <c r="AA2" s="6" t="s">
        <v>102</v>
      </c>
      <c r="AB2" s="7" t="s">
        <v>103</v>
      </c>
      <c r="AC2" s="6" t="s">
        <v>79</v>
      </c>
      <c r="AD2" s="7" t="s">
        <v>79</v>
      </c>
      <c r="AE2" s="6" t="s">
        <v>79</v>
      </c>
      <c r="AF2" s="7" t="s">
        <v>79</v>
      </c>
      <c r="AG2" s="6" t="s">
        <v>104</v>
      </c>
      <c r="AH2" s="7" t="s">
        <v>105</v>
      </c>
      <c r="AI2" s="6" t="s">
        <v>106</v>
      </c>
      <c r="AJ2" s="7" t="s">
        <v>107</v>
      </c>
      <c r="AK2" s="6" t="s">
        <v>108</v>
      </c>
      <c r="AL2" s="7" t="s">
        <v>109</v>
      </c>
      <c r="AM2" s="6" t="s">
        <v>110</v>
      </c>
      <c r="AN2" s="7" t="s">
        <v>111</v>
      </c>
      <c r="AO2" s="7" t="s">
        <v>93</v>
      </c>
      <c r="AP2" s="7" t="s">
        <v>79</v>
      </c>
      <c r="AQ2" s="7"/>
      <c r="AR2" s="7">
        <v>1</v>
      </c>
      <c r="AS2" s="8">
        <v>20000000</v>
      </c>
      <c r="AT2" s="8">
        <v>20000000</v>
      </c>
      <c r="AU2" s="8"/>
      <c r="AV2" s="8"/>
      <c r="AW2" s="8"/>
      <c r="AX2" s="8"/>
      <c r="AY2" s="8">
        <v>11200000</v>
      </c>
      <c r="AZ2" s="8">
        <v>11200000</v>
      </c>
      <c r="BA2" s="9">
        <v>2800000</v>
      </c>
      <c r="BB2" s="9">
        <v>6978128.5099999998</v>
      </c>
      <c r="BC2" s="9">
        <v>1421871.49</v>
      </c>
      <c r="BD2" s="9">
        <v>11200000</v>
      </c>
      <c r="BE2" s="10">
        <v>347504.4</v>
      </c>
      <c r="BF2" s="11">
        <v>1.6114900000000001</v>
      </c>
      <c r="BG2" s="11"/>
      <c r="BH2" s="11">
        <v>50500</v>
      </c>
      <c r="BI2" s="9"/>
      <c r="BJ2" s="9"/>
      <c r="BK2" s="9"/>
      <c r="BL2" s="9"/>
      <c r="BM2" s="9"/>
      <c r="BN2" s="9"/>
      <c r="BO2" s="9"/>
      <c r="BP2" s="9"/>
      <c r="BQ2" s="9"/>
      <c r="BR2" s="9"/>
      <c r="BS2" s="7"/>
      <c r="BT2" s="7" t="str">
        <f>IFERROR((VLOOKUP(J2,[1]!Tableau2[#All],13,FALSE)),"")</f>
        <v/>
      </c>
    </row>
    <row r="3" spans="1:72" x14ac:dyDescent="0.25">
      <c r="A3" s="6" t="s">
        <v>78</v>
      </c>
      <c r="B3" s="6"/>
      <c r="C3" s="7" t="s">
        <v>80</v>
      </c>
      <c r="D3" s="6" t="s">
        <v>81</v>
      </c>
      <c r="E3" s="7" t="s">
        <v>82</v>
      </c>
      <c r="F3" s="6" t="s">
        <v>83</v>
      </c>
      <c r="G3" s="7" t="s">
        <v>84</v>
      </c>
      <c r="H3" s="6" t="s">
        <v>85</v>
      </c>
      <c r="I3" s="7" t="s">
        <v>86</v>
      </c>
      <c r="J3" s="6" t="s">
        <v>112</v>
      </c>
      <c r="K3" s="7" t="s">
        <v>88</v>
      </c>
      <c r="L3" s="6" t="s">
        <v>113</v>
      </c>
      <c r="M3" s="7" t="s">
        <v>114</v>
      </c>
      <c r="N3" s="6" t="s">
        <v>115</v>
      </c>
      <c r="O3" s="7" t="s">
        <v>116</v>
      </c>
      <c r="P3">
        <f t="shared" ref="P3:P66" si="0">_xlfn.NUMBERVALUE(LEFT(O3,2))</f>
        <v>30</v>
      </c>
      <c r="Q3">
        <v>12</v>
      </c>
      <c r="R3" s="7" t="s">
        <v>117</v>
      </c>
      <c r="S3" s="6" t="s">
        <v>94</v>
      </c>
      <c r="T3" s="7" t="s">
        <v>95</v>
      </c>
      <c r="U3" s="6" t="s">
        <v>118</v>
      </c>
      <c r="V3" s="7" t="s">
        <v>97</v>
      </c>
      <c r="W3" s="6" t="s">
        <v>119</v>
      </c>
      <c r="X3" s="7" t="s">
        <v>120</v>
      </c>
      <c r="Y3" s="6" t="s">
        <v>121</v>
      </c>
      <c r="Z3" s="7" t="s">
        <v>122</v>
      </c>
      <c r="AA3" s="6" t="s">
        <v>123</v>
      </c>
      <c r="AB3" s="7" t="s">
        <v>103</v>
      </c>
      <c r="AC3" s="6" t="s">
        <v>79</v>
      </c>
      <c r="AD3" s="7" t="s">
        <v>79</v>
      </c>
      <c r="AE3" s="6" t="s">
        <v>79</v>
      </c>
      <c r="AF3" s="7" t="s">
        <v>79</v>
      </c>
      <c r="AG3" s="6" t="s">
        <v>124</v>
      </c>
      <c r="AH3" s="7" t="s">
        <v>125</v>
      </c>
      <c r="AI3" s="6" t="s">
        <v>126</v>
      </c>
      <c r="AJ3" s="7" t="s">
        <v>127</v>
      </c>
      <c r="AK3" s="6" t="s">
        <v>108</v>
      </c>
      <c r="AL3" s="7" t="s">
        <v>128</v>
      </c>
      <c r="AM3" s="6" t="s">
        <v>110</v>
      </c>
      <c r="AN3" s="7" t="s">
        <v>111</v>
      </c>
      <c r="AO3" s="7" t="s">
        <v>117</v>
      </c>
      <c r="AP3" s="7" t="s">
        <v>79</v>
      </c>
      <c r="AQ3" s="7"/>
      <c r="AR3" s="7">
        <v>1</v>
      </c>
      <c r="AS3" s="8">
        <v>8094123.79</v>
      </c>
      <c r="AT3" s="8">
        <v>8094123.79</v>
      </c>
      <c r="AU3" s="8"/>
      <c r="AV3" s="8"/>
      <c r="AW3" s="8"/>
      <c r="AX3" s="8"/>
      <c r="AY3" s="8">
        <v>3100000</v>
      </c>
      <c r="AZ3" s="8">
        <v>2261187.08</v>
      </c>
      <c r="BA3" s="9">
        <v>775000</v>
      </c>
      <c r="BB3" s="9">
        <v>1265659.74</v>
      </c>
      <c r="BC3" s="9">
        <v>220527.34</v>
      </c>
      <c r="BD3" s="9">
        <v>2261187.08</v>
      </c>
      <c r="BE3" s="10">
        <v>52044.25</v>
      </c>
      <c r="BF3" s="11">
        <v>2.9782349999999997</v>
      </c>
      <c r="BG3" s="11"/>
      <c r="BH3" s="11">
        <v>12000</v>
      </c>
      <c r="BI3" s="9"/>
      <c r="BJ3" s="9"/>
      <c r="BK3" s="9"/>
      <c r="BL3" s="9"/>
      <c r="BM3" s="9"/>
      <c r="BN3" s="9"/>
      <c r="BO3" s="9"/>
      <c r="BP3" s="9"/>
      <c r="BQ3" s="9"/>
      <c r="BR3" s="9"/>
      <c r="BS3" s="7"/>
      <c r="BT3" s="7" t="str">
        <f>IFERROR((VLOOKUP(J3,[1]!Tableau2[#All],13,FALSE)),"")</f>
        <v/>
      </c>
    </row>
    <row r="4" spans="1:72" x14ac:dyDescent="0.25">
      <c r="A4" s="6" t="s">
        <v>78</v>
      </c>
      <c r="B4" s="6"/>
      <c r="C4" s="7" t="s">
        <v>80</v>
      </c>
      <c r="D4" s="6" t="s">
        <v>81</v>
      </c>
      <c r="E4" s="7" t="s">
        <v>82</v>
      </c>
      <c r="F4" s="6" t="s">
        <v>83</v>
      </c>
      <c r="G4" s="7" t="s">
        <v>84</v>
      </c>
      <c r="H4" s="6" t="s">
        <v>85</v>
      </c>
      <c r="I4" s="7" t="s">
        <v>86</v>
      </c>
      <c r="J4" s="6" t="s">
        <v>129</v>
      </c>
      <c r="K4" s="7" t="s">
        <v>88</v>
      </c>
      <c r="L4" s="6" t="s">
        <v>130</v>
      </c>
      <c r="M4" s="7" t="s">
        <v>131</v>
      </c>
      <c r="N4" s="6" t="s">
        <v>132</v>
      </c>
      <c r="O4" s="7" t="s">
        <v>133</v>
      </c>
      <c r="P4">
        <f t="shared" si="0"/>
        <v>20</v>
      </c>
      <c r="Q4">
        <f>VLOOKUP(P4,'3ME-NAF'!A:C,3,FALSE)</f>
        <v>8</v>
      </c>
      <c r="R4" s="7" t="s">
        <v>134</v>
      </c>
      <c r="S4" s="6" t="s">
        <v>94</v>
      </c>
      <c r="T4" s="7" t="s">
        <v>95</v>
      </c>
      <c r="U4" s="6" t="s">
        <v>135</v>
      </c>
      <c r="V4" s="7" t="s">
        <v>97</v>
      </c>
      <c r="W4" s="6" t="s">
        <v>136</v>
      </c>
      <c r="X4" s="7" t="s">
        <v>137</v>
      </c>
      <c r="Y4" s="6" t="s">
        <v>138</v>
      </c>
      <c r="Z4" s="7" t="s">
        <v>139</v>
      </c>
      <c r="AA4" s="6" t="s">
        <v>140</v>
      </c>
      <c r="AB4" s="7" t="s">
        <v>103</v>
      </c>
      <c r="AC4" s="6" t="s">
        <v>79</v>
      </c>
      <c r="AD4" s="7" t="s">
        <v>79</v>
      </c>
      <c r="AE4" s="6" t="s">
        <v>79</v>
      </c>
      <c r="AF4" s="7" t="s">
        <v>79</v>
      </c>
      <c r="AG4" s="6" t="s">
        <v>141</v>
      </c>
      <c r="AH4" s="7" t="s">
        <v>142</v>
      </c>
      <c r="AI4" s="6" t="s">
        <v>143</v>
      </c>
      <c r="AJ4" s="7" t="s">
        <v>142</v>
      </c>
      <c r="AK4" s="6" t="s">
        <v>108</v>
      </c>
      <c r="AL4" s="7" t="s">
        <v>109</v>
      </c>
      <c r="AM4" s="6" t="s">
        <v>110</v>
      </c>
      <c r="AN4" s="7" t="s">
        <v>111</v>
      </c>
      <c r="AO4" s="7" t="s">
        <v>134</v>
      </c>
      <c r="AP4" s="7" t="s">
        <v>79</v>
      </c>
      <c r="AQ4" s="7"/>
      <c r="AR4" s="7">
        <v>1</v>
      </c>
      <c r="AS4" s="8">
        <v>82500</v>
      </c>
      <c r="AT4" s="8">
        <v>82500</v>
      </c>
      <c r="AU4" s="8"/>
      <c r="AV4" s="8"/>
      <c r="AW4" s="8"/>
      <c r="AX4" s="8"/>
      <c r="AY4" s="8">
        <v>330000</v>
      </c>
      <c r="AZ4" s="8">
        <v>82500</v>
      </c>
      <c r="BA4" s="9">
        <v>0</v>
      </c>
      <c r="BB4" s="9">
        <v>0</v>
      </c>
      <c r="BC4" s="9">
        <v>82500</v>
      </c>
      <c r="BD4" s="9">
        <v>82500</v>
      </c>
      <c r="BE4" s="10">
        <v>21922.55</v>
      </c>
      <c r="BF4" s="11">
        <v>0.75265000000000004</v>
      </c>
      <c r="BG4" s="11"/>
      <c r="BH4" s="11">
        <v>2500</v>
      </c>
      <c r="BI4" s="9"/>
      <c r="BJ4" s="9"/>
      <c r="BK4" s="9"/>
      <c r="BL4" s="9"/>
      <c r="BM4" s="9"/>
      <c r="BN4" s="9"/>
      <c r="BO4" s="9"/>
      <c r="BP4" s="9"/>
      <c r="BQ4" s="9"/>
      <c r="BR4" s="9"/>
      <c r="BS4" s="7"/>
      <c r="BT4" s="7" t="str">
        <f>IFERROR((VLOOKUP(J4,[1]!Tableau2[#All],13,FALSE)),"")</f>
        <v/>
      </c>
    </row>
    <row r="5" spans="1:72" x14ac:dyDescent="0.25">
      <c r="A5" s="6" t="s">
        <v>78</v>
      </c>
      <c r="B5" s="6"/>
      <c r="C5" s="7" t="s">
        <v>80</v>
      </c>
      <c r="D5" s="6" t="s">
        <v>81</v>
      </c>
      <c r="E5" s="7" t="s">
        <v>82</v>
      </c>
      <c r="F5" s="6" t="s">
        <v>83</v>
      </c>
      <c r="G5" s="7" t="s">
        <v>84</v>
      </c>
      <c r="H5" s="6" t="s">
        <v>85</v>
      </c>
      <c r="I5" s="7" t="s">
        <v>86</v>
      </c>
      <c r="J5" s="6" t="s">
        <v>144</v>
      </c>
      <c r="K5" s="7" t="s">
        <v>88</v>
      </c>
      <c r="L5" s="6" t="s">
        <v>145</v>
      </c>
      <c r="M5" s="7" t="s">
        <v>146</v>
      </c>
      <c r="N5" s="6" t="s">
        <v>147</v>
      </c>
      <c r="O5" s="7" t="s">
        <v>148</v>
      </c>
      <c r="P5">
        <f t="shared" si="0"/>
        <v>35</v>
      </c>
      <c r="Q5" s="34">
        <f>VLOOKUP(P5,'3ME-NAF'!A:C,3,FALSE)</f>
        <v>2402</v>
      </c>
      <c r="R5" s="7" t="s">
        <v>149</v>
      </c>
      <c r="S5" s="6" t="s">
        <v>94</v>
      </c>
      <c r="T5" s="7" t="s">
        <v>95</v>
      </c>
      <c r="U5" s="6" t="s">
        <v>135</v>
      </c>
      <c r="V5" s="7" t="s">
        <v>97</v>
      </c>
      <c r="W5" s="6" t="s">
        <v>150</v>
      </c>
      <c r="X5" s="7" t="s">
        <v>151</v>
      </c>
      <c r="Y5" s="6" t="s">
        <v>152</v>
      </c>
      <c r="Z5" s="7" t="s">
        <v>153</v>
      </c>
      <c r="AA5" s="6" t="s">
        <v>154</v>
      </c>
      <c r="AB5" s="7" t="s">
        <v>155</v>
      </c>
      <c r="AC5" s="6" t="s">
        <v>79</v>
      </c>
      <c r="AD5" s="7" t="s">
        <v>79</v>
      </c>
      <c r="AE5" s="6" t="s">
        <v>79</v>
      </c>
      <c r="AF5" s="7" t="s">
        <v>79</v>
      </c>
      <c r="AG5" s="6" t="s">
        <v>156</v>
      </c>
      <c r="AH5" s="7" t="s">
        <v>157</v>
      </c>
      <c r="AI5" s="6" t="s">
        <v>158</v>
      </c>
      <c r="AJ5" s="7" t="s">
        <v>159</v>
      </c>
      <c r="AK5" s="6" t="s">
        <v>108</v>
      </c>
      <c r="AL5" s="7" t="s">
        <v>109</v>
      </c>
      <c r="AM5" s="6" t="s">
        <v>110</v>
      </c>
      <c r="AN5" s="7" t="s">
        <v>111</v>
      </c>
      <c r="AO5" s="7" t="s">
        <v>149</v>
      </c>
      <c r="AP5" s="7" t="s">
        <v>79</v>
      </c>
      <c r="AQ5" s="7"/>
      <c r="AR5" s="7">
        <v>1</v>
      </c>
      <c r="AS5" s="8">
        <v>1169190.32</v>
      </c>
      <c r="AT5" s="8">
        <v>1169190.32</v>
      </c>
      <c r="AU5" s="8"/>
      <c r="AV5" s="8"/>
      <c r="AW5" s="8"/>
      <c r="AX5" s="8"/>
      <c r="AY5" s="8">
        <v>1240000</v>
      </c>
      <c r="AZ5" s="8">
        <v>1169190.32</v>
      </c>
      <c r="BA5" s="9">
        <v>310000</v>
      </c>
      <c r="BB5" s="9">
        <v>714884.96</v>
      </c>
      <c r="BC5" s="9">
        <v>144305.35999999999</v>
      </c>
      <c r="BD5" s="9">
        <v>1169190.32</v>
      </c>
      <c r="BE5" s="10">
        <v>37995.21</v>
      </c>
      <c r="BF5" s="11">
        <v>1.631785</v>
      </c>
      <c r="BG5" s="11"/>
      <c r="BH5" s="11">
        <v>5500</v>
      </c>
      <c r="BI5" s="9"/>
      <c r="BJ5" s="9"/>
      <c r="BK5" s="9"/>
      <c r="BL5" s="9"/>
      <c r="BM5" s="9"/>
      <c r="BN5" s="9"/>
      <c r="BO5" s="9"/>
      <c r="BP5" s="9"/>
      <c r="BQ5" s="9"/>
      <c r="BR5" s="9"/>
      <c r="BS5" s="7"/>
      <c r="BT5" s="7" t="str">
        <f>IFERROR((VLOOKUP(J5,[1]!Tableau2[#All],13,FALSE)),"")</f>
        <v/>
      </c>
    </row>
    <row r="6" spans="1:72" x14ac:dyDescent="0.25">
      <c r="A6" s="6" t="s">
        <v>78</v>
      </c>
      <c r="B6" s="6"/>
      <c r="C6" s="7" t="s">
        <v>80</v>
      </c>
      <c r="D6" s="6" t="s">
        <v>81</v>
      </c>
      <c r="E6" s="7" t="s">
        <v>82</v>
      </c>
      <c r="F6" s="6" t="s">
        <v>83</v>
      </c>
      <c r="G6" s="7" t="s">
        <v>84</v>
      </c>
      <c r="H6" s="6" t="s">
        <v>85</v>
      </c>
      <c r="I6" s="7" t="s">
        <v>86</v>
      </c>
      <c r="J6" s="6" t="s">
        <v>160</v>
      </c>
      <c r="K6" s="7" t="s">
        <v>88</v>
      </c>
      <c r="L6" s="6" t="s">
        <v>161</v>
      </c>
      <c r="M6" s="7" t="s">
        <v>162</v>
      </c>
      <c r="N6" s="6" t="s">
        <v>163</v>
      </c>
      <c r="O6" s="7" t="s">
        <v>164</v>
      </c>
      <c r="P6">
        <f t="shared" si="0"/>
        <v>10</v>
      </c>
      <c r="Q6">
        <f>VLOOKUP(P6,'3ME-NAF'!A:C,3,FALSE)</f>
        <v>2</v>
      </c>
      <c r="R6" s="7" t="s">
        <v>165</v>
      </c>
      <c r="S6" s="6" t="s">
        <v>94</v>
      </c>
      <c r="T6" s="7" t="s">
        <v>166</v>
      </c>
      <c r="U6" s="6" t="s">
        <v>96</v>
      </c>
      <c r="V6" s="7" t="s">
        <v>97</v>
      </c>
      <c r="W6" s="6" t="s">
        <v>150</v>
      </c>
      <c r="X6" s="7" t="s">
        <v>151</v>
      </c>
      <c r="Y6" s="6" t="s">
        <v>167</v>
      </c>
      <c r="Z6" s="7" t="s">
        <v>168</v>
      </c>
      <c r="AA6" s="6" t="s">
        <v>169</v>
      </c>
      <c r="AB6" s="7" t="s">
        <v>103</v>
      </c>
      <c r="AC6" s="6" t="s">
        <v>79</v>
      </c>
      <c r="AD6" s="7" t="s">
        <v>79</v>
      </c>
      <c r="AE6" s="6" t="s">
        <v>79</v>
      </c>
      <c r="AF6" s="7" t="s">
        <v>79</v>
      </c>
      <c r="AG6" s="6" t="s">
        <v>104</v>
      </c>
      <c r="AH6" s="7" t="s">
        <v>170</v>
      </c>
      <c r="AI6" s="6" t="s">
        <v>171</v>
      </c>
      <c r="AJ6" s="7" t="s">
        <v>172</v>
      </c>
      <c r="AK6" s="6" t="s">
        <v>108</v>
      </c>
      <c r="AL6" s="7" t="s">
        <v>109</v>
      </c>
      <c r="AM6" s="6" t="s">
        <v>110</v>
      </c>
      <c r="AN6" s="7" t="s">
        <v>111</v>
      </c>
      <c r="AO6" s="7" t="s">
        <v>165</v>
      </c>
      <c r="AP6" s="7" t="s">
        <v>79</v>
      </c>
      <c r="AQ6" s="7"/>
      <c r="AR6" s="7">
        <v>1</v>
      </c>
      <c r="AS6" s="8">
        <v>2600000</v>
      </c>
      <c r="AT6" s="8">
        <v>2600000</v>
      </c>
      <c r="AU6" s="8"/>
      <c r="AV6" s="8"/>
      <c r="AW6" s="8"/>
      <c r="AX6" s="8"/>
      <c r="AY6" s="8">
        <v>1456000</v>
      </c>
      <c r="AZ6" s="8">
        <v>1456000</v>
      </c>
      <c r="BA6" s="9">
        <v>364000</v>
      </c>
      <c r="BB6" s="9">
        <v>881717.98</v>
      </c>
      <c r="BC6" s="9">
        <v>210282.02</v>
      </c>
      <c r="BD6" s="9">
        <v>1456000</v>
      </c>
      <c r="BE6" s="10">
        <v>19398.84</v>
      </c>
      <c r="BF6" s="11">
        <v>3.7528020000000004</v>
      </c>
      <c r="BG6" s="11"/>
      <c r="BH6" s="11">
        <v>4200</v>
      </c>
      <c r="BI6" s="9"/>
      <c r="BJ6" s="9"/>
      <c r="BK6" s="9"/>
      <c r="BL6" s="9"/>
      <c r="BM6" s="9"/>
      <c r="BN6" s="9"/>
      <c r="BO6" s="9"/>
      <c r="BP6" s="9"/>
      <c r="BQ6" s="9"/>
      <c r="BR6" s="9"/>
      <c r="BS6" s="7"/>
      <c r="BT6" s="7" t="str">
        <f>IFERROR((VLOOKUP(J6,[1]!Tableau2[#All],13,FALSE)),"")</f>
        <v/>
      </c>
    </row>
    <row r="7" spans="1:72" x14ac:dyDescent="0.25">
      <c r="A7" s="6" t="s">
        <v>78</v>
      </c>
      <c r="B7" s="6"/>
      <c r="C7" s="7" t="s">
        <v>80</v>
      </c>
      <c r="D7" s="6" t="s">
        <v>81</v>
      </c>
      <c r="E7" s="7" t="s">
        <v>82</v>
      </c>
      <c r="F7" s="6" t="s">
        <v>83</v>
      </c>
      <c r="G7" s="7" t="s">
        <v>84</v>
      </c>
      <c r="H7" s="6" t="s">
        <v>85</v>
      </c>
      <c r="I7" s="7" t="s">
        <v>86</v>
      </c>
      <c r="J7" s="6" t="s">
        <v>173</v>
      </c>
      <c r="K7" s="7" t="s">
        <v>88</v>
      </c>
      <c r="L7" s="6" t="s">
        <v>174</v>
      </c>
      <c r="M7" s="7" t="s">
        <v>175</v>
      </c>
      <c r="N7" s="6" t="s">
        <v>176</v>
      </c>
      <c r="O7" s="7" t="s">
        <v>164</v>
      </c>
      <c r="P7">
        <f t="shared" si="0"/>
        <v>10</v>
      </c>
      <c r="Q7">
        <f>VLOOKUP(P7,'3ME-NAF'!A:C,3,FALSE)</f>
        <v>2</v>
      </c>
      <c r="R7" s="7" t="s">
        <v>165</v>
      </c>
      <c r="S7" s="6" t="s">
        <v>94</v>
      </c>
      <c r="T7" s="7" t="s">
        <v>95</v>
      </c>
      <c r="U7" s="6" t="s">
        <v>135</v>
      </c>
      <c r="V7" s="7" t="s">
        <v>97</v>
      </c>
      <c r="W7" s="6" t="s">
        <v>98</v>
      </c>
      <c r="X7" s="7" t="s">
        <v>177</v>
      </c>
      <c r="Y7" s="6" t="s">
        <v>178</v>
      </c>
      <c r="Z7" s="7" t="s">
        <v>179</v>
      </c>
      <c r="AA7" s="6" t="s">
        <v>180</v>
      </c>
      <c r="AB7" s="7" t="s">
        <v>103</v>
      </c>
      <c r="AC7" s="6" t="s">
        <v>79</v>
      </c>
      <c r="AD7" s="7" t="s">
        <v>79</v>
      </c>
      <c r="AE7" s="6" t="s">
        <v>79</v>
      </c>
      <c r="AF7" s="7" t="s">
        <v>79</v>
      </c>
      <c r="AG7" s="6" t="s">
        <v>181</v>
      </c>
      <c r="AH7" s="7" t="s">
        <v>143</v>
      </c>
      <c r="AI7" s="6" t="s">
        <v>182</v>
      </c>
      <c r="AJ7" s="7" t="s">
        <v>183</v>
      </c>
      <c r="AK7" s="6" t="s">
        <v>108</v>
      </c>
      <c r="AL7" s="7" t="s">
        <v>109</v>
      </c>
      <c r="AM7" s="6" t="s">
        <v>110</v>
      </c>
      <c r="AN7" s="7" t="s">
        <v>111</v>
      </c>
      <c r="AO7" s="7" t="s">
        <v>165</v>
      </c>
      <c r="AP7" s="7" t="s">
        <v>79</v>
      </c>
      <c r="AQ7" s="7"/>
      <c r="AR7" s="7">
        <v>1</v>
      </c>
      <c r="AS7" s="8">
        <v>2959000</v>
      </c>
      <c r="AT7" s="8">
        <v>2959000</v>
      </c>
      <c r="AU7" s="8"/>
      <c r="AV7" s="8"/>
      <c r="AW7" s="8"/>
      <c r="AX7" s="8"/>
      <c r="AY7" s="8">
        <v>1230000</v>
      </c>
      <c r="AZ7" s="8">
        <v>1134611.2</v>
      </c>
      <c r="BA7" s="9">
        <v>307500</v>
      </c>
      <c r="BB7" s="9">
        <v>827111.2</v>
      </c>
      <c r="BC7" s="9">
        <v>0</v>
      </c>
      <c r="BD7" s="9">
        <v>1134611.2</v>
      </c>
      <c r="BE7" s="10">
        <v>28028.3</v>
      </c>
      <c r="BF7" s="11">
        <v>2.1942110000000001</v>
      </c>
      <c r="BG7" s="11"/>
      <c r="BH7" s="11">
        <v>9000</v>
      </c>
      <c r="BI7" s="9"/>
      <c r="BJ7" s="9"/>
      <c r="BK7" s="9"/>
      <c r="BL7" s="9"/>
      <c r="BM7" s="9"/>
      <c r="BN7" s="9"/>
      <c r="BO7" s="9"/>
      <c r="BP7" s="9"/>
      <c r="BQ7" s="9"/>
      <c r="BR7" s="9"/>
      <c r="BS7" s="7"/>
      <c r="BT7" s="7" t="str">
        <f>IFERROR((VLOOKUP(J7,[1]!Tableau2[#All],13,FALSE)),"")</f>
        <v/>
      </c>
    </row>
    <row r="8" spans="1:72" x14ac:dyDescent="0.25">
      <c r="A8" s="6" t="s">
        <v>78</v>
      </c>
      <c r="B8" s="6"/>
      <c r="C8" s="7" t="s">
        <v>80</v>
      </c>
      <c r="D8" s="6" t="s">
        <v>81</v>
      </c>
      <c r="E8" s="7" t="s">
        <v>82</v>
      </c>
      <c r="F8" s="6" t="s">
        <v>83</v>
      </c>
      <c r="G8" s="7" t="s">
        <v>84</v>
      </c>
      <c r="H8" s="6" t="s">
        <v>85</v>
      </c>
      <c r="I8" s="7" t="s">
        <v>86</v>
      </c>
      <c r="J8" s="6" t="s">
        <v>184</v>
      </c>
      <c r="K8" s="7" t="s">
        <v>88</v>
      </c>
      <c r="L8" s="6" t="s">
        <v>185</v>
      </c>
      <c r="M8" s="7" t="s">
        <v>186</v>
      </c>
      <c r="N8" s="6" t="s">
        <v>187</v>
      </c>
      <c r="O8" s="7" t="s">
        <v>188</v>
      </c>
      <c r="P8">
        <f t="shared" si="0"/>
        <v>35</v>
      </c>
      <c r="Q8">
        <f>VLOOKUP(P8,'3ME-NAF'!A:C,3,FALSE)</f>
        <v>2402</v>
      </c>
      <c r="R8" s="7" t="s">
        <v>165</v>
      </c>
      <c r="S8" s="6" t="s">
        <v>94</v>
      </c>
      <c r="T8" s="7" t="s">
        <v>166</v>
      </c>
      <c r="U8" s="6" t="s">
        <v>135</v>
      </c>
      <c r="V8" s="7" t="s">
        <v>97</v>
      </c>
      <c r="W8" s="6" t="s">
        <v>189</v>
      </c>
      <c r="X8" s="7" t="s">
        <v>190</v>
      </c>
      <c r="Y8" s="6" t="s">
        <v>191</v>
      </c>
      <c r="Z8" s="7" t="s">
        <v>192</v>
      </c>
      <c r="AA8" s="6" t="s">
        <v>193</v>
      </c>
      <c r="AB8" s="7" t="s">
        <v>103</v>
      </c>
      <c r="AC8" s="6" t="s">
        <v>79</v>
      </c>
      <c r="AD8" s="7" t="s">
        <v>79</v>
      </c>
      <c r="AE8" s="6" t="s">
        <v>79</v>
      </c>
      <c r="AF8" s="7" t="s">
        <v>79</v>
      </c>
      <c r="AG8" s="6" t="s">
        <v>181</v>
      </c>
      <c r="AH8" s="7" t="s">
        <v>194</v>
      </c>
      <c r="AI8" s="6" t="s">
        <v>195</v>
      </c>
      <c r="AJ8" s="7" t="s">
        <v>196</v>
      </c>
      <c r="AK8" s="6" t="s">
        <v>108</v>
      </c>
      <c r="AL8" s="7" t="s">
        <v>197</v>
      </c>
      <c r="AM8" s="6" t="s">
        <v>110</v>
      </c>
      <c r="AN8" s="7" t="s">
        <v>111</v>
      </c>
      <c r="AO8" s="7" t="s">
        <v>165</v>
      </c>
      <c r="AP8" s="7" t="s">
        <v>79</v>
      </c>
      <c r="AQ8" s="7"/>
      <c r="AR8" s="7">
        <v>1</v>
      </c>
      <c r="AS8" s="8">
        <v>4826000</v>
      </c>
      <c r="AT8" s="8">
        <v>4826000</v>
      </c>
      <c r="AU8" s="8"/>
      <c r="AV8" s="8"/>
      <c r="AW8" s="8"/>
      <c r="AX8" s="8"/>
      <c r="AY8" s="8">
        <v>1380000</v>
      </c>
      <c r="AZ8" s="8">
        <v>1369708.8</v>
      </c>
      <c r="BA8" s="9">
        <v>345000</v>
      </c>
      <c r="BB8" s="9">
        <v>819590.62</v>
      </c>
      <c r="BC8" s="9">
        <v>205118.18</v>
      </c>
      <c r="BD8" s="9">
        <v>1369708.8</v>
      </c>
      <c r="BE8" s="10">
        <v>40937.599999999999</v>
      </c>
      <c r="BF8" s="11">
        <v>1.685492</v>
      </c>
      <c r="BG8" s="11"/>
      <c r="BH8" s="11">
        <v>8000</v>
      </c>
      <c r="BI8" s="9"/>
      <c r="BJ8" s="9"/>
      <c r="BK8" s="9"/>
      <c r="BL8" s="9"/>
      <c r="BM8" s="9"/>
      <c r="BN8" s="9"/>
      <c r="BO8" s="9"/>
      <c r="BP8" s="9"/>
      <c r="BQ8" s="9"/>
      <c r="BR8" s="9"/>
      <c r="BS8" s="7"/>
      <c r="BT8" s="7" t="str">
        <f>IFERROR((VLOOKUP(J8,[1]!Tableau2[#All],13,FALSE)),"")</f>
        <v/>
      </c>
    </row>
    <row r="9" spans="1:72" x14ac:dyDescent="0.25">
      <c r="A9" s="6" t="s">
        <v>78</v>
      </c>
      <c r="B9" s="6"/>
      <c r="C9" s="7" t="s">
        <v>80</v>
      </c>
      <c r="D9" s="6" t="s">
        <v>81</v>
      </c>
      <c r="E9" s="7" t="s">
        <v>82</v>
      </c>
      <c r="F9" s="6" t="s">
        <v>83</v>
      </c>
      <c r="G9" s="7" t="s">
        <v>84</v>
      </c>
      <c r="H9" s="6" t="s">
        <v>85</v>
      </c>
      <c r="I9" s="7" t="s">
        <v>86</v>
      </c>
      <c r="J9" s="6" t="s">
        <v>198</v>
      </c>
      <c r="K9" s="7" t="s">
        <v>88</v>
      </c>
      <c r="L9" s="6" t="s">
        <v>199</v>
      </c>
      <c r="M9" s="7" t="s">
        <v>146</v>
      </c>
      <c r="N9" s="6" t="s">
        <v>147</v>
      </c>
      <c r="O9" s="7" t="s">
        <v>148</v>
      </c>
      <c r="P9">
        <f t="shared" si="0"/>
        <v>35</v>
      </c>
      <c r="Q9">
        <f>VLOOKUP(P9,'3ME-NAF'!A:C,3,FALSE)</f>
        <v>2402</v>
      </c>
      <c r="R9" s="7" t="s">
        <v>165</v>
      </c>
      <c r="S9" s="6" t="s">
        <v>94</v>
      </c>
      <c r="T9" s="7" t="s">
        <v>95</v>
      </c>
      <c r="U9" s="6" t="s">
        <v>118</v>
      </c>
      <c r="V9" s="7" t="s">
        <v>97</v>
      </c>
      <c r="W9" s="6" t="s">
        <v>189</v>
      </c>
      <c r="X9" s="7" t="s">
        <v>200</v>
      </c>
      <c r="Y9" s="6" t="s">
        <v>201</v>
      </c>
      <c r="Z9" s="7" t="s">
        <v>202</v>
      </c>
      <c r="AA9" s="6" t="s">
        <v>203</v>
      </c>
      <c r="AB9" s="7" t="s">
        <v>103</v>
      </c>
      <c r="AC9" s="6" t="s">
        <v>79</v>
      </c>
      <c r="AD9" s="7" t="s">
        <v>79</v>
      </c>
      <c r="AE9" s="6" t="s">
        <v>79</v>
      </c>
      <c r="AF9" s="7" t="s">
        <v>79</v>
      </c>
      <c r="AG9" s="6" t="s">
        <v>204</v>
      </c>
      <c r="AH9" s="7" t="s">
        <v>205</v>
      </c>
      <c r="AI9" s="6" t="s">
        <v>206</v>
      </c>
      <c r="AJ9" s="7" t="s">
        <v>207</v>
      </c>
      <c r="AK9" s="6" t="s">
        <v>108</v>
      </c>
      <c r="AL9" s="7" t="s">
        <v>109</v>
      </c>
      <c r="AM9" s="6" t="s">
        <v>110</v>
      </c>
      <c r="AN9" s="7" t="s">
        <v>111</v>
      </c>
      <c r="AO9" s="7" t="s">
        <v>165</v>
      </c>
      <c r="AP9" s="7" t="s">
        <v>79</v>
      </c>
      <c r="AQ9" s="7"/>
      <c r="AR9" s="7">
        <v>1</v>
      </c>
      <c r="AS9" s="8">
        <v>2806795.27</v>
      </c>
      <c r="AT9" s="8">
        <v>2806795.27</v>
      </c>
      <c r="AU9" s="8"/>
      <c r="AV9" s="8"/>
      <c r="AW9" s="8"/>
      <c r="AX9" s="8"/>
      <c r="AY9" s="8">
        <v>2900000</v>
      </c>
      <c r="AZ9" s="8">
        <v>2806795.27</v>
      </c>
      <c r="BA9" s="9">
        <v>725000</v>
      </c>
      <c r="BB9" s="9">
        <v>1983363.81</v>
      </c>
      <c r="BC9" s="9">
        <v>98431.46</v>
      </c>
      <c r="BD9" s="9">
        <v>2806795.27</v>
      </c>
      <c r="BE9" s="10">
        <v>52730.42</v>
      </c>
      <c r="BF9" s="11">
        <v>2.7498360000000002</v>
      </c>
      <c r="BG9" s="11"/>
      <c r="BH9" s="11">
        <v>7700</v>
      </c>
      <c r="BI9" s="9"/>
      <c r="BJ9" s="9"/>
      <c r="BK9" s="9"/>
      <c r="BL9" s="9"/>
      <c r="BM9" s="9"/>
      <c r="BN9" s="9"/>
      <c r="BO9" s="9"/>
      <c r="BP9" s="9"/>
      <c r="BQ9" s="9"/>
      <c r="BR9" s="9"/>
      <c r="BS9" s="7"/>
      <c r="BT9" s="7" t="str">
        <f>IFERROR((VLOOKUP(J9,[1]!Tableau2[#All],13,FALSE)),"")</f>
        <v/>
      </c>
    </row>
    <row r="10" spans="1:72" x14ac:dyDescent="0.25">
      <c r="A10" s="6" t="s">
        <v>78</v>
      </c>
      <c r="B10" s="6"/>
      <c r="C10" s="7" t="s">
        <v>80</v>
      </c>
      <c r="D10" s="6" t="s">
        <v>81</v>
      </c>
      <c r="E10" s="7" t="s">
        <v>82</v>
      </c>
      <c r="F10" s="6" t="s">
        <v>83</v>
      </c>
      <c r="G10" s="7" t="s">
        <v>84</v>
      </c>
      <c r="H10" s="6" t="s">
        <v>85</v>
      </c>
      <c r="I10" s="7" t="s">
        <v>86</v>
      </c>
      <c r="J10" s="6" t="s">
        <v>208</v>
      </c>
      <c r="K10" s="7" t="s">
        <v>88</v>
      </c>
      <c r="L10" s="6" t="s">
        <v>209</v>
      </c>
      <c r="M10" s="7" t="s">
        <v>210</v>
      </c>
      <c r="N10" s="6" t="s">
        <v>211</v>
      </c>
      <c r="O10" s="7" t="s">
        <v>212</v>
      </c>
      <c r="P10">
        <f t="shared" si="0"/>
        <v>11</v>
      </c>
      <c r="Q10">
        <f>VLOOKUP(P10,'3ME-NAF'!A:C,3,FALSE)</f>
        <v>2</v>
      </c>
      <c r="R10" s="7" t="s">
        <v>213</v>
      </c>
      <c r="S10" s="6" t="s">
        <v>94</v>
      </c>
      <c r="T10" s="7" t="s">
        <v>214</v>
      </c>
      <c r="U10" s="6" t="s">
        <v>135</v>
      </c>
      <c r="V10" s="7" t="s">
        <v>97</v>
      </c>
      <c r="W10" s="6" t="s">
        <v>119</v>
      </c>
      <c r="X10" s="7" t="s">
        <v>215</v>
      </c>
      <c r="Y10" s="6" t="s">
        <v>216</v>
      </c>
      <c r="Z10" s="7" t="s">
        <v>217</v>
      </c>
      <c r="AA10" s="6" t="s">
        <v>218</v>
      </c>
      <c r="AB10" s="7" t="s">
        <v>103</v>
      </c>
      <c r="AC10" s="6" t="s">
        <v>79</v>
      </c>
      <c r="AD10" s="7" t="s">
        <v>79</v>
      </c>
      <c r="AE10" s="6" t="s">
        <v>79</v>
      </c>
      <c r="AF10" s="7" t="s">
        <v>79</v>
      </c>
      <c r="AG10" s="6" t="s">
        <v>219</v>
      </c>
      <c r="AH10" s="7" t="s">
        <v>220</v>
      </c>
      <c r="AI10" s="6" t="s">
        <v>143</v>
      </c>
      <c r="AJ10" s="7" t="s">
        <v>220</v>
      </c>
      <c r="AK10" s="6" t="s">
        <v>108</v>
      </c>
      <c r="AL10" s="7" t="s">
        <v>109</v>
      </c>
      <c r="AM10" s="6" t="s">
        <v>110</v>
      </c>
      <c r="AN10" s="7" t="s">
        <v>111</v>
      </c>
      <c r="AO10" s="7" t="s">
        <v>213</v>
      </c>
      <c r="AP10" s="7" t="s">
        <v>79</v>
      </c>
      <c r="AQ10" s="7"/>
      <c r="AR10" s="7">
        <v>1</v>
      </c>
      <c r="AS10" s="8">
        <v>398200</v>
      </c>
      <c r="AT10" s="8">
        <v>398200</v>
      </c>
      <c r="AU10" s="8"/>
      <c r="AV10" s="8"/>
      <c r="AW10" s="8"/>
      <c r="AX10" s="8"/>
      <c r="AY10" s="8">
        <v>1592800</v>
      </c>
      <c r="AZ10" s="8">
        <v>398200</v>
      </c>
      <c r="BA10" s="9">
        <v>0</v>
      </c>
      <c r="BB10" s="9">
        <v>0</v>
      </c>
      <c r="BC10" s="9">
        <v>398200</v>
      </c>
      <c r="BD10" s="9">
        <v>398200</v>
      </c>
      <c r="BE10" s="10">
        <v>22515.68</v>
      </c>
      <c r="BF10" s="11">
        <v>3.5370910000000002</v>
      </c>
      <c r="BG10" s="11"/>
      <c r="BH10" s="11">
        <v>8500</v>
      </c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7"/>
      <c r="BT10" s="7" t="str">
        <f>IFERROR((VLOOKUP(J10,[1]!Tableau2[#All],13,FALSE)),"")</f>
        <v/>
      </c>
    </row>
    <row r="11" spans="1:72" x14ac:dyDescent="0.25">
      <c r="A11" s="6" t="s">
        <v>78</v>
      </c>
      <c r="B11" s="6"/>
      <c r="C11" s="7" t="s">
        <v>80</v>
      </c>
      <c r="D11" s="6" t="s">
        <v>81</v>
      </c>
      <c r="E11" s="7" t="s">
        <v>82</v>
      </c>
      <c r="F11" s="6" t="s">
        <v>83</v>
      </c>
      <c r="G11" s="7" t="s">
        <v>84</v>
      </c>
      <c r="H11" s="6" t="s">
        <v>85</v>
      </c>
      <c r="I11" s="7" t="s">
        <v>86</v>
      </c>
      <c r="J11" s="6" t="s">
        <v>221</v>
      </c>
      <c r="K11" s="7" t="s">
        <v>88</v>
      </c>
      <c r="L11" s="6" t="s">
        <v>222</v>
      </c>
      <c r="M11" s="7" t="s">
        <v>223</v>
      </c>
      <c r="N11" s="6" t="s">
        <v>224</v>
      </c>
      <c r="O11" s="7" t="s">
        <v>225</v>
      </c>
      <c r="P11">
        <f t="shared" si="0"/>
        <v>11</v>
      </c>
      <c r="Q11">
        <f>VLOOKUP(P11,'3ME-NAF'!A:C,3,FALSE)</f>
        <v>2</v>
      </c>
      <c r="R11" s="7" t="s">
        <v>93</v>
      </c>
      <c r="S11" s="6" t="s">
        <v>94</v>
      </c>
      <c r="T11" s="7" t="s">
        <v>95</v>
      </c>
      <c r="U11" s="6" t="s">
        <v>135</v>
      </c>
      <c r="V11" s="7" t="s">
        <v>97</v>
      </c>
      <c r="W11" s="6" t="s">
        <v>98</v>
      </c>
      <c r="X11" s="7" t="s">
        <v>226</v>
      </c>
      <c r="Y11" s="6" t="s">
        <v>227</v>
      </c>
      <c r="Z11" s="7" t="s">
        <v>228</v>
      </c>
      <c r="AA11" s="6" t="s">
        <v>229</v>
      </c>
      <c r="AB11" s="7" t="s">
        <v>103</v>
      </c>
      <c r="AC11" s="6" t="s">
        <v>79</v>
      </c>
      <c r="AD11" s="7" t="s">
        <v>79</v>
      </c>
      <c r="AE11" s="6" t="s">
        <v>79</v>
      </c>
      <c r="AF11" s="7" t="s">
        <v>79</v>
      </c>
      <c r="AG11" s="6" t="s">
        <v>230</v>
      </c>
      <c r="AH11" s="7" t="s">
        <v>231</v>
      </c>
      <c r="AI11" s="6" t="s">
        <v>232</v>
      </c>
      <c r="AJ11" s="7" t="s">
        <v>233</v>
      </c>
      <c r="AK11" s="6" t="s">
        <v>108</v>
      </c>
      <c r="AL11" s="7" t="s">
        <v>109</v>
      </c>
      <c r="AM11" s="6" t="s">
        <v>110</v>
      </c>
      <c r="AN11" s="7" t="s">
        <v>111</v>
      </c>
      <c r="AO11" s="7" t="s">
        <v>93</v>
      </c>
      <c r="AP11" s="7" t="s">
        <v>79</v>
      </c>
      <c r="AQ11" s="7"/>
      <c r="AR11" s="7">
        <v>1</v>
      </c>
      <c r="AS11" s="8">
        <v>4136000</v>
      </c>
      <c r="AT11" s="8">
        <v>4136000</v>
      </c>
      <c r="AU11" s="8"/>
      <c r="AV11" s="8"/>
      <c r="AW11" s="8"/>
      <c r="AX11" s="8"/>
      <c r="AY11" s="8">
        <v>1600000</v>
      </c>
      <c r="AZ11" s="8">
        <v>1481225.96</v>
      </c>
      <c r="BA11" s="9">
        <v>400000</v>
      </c>
      <c r="BB11" s="9">
        <v>901021.63</v>
      </c>
      <c r="BC11" s="9">
        <v>180204.33</v>
      </c>
      <c r="BD11" s="9">
        <v>1481225.96</v>
      </c>
      <c r="BE11" s="10">
        <v>38704.639999999999</v>
      </c>
      <c r="BF11" s="11">
        <v>2.0669360000000001</v>
      </c>
      <c r="BG11" s="11"/>
      <c r="BH11" s="11">
        <v>6000</v>
      </c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7"/>
      <c r="BT11" s="7" t="str">
        <f>IFERROR((VLOOKUP(J11,[1]!Tableau2[#All],13,FALSE)),"")</f>
        <v/>
      </c>
    </row>
    <row r="12" spans="1:72" x14ac:dyDescent="0.25">
      <c r="A12" s="6" t="s">
        <v>78</v>
      </c>
      <c r="B12" s="6"/>
      <c r="C12" s="7" t="s">
        <v>80</v>
      </c>
      <c r="D12" s="6" t="s">
        <v>81</v>
      </c>
      <c r="E12" s="7" t="s">
        <v>82</v>
      </c>
      <c r="F12" s="6" t="s">
        <v>83</v>
      </c>
      <c r="G12" s="7" t="s">
        <v>84</v>
      </c>
      <c r="H12" s="6" t="s">
        <v>85</v>
      </c>
      <c r="I12" s="7" t="s">
        <v>86</v>
      </c>
      <c r="J12" s="6" t="s">
        <v>234</v>
      </c>
      <c r="K12" s="7" t="s">
        <v>88</v>
      </c>
      <c r="L12" s="6" t="s">
        <v>235</v>
      </c>
      <c r="M12" s="7" t="s">
        <v>146</v>
      </c>
      <c r="N12" s="6" t="s">
        <v>147</v>
      </c>
      <c r="O12" s="7" t="s">
        <v>148</v>
      </c>
      <c r="P12">
        <f t="shared" si="0"/>
        <v>35</v>
      </c>
      <c r="Q12">
        <f>VLOOKUP(P12,'3ME-NAF'!A:C,3,FALSE)</f>
        <v>2402</v>
      </c>
      <c r="R12" s="7" t="s">
        <v>236</v>
      </c>
      <c r="S12" s="6" t="s">
        <v>94</v>
      </c>
      <c r="T12" s="7" t="s">
        <v>95</v>
      </c>
      <c r="U12" s="6" t="s">
        <v>135</v>
      </c>
      <c r="V12" s="7" t="s">
        <v>97</v>
      </c>
      <c r="W12" s="6" t="s">
        <v>237</v>
      </c>
      <c r="X12" s="7" t="s">
        <v>238</v>
      </c>
      <c r="Y12" s="6" t="s">
        <v>239</v>
      </c>
      <c r="Z12" s="7" t="s">
        <v>240</v>
      </c>
      <c r="AA12" s="6" t="s">
        <v>241</v>
      </c>
      <c r="AB12" s="7" t="s">
        <v>103</v>
      </c>
      <c r="AC12" s="6" t="s">
        <v>79</v>
      </c>
      <c r="AD12" s="7" t="s">
        <v>79</v>
      </c>
      <c r="AE12" s="6" t="s">
        <v>79</v>
      </c>
      <c r="AF12" s="7" t="s">
        <v>79</v>
      </c>
      <c r="AG12" s="6" t="s">
        <v>242</v>
      </c>
      <c r="AH12" s="7" t="s">
        <v>243</v>
      </c>
      <c r="AI12" s="6" t="s">
        <v>244</v>
      </c>
      <c r="AJ12" s="7" t="s">
        <v>245</v>
      </c>
      <c r="AK12" s="6" t="s">
        <v>108</v>
      </c>
      <c r="AL12" s="7" t="s">
        <v>109</v>
      </c>
      <c r="AM12" s="6" t="s">
        <v>110</v>
      </c>
      <c r="AN12" s="7" t="s">
        <v>111</v>
      </c>
      <c r="AO12" s="7" t="s">
        <v>236</v>
      </c>
      <c r="AP12" s="7" t="s">
        <v>79</v>
      </c>
      <c r="AQ12" s="7"/>
      <c r="AR12" s="7">
        <v>1</v>
      </c>
      <c r="AS12" s="8">
        <v>5195719.3499999996</v>
      </c>
      <c r="AT12" s="8">
        <v>5195719.3499999996</v>
      </c>
      <c r="AU12" s="8"/>
      <c r="AV12" s="8"/>
      <c r="AW12" s="8"/>
      <c r="AX12" s="8"/>
      <c r="AY12" s="8">
        <v>2600000</v>
      </c>
      <c r="AZ12" s="8">
        <v>2338073.71</v>
      </c>
      <c r="BA12" s="9">
        <v>650000</v>
      </c>
      <c r="BB12" s="9">
        <v>1319034.53</v>
      </c>
      <c r="BC12" s="9">
        <v>369039.18</v>
      </c>
      <c r="BD12" s="9">
        <v>2338073.71</v>
      </c>
      <c r="BE12" s="10">
        <v>65465.27</v>
      </c>
      <c r="BF12" s="11">
        <v>1.9857860000000001</v>
      </c>
      <c r="BG12" s="11"/>
      <c r="BH12" s="11">
        <v>8400</v>
      </c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7"/>
      <c r="BT12" s="7" t="str">
        <f>IFERROR((VLOOKUP(J12,[1]!Tableau2[#All],13,FALSE)),"")</f>
        <v/>
      </c>
    </row>
    <row r="13" spans="1:72" x14ac:dyDescent="0.25">
      <c r="A13" s="6" t="s">
        <v>78</v>
      </c>
      <c r="B13" s="6"/>
      <c r="C13" s="7" t="s">
        <v>80</v>
      </c>
      <c r="D13" s="6" t="s">
        <v>81</v>
      </c>
      <c r="E13" s="7" t="s">
        <v>82</v>
      </c>
      <c r="F13" s="6" t="s">
        <v>83</v>
      </c>
      <c r="G13" s="7" t="s">
        <v>84</v>
      </c>
      <c r="H13" s="6" t="s">
        <v>85</v>
      </c>
      <c r="I13" s="7" t="s">
        <v>86</v>
      </c>
      <c r="J13" s="6" t="s">
        <v>246</v>
      </c>
      <c r="K13" s="7" t="s">
        <v>88</v>
      </c>
      <c r="L13" s="6" t="s">
        <v>247</v>
      </c>
      <c r="M13" s="7" t="s">
        <v>146</v>
      </c>
      <c r="N13" s="6" t="s">
        <v>248</v>
      </c>
      <c r="O13" s="7" t="s">
        <v>148</v>
      </c>
      <c r="P13">
        <f t="shared" si="0"/>
        <v>35</v>
      </c>
      <c r="Q13">
        <f>VLOOKUP(P13,'3ME-NAF'!A:C,3,FALSE)</f>
        <v>2402</v>
      </c>
      <c r="R13" s="7" t="s">
        <v>249</v>
      </c>
      <c r="S13" s="6" t="s">
        <v>94</v>
      </c>
      <c r="T13" s="7" t="s">
        <v>95</v>
      </c>
      <c r="U13" s="6" t="s">
        <v>135</v>
      </c>
      <c r="V13" s="7" t="s">
        <v>97</v>
      </c>
      <c r="W13" s="6" t="s">
        <v>250</v>
      </c>
      <c r="X13" s="7" t="s">
        <v>251</v>
      </c>
      <c r="Y13" s="6" t="s">
        <v>252</v>
      </c>
      <c r="Z13" s="7" t="s">
        <v>253</v>
      </c>
      <c r="AA13" s="6" t="s">
        <v>254</v>
      </c>
      <c r="AB13" s="7" t="s">
        <v>103</v>
      </c>
      <c r="AC13" s="6" t="s">
        <v>79</v>
      </c>
      <c r="AD13" s="7" t="s">
        <v>79</v>
      </c>
      <c r="AE13" s="6" t="s">
        <v>79</v>
      </c>
      <c r="AF13" s="7" t="s">
        <v>79</v>
      </c>
      <c r="AG13" s="6" t="s">
        <v>255</v>
      </c>
      <c r="AH13" s="7" t="s">
        <v>256</v>
      </c>
      <c r="AI13" s="6" t="s">
        <v>257</v>
      </c>
      <c r="AJ13" s="7" t="s">
        <v>258</v>
      </c>
      <c r="AK13" s="6" t="s">
        <v>108</v>
      </c>
      <c r="AL13" s="7" t="s">
        <v>259</v>
      </c>
      <c r="AM13" s="6" t="s">
        <v>110</v>
      </c>
      <c r="AN13" s="7" t="s">
        <v>111</v>
      </c>
      <c r="AO13" s="7" t="s">
        <v>249</v>
      </c>
      <c r="AP13" s="7" t="s">
        <v>79</v>
      </c>
      <c r="AQ13" s="7"/>
      <c r="AR13" s="7">
        <v>1</v>
      </c>
      <c r="AS13" s="8">
        <v>3260451.29</v>
      </c>
      <c r="AT13" s="8">
        <v>3260451.29</v>
      </c>
      <c r="AU13" s="8"/>
      <c r="AV13" s="8"/>
      <c r="AW13" s="8"/>
      <c r="AX13" s="8"/>
      <c r="AY13" s="8">
        <v>700000</v>
      </c>
      <c r="AZ13" s="8">
        <v>652090.26</v>
      </c>
      <c r="BA13" s="9">
        <v>175000</v>
      </c>
      <c r="BB13" s="9">
        <v>379437.56</v>
      </c>
      <c r="BC13" s="9">
        <v>97652.7</v>
      </c>
      <c r="BD13" s="9">
        <v>652090.26</v>
      </c>
      <c r="BE13" s="10">
        <v>45240.7</v>
      </c>
      <c r="BF13" s="11">
        <v>0.77363999999999999</v>
      </c>
      <c r="BG13" s="11"/>
      <c r="BH13" s="11">
        <v>8000</v>
      </c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7"/>
      <c r="BT13" s="7" t="str">
        <f>IFERROR((VLOOKUP(J13,[1]!Tableau2[#All],13,FALSE)),"")</f>
        <v/>
      </c>
    </row>
    <row r="14" spans="1:72" x14ac:dyDescent="0.25">
      <c r="A14" s="6" t="s">
        <v>78</v>
      </c>
      <c r="B14" s="6"/>
      <c r="C14" s="7" t="s">
        <v>80</v>
      </c>
      <c r="D14" s="6" t="s">
        <v>81</v>
      </c>
      <c r="E14" s="7" t="s">
        <v>82</v>
      </c>
      <c r="F14" s="6" t="s">
        <v>83</v>
      </c>
      <c r="G14" s="7" t="s">
        <v>84</v>
      </c>
      <c r="H14" s="6" t="s">
        <v>85</v>
      </c>
      <c r="I14" s="7" t="s">
        <v>86</v>
      </c>
      <c r="J14" s="6" t="s">
        <v>260</v>
      </c>
      <c r="K14" s="7" t="s">
        <v>88</v>
      </c>
      <c r="L14" s="6" t="s">
        <v>261</v>
      </c>
      <c r="M14" s="7" t="s">
        <v>262</v>
      </c>
      <c r="N14" s="6" t="s">
        <v>263</v>
      </c>
      <c r="O14" s="7" t="s">
        <v>148</v>
      </c>
      <c r="P14">
        <f t="shared" si="0"/>
        <v>35</v>
      </c>
      <c r="Q14">
        <f>VLOOKUP(P14,'3ME-NAF'!A:C,3,FALSE)</f>
        <v>2402</v>
      </c>
      <c r="R14" s="7" t="s">
        <v>93</v>
      </c>
      <c r="S14" s="6" t="s">
        <v>94</v>
      </c>
      <c r="T14" s="7" t="s">
        <v>95</v>
      </c>
      <c r="U14" s="6" t="s">
        <v>135</v>
      </c>
      <c r="V14" s="7" t="s">
        <v>97</v>
      </c>
      <c r="W14" s="6" t="s">
        <v>136</v>
      </c>
      <c r="X14" s="7" t="s">
        <v>264</v>
      </c>
      <c r="Y14" s="6" t="s">
        <v>265</v>
      </c>
      <c r="Z14" s="7" t="s">
        <v>266</v>
      </c>
      <c r="AA14" s="6" t="s">
        <v>267</v>
      </c>
      <c r="AB14" s="7" t="s">
        <v>103</v>
      </c>
      <c r="AC14" s="6" t="s">
        <v>79</v>
      </c>
      <c r="AD14" s="7" t="s">
        <v>79</v>
      </c>
      <c r="AE14" s="6" t="s">
        <v>79</v>
      </c>
      <c r="AF14" s="7" t="s">
        <v>79</v>
      </c>
      <c r="AG14" s="6" t="s">
        <v>230</v>
      </c>
      <c r="AH14" s="7" t="s">
        <v>268</v>
      </c>
      <c r="AI14" s="6" t="s">
        <v>269</v>
      </c>
      <c r="AJ14" s="7" t="s">
        <v>270</v>
      </c>
      <c r="AK14" s="6" t="s">
        <v>108</v>
      </c>
      <c r="AL14" s="7" t="s">
        <v>109</v>
      </c>
      <c r="AM14" s="6" t="s">
        <v>110</v>
      </c>
      <c r="AN14" s="7" t="s">
        <v>111</v>
      </c>
      <c r="AO14" s="7" t="s">
        <v>93</v>
      </c>
      <c r="AP14" s="7" t="s">
        <v>79</v>
      </c>
      <c r="AQ14" s="7"/>
      <c r="AR14" s="7">
        <v>1</v>
      </c>
      <c r="AS14" s="8">
        <v>2350000</v>
      </c>
      <c r="AT14" s="8">
        <v>2350000</v>
      </c>
      <c r="AU14" s="8"/>
      <c r="AV14" s="8"/>
      <c r="AW14" s="8"/>
      <c r="AX14" s="8"/>
      <c r="AY14" s="8">
        <v>1246000</v>
      </c>
      <c r="AZ14" s="8">
        <v>985981.62</v>
      </c>
      <c r="BA14" s="9">
        <v>311500</v>
      </c>
      <c r="BB14" s="9">
        <v>428332.15</v>
      </c>
      <c r="BC14" s="9">
        <v>246149.47</v>
      </c>
      <c r="BD14" s="9">
        <v>985981.62</v>
      </c>
      <c r="BE14" s="10">
        <v>23039.03</v>
      </c>
      <c r="BF14" s="11">
        <v>2.704107</v>
      </c>
      <c r="BG14" s="11"/>
      <c r="BH14" s="11">
        <v>1981</v>
      </c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7"/>
      <c r="BT14" s="7" t="str">
        <f>IFERROR((VLOOKUP(J14,[1]!Tableau2[#All],13,FALSE)),"")</f>
        <v/>
      </c>
    </row>
    <row r="15" spans="1:72" x14ac:dyDescent="0.25">
      <c r="A15" s="6" t="s">
        <v>78</v>
      </c>
      <c r="B15" s="6"/>
      <c r="C15" s="7" t="s">
        <v>80</v>
      </c>
      <c r="D15" s="6" t="s">
        <v>81</v>
      </c>
      <c r="E15" s="7" t="s">
        <v>82</v>
      </c>
      <c r="F15" s="6" t="s">
        <v>83</v>
      </c>
      <c r="G15" s="7" t="s">
        <v>84</v>
      </c>
      <c r="H15" s="6" t="s">
        <v>85</v>
      </c>
      <c r="I15" s="7" t="s">
        <v>86</v>
      </c>
      <c r="J15" s="6" t="s">
        <v>271</v>
      </c>
      <c r="K15" s="7" t="s">
        <v>88</v>
      </c>
      <c r="L15" s="6" t="s">
        <v>272</v>
      </c>
      <c r="M15" s="7" t="s">
        <v>262</v>
      </c>
      <c r="N15" s="6" t="s">
        <v>273</v>
      </c>
      <c r="O15" s="7" t="s">
        <v>148</v>
      </c>
      <c r="P15">
        <f t="shared" si="0"/>
        <v>35</v>
      </c>
      <c r="Q15">
        <f>VLOOKUP(P15,'3ME-NAF'!A:C,3,FALSE)</f>
        <v>2402</v>
      </c>
      <c r="R15" s="7" t="s">
        <v>93</v>
      </c>
      <c r="S15" s="6" t="s">
        <v>94</v>
      </c>
      <c r="T15" s="7" t="s">
        <v>95</v>
      </c>
      <c r="U15" s="6" t="s">
        <v>135</v>
      </c>
      <c r="V15" s="7" t="s">
        <v>97</v>
      </c>
      <c r="W15" s="6" t="s">
        <v>150</v>
      </c>
      <c r="X15" s="7" t="s">
        <v>274</v>
      </c>
      <c r="Y15" s="6" t="s">
        <v>275</v>
      </c>
      <c r="Z15" s="7" t="s">
        <v>276</v>
      </c>
      <c r="AA15" s="6" t="s">
        <v>277</v>
      </c>
      <c r="AB15" s="7" t="s">
        <v>103</v>
      </c>
      <c r="AC15" s="6" t="s">
        <v>79</v>
      </c>
      <c r="AD15" s="7" t="s">
        <v>79</v>
      </c>
      <c r="AE15" s="6" t="s">
        <v>79</v>
      </c>
      <c r="AF15" s="7" t="s">
        <v>79</v>
      </c>
      <c r="AG15" s="6" t="s">
        <v>278</v>
      </c>
      <c r="AH15" s="7" t="s">
        <v>279</v>
      </c>
      <c r="AI15" s="6" t="s">
        <v>280</v>
      </c>
      <c r="AJ15" s="7" t="s">
        <v>281</v>
      </c>
      <c r="AK15" s="6" t="s">
        <v>108</v>
      </c>
      <c r="AL15" s="7" t="s">
        <v>109</v>
      </c>
      <c r="AM15" s="6" t="s">
        <v>110</v>
      </c>
      <c r="AN15" s="7" t="s">
        <v>111</v>
      </c>
      <c r="AO15" s="7" t="s">
        <v>93</v>
      </c>
      <c r="AP15" s="7" t="s">
        <v>79</v>
      </c>
      <c r="AQ15" s="7"/>
      <c r="AR15" s="7">
        <v>1</v>
      </c>
      <c r="AS15" s="8">
        <v>2910252.36</v>
      </c>
      <c r="AT15" s="8">
        <v>2910252.36</v>
      </c>
      <c r="AU15" s="8"/>
      <c r="AV15" s="8"/>
      <c r="AW15" s="8"/>
      <c r="AX15" s="8"/>
      <c r="AY15" s="8">
        <v>714286</v>
      </c>
      <c r="AZ15" s="8">
        <v>523845.42000000004</v>
      </c>
      <c r="BA15" s="9">
        <v>178571.5</v>
      </c>
      <c r="BB15" s="9">
        <v>270711.19</v>
      </c>
      <c r="BC15" s="9">
        <v>74562.73</v>
      </c>
      <c r="BD15" s="9">
        <v>523845.42</v>
      </c>
      <c r="BE15" s="10">
        <v>16619.27</v>
      </c>
      <c r="BF15" s="11">
        <v>2.1489690000000001</v>
      </c>
      <c r="BG15" s="11"/>
      <c r="BH15" s="11">
        <v>4000</v>
      </c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7"/>
      <c r="BT15" s="7" t="str">
        <f>IFERROR((VLOOKUP(J15,[1]!Tableau2[#All],13,FALSE)),"")</f>
        <v/>
      </c>
    </row>
    <row r="16" spans="1:72" x14ac:dyDescent="0.25">
      <c r="A16" s="6" t="s">
        <v>78</v>
      </c>
      <c r="B16" s="6"/>
      <c r="C16" s="7" t="s">
        <v>80</v>
      </c>
      <c r="D16" s="6" t="s">
        <v>81</v>
      </c>
      <c r="E16" s="7" t="s">
        <v>82</v>
      </c>
      <c r="F16" s="6" t="s">
        <v>83</v>
      </c>
      <c r="G16" s="7" t="s">
        <v>84</v>
      </c>
      <c r="H16" s="6" t="s">
        <v>85</v>
      </c>
      <c r="I16" s="7" t="s">
        <v>86</v>
      </c>
      <c r="J16" s="6" t="s">
        <v>282</v>
      </c>
      <c r="K16" s="7" t="s">
        <v>88</v>
      </c>
      <c r="L16" s="6" t="s">
        <v>283</v>
      </c>
      <c r="M16" s="7" t="s">
        <v>284</v>
      </c>
      <c r="N16" s="6" t="s">
        <v>285</v>
      </c>
      <c r="O16" s="7" t="s">
        <v>286</v>
      </c>
      <c r="P16">
        <f t="shared" si="0"/>
        <v>23</v>
      </c>
      <c r="Q16">
        <f>VLOOKUP(P16,'3ME-NAF'!A:C,3,FALSE)</f>
        <v>5</v>
      </c>
      <c r="R16" s="7" t="s">
        <v>287</v>
      </c>
      <c r="S16" s="6" t="s">
        <v>94</v>
      </c>
      <c r="T16" s="7" t="s">
        <v>166</v>
      </c>
      <c r="U16" s="6" t="s">
        <v>135</v>
      </c>
      <c r="V16" s="7" t="s">
        <v>97</v>
      </c>
      <c r="W16" s="6" t="s">
        <v>119</v>
      </c>
      <c r="X16" s="7" t="s">
        <v>120</v>
      </c>
      <c r="Y16" s="6" t="s">
        <v>288</v>
      </c>
      <c r="Z16" s="7" t="s">
        <v>289</v>
      </c>
      <c r="AA16" s="6" t="s">
        <v>290</v>
      </c>
      <c r="AB16" s="7" t="s">
        <v>291</v>
      </c>
      <c r="AC16" s="6" t="s">
        <v>79</v>
      </c>
      <c r="AD16" s="7" t="s">
        <v>79</v>
      </c>
      <c r="AE16" s="6" t="s">
        <v>79</v>
      </c>
      <c r="AF16" s="7" t="s">
        <v>79</v>
      </c>
      <c r="AG16" s="6" t="s">
        <v>292</v>
      </c>
      <c r="AH16" s="7" t="s">
        <v>143</v>
      </c>
      <c r="AI16" s="6" t="s">
        <v>293</v>
      </c>
      <c r="AJ16" s="7" t="s">
        <v>294</v>
      </c>
      <c r="AK16" s="6" t="s">
        <v>108</v>
      </c>
      <c r="AL16" s="7" t="s">
        <v>109</v>
      </c>
      <c r="AM16" s="6" t="s">
        <v>110</v>
      </c>
      <c r="AN16" s="7" t="s">
        <v>111</v>
      </c>
      <c r="AO16" s="7" t="s">
        <v>287</v>
      </c>
      <c r="AP16" s="7" t="s">
        <v>79</v>
      </c>
      <c r="AQ16" s="7"/>
      <c r="AR16" s="7">
        <v>1</v>
      </c>
      <c r="AS16" s="8">
        <v>632000</v>
      </c>
      <c r="AT16" s="8">
        <v>632000</v>
      </c>
      <c r="AU16" s="8"/>
      <c r="AV16" s="8"/>
      <c r="AW16" s="8"/>
      <c r="AX16" s="8"/>
      <c r="AY16" s="8">
        <v>305000</v>
      </c>
      <c r="AZ16" s="8">
        <v>124842.97</v>
      </c>
      <c r="BA16" s="9">
        <v>76250</v>
      </c>
      <c r="BB16" s="9">
        <v>48592.97</v>
      </c>
      <c r="BC16" s="9">
        <v>0</v>
      </c>
      <c r="BD16" s="9">
        <v>124842.97</v>
      </c>
      <c r="BE16" s="10">
        <v>12164.98</v>
      </c>
      <c r="BF16" s="11">
        <v>1.253598</v>
      </c>
      <c r="BG16" s="11"/>
      <c r="BH16" s="11">
        <v>7000</v>
      </c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7"/>
      <c r="BT16" s="7" t="str">
        <f>IFERROR((VLOOKUP(J16,[1]!Tableau2[#All],13,FALSE)),"")</f>
        <v/>
      </c>
    </row>
    <row r="17" spans="1:72" x14ac:dyDescent="0.25">
      <c r="A17" s="6" t="s">
        <v>78</v>
      </c>
      <c r="B17" s="6"/>
      <c r="C17" s="7" t="s">
        <v>80</v>
      </c>
      <c r="D17" s="6" t="s">
        <v>81</v>
      </c>
      <c r="E17" s="7" t="s">
        <v>82</v>
      </c>
      <c r="F17" s="6" t="s">
        <v>83</v>
      </c>
      <c r="G17" s="7" t="s">
        <v>84</v>
      </c>
      <c r="H17" s="6" t="s">
        <v>85</v>
      </c>
      <c r="I17" s="7" t="s">
        <v>86</v>
      </c>
      <c r="J17" s="6" t="s">
        <v>295</v>
      </c>
      <c r="K17" s="7" t="s">
        <v>88</v>
      </c>
      <c r="L17" s="6" t="s">
        <v>296</v>
      </c>
      <c r="M17" s="7" t="s">
        <v>284</v>
      </c>
      <c r="N17" s="6" t="s">
        <v>285</v>
      </c>
      <c r="O17" s="7" t="s">
        <v>286</v>
      </c>
      <c r="P17">
        <f t="shared" si="0"/>
        <v>23</v>
      </c>
      <c r="Q17">
        <f>VLOOKUP(P17,'3ME-NAF'!A:C,3,FALSE)</f>
        <v>5</v>
      </c>
      <c r="R17" s="7" t="s">
        <v>287</v>
      </c>
      <c r="S17" s="6" t="s">
        <v>94</v>
      </c>
      <c r="T17" s="7" t="s">
        <v>166</v>
      </c>
      <c r="U17" s="6" t="s">
        <v>135</v>
      </c>
      <c r="V17" s="7" t="s">
        <v>97</v>
      </c>
      <c r="W17" s="6" t="s">
        <v>119</v>
      </c>
      <c r="X17" s="7" t="s">
        <v>120</v>
      </c>
      <c r="Y17" s="6" t="s">
        <v>288</v>
      </c>
      <c r="Z17" s="7" t="s">
        <v>289</v>
      </c>
      <c r="AA17" s="6" t="s">
        <v>290</v>
      </c>
      <c r="AB17" s="7" t="s">
        <v>103</v>
      </c>
      <c r="AC17" s="6" t="s">
        <v>79</v>
      </c>
      <c r="AD17" s="7" t="s">
        <v>79</v>
      </c>
      <c r="AE17" s="6" t="s">
        <v>79</v>
      </c>
      <c r="AF17" s="7" t="s">
        <v>79</v>
      </c>
      <c r="AG17" s="6" t="s">
        <v>292</v>
      </c>
      <c r="AH17" s="7" t="s">
        <v>143</v>
      </c>
      <c r="AI17" s="6" t="s">
        <v>297</v>
      </c>
      <c r="AJ17" s="7" t="s">
        <v>298</v>
      </c>
      <c r="AK17" s="6" t="s">
        <v>108</v>
      </c>
      <c r="AL17" s="7" t="s">
        <v>109</v>
      </c>
      <c r="AM17" s="6" t="s">
        <v>110</v>
      </c>
      <c r="AN17" s="7" t="s">
        <v>111</v>
      </c>
      <c r="AO17" s="7" t="s">
        <v>287</v>
      </c>
      <c r="AP17" s="7" t="s">
        <v>79</v>
      </c>
      <c r="AQ17" s="7"/>
      <c r="AR17" s="7">
        <v>1</v>
      </c>
      <c r="AS17" s="8">
        <v>1332000</v>
      </c>
      <c r="AT17" s="8">
        <v>1332000</v>
      </c>
      <c r="AU17" s="8"/>
      <c r="AV17" s="8"/>
      <c r="AW17" s="8"/>
      <c r="AX17" s="8"/>
      <c r="AY17" s="8">
        <v>530000</v>
      </c>
      <c r="AZ17" s="8">
        <v>192627.93</v>
      </c>
      <c r="BA17" s="9">
        <v>132500</v>
      </c>
      <c r="BB17" s="9">
        <v>60127.93</v>
      </c>
      <c r="BC17" s="9">
        <v>0</v>
      </c>
      <c r="BD17" s="9">
        <v>192627.93</v>
      </c>
      <c r="BE17" s="10">
        <v>12409.21</v>
      </c>
      <c r="BF17" s="11">
        <v>2.1355110000000002</v>
      </c>
      <c r="BG17" s="11"/>
      <c r="BH17" s="11">
        <v>4000</v>
      </c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7"/>
      <c r="BT17" s="7" t="str">
        <f>IFERROR((VLOOKUP(J17,[1]!Tableau2[#All],13,FALSE)),"")</f>
        <v/>
      </c>
    </row>
    <row r="18" spans="1:72" x14ac:dyDescent="0.25">
      <c r="A18" s="6" t="s">
        <v>78</v>
      </c>
      <c r="B18" s="6"/>
      <c r="C18" s="7" t="s">
        <v>80</v>
      </c>
      <c r="D18" s="6" t="s">
        <v>81</v>
      </c>
      <c r="E18" s="7" t="s">
        <v>82</v>
      </c>
      <c r="F18" s="6" t="s">
        <v>83</v>
      </c>
      <c r="G18" s="7" t="s">
        <v>84</v>
      </c>
      <c r="H18" s="6" t="s">
        <v>85</v>
      </c>
      <c r="I18" s="7" t="s">
        <v>86</v>
      </c>
      <c r="J18" s="6" t="s">
        <v>299</v>
      </c>
      <c r="K18" s="7" t="s">
        <v>88</v>
      </c>
      <c r="L18" s="6" t="s">
        <v>300</v>
      </c>
      <c r="M18" s="7" t="s">
        <v>301</v>
      </c>
      <c r="N18" s="6" t="s">
        <v>302</v>
      </c>
      <c r="O18" s="7" t="s">
        <v>303</v>
      </c>
      <c r="P18">
        <f t="shared" si="0"/>
        <v>10</v>
      </c>
      <c r="Q18">
        <f>VLOOKUP(P18,'3ME-NAF'!A:C,3,FALSE)</f>
        <v>2</v>
      </c>
      <c r="R18" s="7" t="s">
        <v>93</v>
      </c>
      <c r="S18" s="6" t="s">
        <v>94</v>
      </c>
      <c r="T18" s="7" t="s">
        <v>304</v>
      </c>
      <c r="U18" s="6" t="s">
        <v>135</v>
      </c>
      <c r="V18" s="7" t="s">
        <v>97</v>
      </c>
      <c r="W18" s="6" t="s">
        <v>305</v>
      </c>
      <c r="X18" s="7" t="s">
        <v>306</v>
      </c>
      <c r="Y18" s="6" t="s">
        <v>307</v>
      </c>
      <c r="Z18" s="7" t="s">
        <v>308</v>
      </c>
      <c r="AA18" s="6" t="s">
        <v>309</v>
      </c>
      <c r="AB18" s="7" t="s">
        <v>103</v>
      </c>
      <c r="AC18" s="6" t="s">
        <v>79</v>
      </c>
      <c r="AD18" s="7" t="s">
        <v>79</v>
      </c>
      <c r="AE18" s="6" t="s">
        <v>79</v>
      </c>
      <c r="AF18" s="7" t="s">
        <v>79</v>
      </c>
      <c r="AG18" s="6" t="s">
        <v>310</v>
      </c>
      <c r="AH18" s="7" t="s">
        <v>311</v>
      </c>
      <c r="AI18" s="6" t="s">
        <v>312</v>
      </c>
      <c r="AJ18" s="7" t="s">
        <v>313</v>
      </c>
      <c r="AK18" s="6" t="s">
        <v>108</v>
      </c>
      <c r="AL18" s="7" t="s">
        <v>314</v>
      </c>
      <c r="AM18" s="6" t="s">
        <v>110</v>
      </c>
      <c r="AN18" s="7" t="s">
        <v>111</v>
      </c>
      <c r="AO18" s="7" t="s">
        <v>93</v>
      </c>
      <c r="AP18" s="7" t="s">
        <v>79</v>
      </c>
      <c r="AQ18" s="7"/>
      <c r="AR18" s="7">
        <v>1</v>
      </c>
      <c r="AS18" s="8">
        <v>2294762.1800000002</v>
      </c>
      <c r="AT18" s="8">
        <v>2294762.1800000002</v>
      </c>
      <c r="AU18" s="8"/>
      <c r="AV18" s="8"/>
      <c r="AW18" s="8"/>
      <c r="AX18" s="8"/>
      <c r="AY18" s="8">
        <v>600000</v>
      </c>
      <c r="AZ18" s="8">
        <v>570237.29</v>
      </c>
      <c r="BA18" s="9">
        <v>150000</v>
      </c>
      <c r="BB18" s="9">
        <v>321243.03000000003</v>
      </c>
      <c r="BC18" s="9">
        <v>98994.26</v>
      </c>
      <c r="BD18" s="9">
        <v>570237.29</v>
      </c>
      <c r="BE18" s="10">
        <v>45042.99</v>
      </c>
      <c r="BF18" s="11">
        <v>0.66603000000000001</v>
      </c>
      <c r="BG18" s="11"/>
      <c r="BH18" s="11">
        <v>7000</v>
      </c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7"/>
      <c r="BT18" s="7" t="str">
        <f>IFERROR((VLOOKUP(J18,[1]!Tableau2[#All],13,FALSE)),"")</f>
        <v/>
      </c>
    </row>
    <row r="19" spans="1:72" x14ac:dyDescent="0.25">
      <c r="A19" s="6" t="s">
        <v>78</v>
      </c>
      <c r="B19" s="6"/>
      <c r="C19" s="7" t="s">
        <v>80</v>
      </c>
      <c r="D19" s="6" t="s">
        <v>81</v>
      </c>
      <c r="E19" s="7" t="s">
        <v>82</v>
      </c>
      <c r="F19" s="6" t="s">
        <v>83</v>
      </c>
      <c r="G19" s="7" t="s">
        <v>84</v>
      </c>
      <c r="H19" s="6" t="s">
        <v>85</v>
      </c>
      <c r="I19" s="7" t="s">
        <v>86</v>
      </c>
      <c r="J19" s="6" t="s">
        <v>315</v>
      </c>
      <c r="K19" s="7" t="s">
        <v>88</v>
      </c>
      <c r="L19" s="6" t="s">
        <v>316</v>
      </c>
      <c r="M19" s="7" t="s">
        <v>317</v>
      </c>
      <c r="N19" s="6" t="s">
        <v>318</v>
      </c>
      <c r="O19" s="7" t="s">
        <v>319</v>
      </c>
      <c r="P19">
        <f t="shared" si="0"/>
        <v>71</v>
      </c>
      <c r="Q19">
        <v>2402</v>
      </c>
      <c r="R19" s="7" t="s">
        <v>165</v>
      </c>
      <c r="S19" s="6" t="s">
        <v>94</v>
      </c>
      <c r="T19" s="7" t="s">
        <v>95</v>
      </c>
      <c r="U19" s="6" t="s">
        <v>135</v>
      </c>
      <c r="V19" s="7" t="s">
        <v>97</v>
      </c>
      <c r="W19" s="6" t="s">
        <v>305</v>
      </c>
      <c r="X19" s="7" t="s">
        <v>320</v>
      </c>
      <c r="Y19" s="6" t="s">
        <v>321</v>
      </c>
      <c r="Z19" s="7" t="s">
        <v>322</v>
      </c>
      <c r="AA19" s="6" t="s">
        <v>323</v>
      </c>
      <c r="AB19" s="7" t="s">
        <v>103</v>
      </c>
      <c r="AC19" s="6" t="s">
        <v>79</v>
      </c>
      <c r="AD19" s="7" t="s">
        <v>79</v>
      </c>
      <c r="AE19" s="6" t="s">
        <v>79</v>
      </c>
      <c r="AF19" s="7" t="s">
        <v>79</v>
      </c>
      <c r="AG19" s="6" t="s">
        <v>324</v>
      </c>
      <c r="AH19" s="7" t="s">
        <v>325</v>
      </c>
      <c r="AI19" s="6" t="s">
        <v>326</v>
      </c>
      <c r="AJ19" s="7" t="s">
        <v>327</v>
      </c>
      <c r="AK19" s="6" t="s">
        <v>108</v>
      </c>
      <c r="AL19" s="7" t="s">
        <v>197</v>
      </c>
      <c r="AM19" s="6" t="s">
        <v>110</v>
      </c>
      <c r="AN19" s="7" t="s">
        <v>111</v>
      </c>
      <c r="AO19" s="7" t="s">
        <v>165</v>
      </c>
      <c r="AP19" s="7" t="s">
        <v>79</v>
      </c>
      <c r="AQ19" s="7"/>
      <c r="AR19" s="7">
        <v>1</v>
      </c>
      <c r="AS19" s="8">
        <v>4260000</v>
      </c>
      <c r="AT19" s="8">
        <v>4260000</v>
      </c>
      <c r="AU19" s="8"/>
      <c r="AV19" s="8"/>
      <c r="AW19" s="8"/>
      <c r="AX19" s="8"/>
      <c r="AY19" s="8">
        <v>1618800</v>
      </c>
      <c r="AZ19" s="8">
        <v>1618800</v>
      </c>
      <c r="BA19" s="9">
        <v>404700</v>
      </c>
      <c r="BB19" s="9">
        <v>927117.25</v>
      </c>
      <c r="BC19" s="9">
        <v>286982.75</v>
      </c>
      <c r="BD19" s="9">
        <v>1618800</v>
      </c>
      <c r="BE19" s="10">
        <v>37599.79</v>
      </c>
      <c r="BF19" s="11">
        <v>2.1526719999999999</v>
      </c>
      <c r="BG19" s="11"/>
      <c r="BH19" s="11">
        <v>5200</v>
      </c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7"/>
      <c r="BT19" s="7" t="str">
        <f>IFERROR((VLOOKUP(J19,[1]!Tableau2[#All],13,FALSE)),"")</f>
        <v/>
      </c>
    </row>
    <row r="20" spans="1:72" x14ac:dyDescent="0.25">
      <c r="A20" s="6" t="s">
        <v>78</v>
      </c>
      <c r="B20" s="6"/>
      <c r="C20" s="7" t="s">
        <v>80</v>
      </c>
      <c r="D20" s="6" t="s">
        <v>81</v>
      </c>
      <c r="E20" s="7" t="s">
        <v>82</v>
      </c>
      <c r="F20" s="6" t="s">
        <v>83</v>
      </c>
      <c r="G20" s="7" t="s">
        <v>84</v>
      </c>
      <c r="H20" s="6" t="s">
        <v>85</v>
      </c>
      <c r="I20" s="7" t="s">
        <v>86</v>
      </c>
      <c r="J20" s="6" t="s">
        <v>328</v>
      </c>
      <c r="K20" s="7" t="s">
        <v>88</v>
      </c>
      <c r="L20" s="6" t="s">
        <v>329</v>
      </c>
      <c r="M20" s="7" t="s">
        <v>330</v>
      </c>
      <c r="N20" s="6" t="s">
        <v>331</v>
      </c>
      <c r="O20" s="7" t="s">
        <v>332</v>
      </c>
      <c r="P20">
        <f t="shared" si="0"/>
        <v>11</v>
      </c>
      <c r="Q20">
        <f>VLOOKUP(P20,'3ME-NAF'!A:C,3,FALSE)</f>
        <v>2</v>
      </c>
      <c r="R20" s="7" t="s">
        <v>213</v>
      </c>
      <c r="S20" s="6" t="s">
        <v>94</v>
      </c>
      <c r="T20" s="7" t="s">
        <v>333</v>
      </c>
      <c r="U20" s="6" t="s">
        <v>135</v>
      </c>
      <c r="V20" s="7" t="s">
        <v>97</v>
      </c>
      <c r="W20" s="6" t="s">
        <v>334</v>
      </c>
      <c r="X20" s="7" t="s">
        <v>335</v>
      </c>
      <c r="Y20" s="6" t="s">
        <v>336</v>
      </c>
      <c r="Z20" s="7" t="s">
        <v>337</v>
      </c>
      <c r="AA20" s="6" t="s">
        <v>338</v>
      </c>
      <c r="AB20" s="7" t="s">
        <v>103</v>
      </c>
      <c r="AC20" s="6" t="s">
        <v>79</v>
      </c>
      <c r="AD20" s="7" t="s">
        <v>79</v>
      </c>
      <c r="AE20" s="6" t="s">
        <v>79</v>
      </c>
      <c r="AF20" s="7" t="s">
        <v>79</v>
      </c>
      <c r="AG20" s="6" t="s">
        <v>339</v>
      </c>
      <c r="AH20" s="7" t="s">
        <v>340</v>
      </c>
      <c r="AI20" s="6" t="s">
        <v>341</v>
      </c>
      <c r="AJ20" s="7" t="s">
        <v>342</v>
      </c>
      <c r="AK20" s="6" t="s">
        <v>108</v>
      </c>
      <c r="AL20" s="7" t="s">
        <v>109</v>
      </c>
      <c r="AM20" s="6" t="s">
        <v>110</v>
      </c>
      <c r="AN20" s="7" t="s">
        <v>111</v>
      </c>
      <c r="AO20" s="7" t="s">
        <v>213</v>
      </c>
      <c r="AP20" s="7" t="s">
        <v>79</v>
      </c>
      <c r="AQ20" s="7"/>
      <c r="AR20" s="7">
        <v>1</v>
      </c>
      <c r="AS20" s="8">
        <v>3850000</v>
      </c>
      <c r="AT20" s="8">
        <v>3850000</v>
      </c>
      <c r="AU20" s="8"/>
      <c r="AV20" s="8"/>
      <c r="AW20" s="8"/>
      <c r="AX20" s="8"/>
      <c r="AY20" s="8">
        <v>1300000</v>
      </c>
      <c r="AZ20" s="8">
        <v>1300000</v>
      </c>
      <c r="BA20" s="9">
        <v>325000</v>
      </c>
      <c r="BB20" s="9">
        <v>867695.8</v>
      </c>
      <c r="BC20" s="9">
        <v>107304.2</v>
      </c>
      <c r="BD20" s="9">
        <v>1300000</v>
      </c>
      <c r="BE20" s="10">
        <v>23015.77</v>
      </c>
      <c r="BF20" s="11">
        <v>2.8241510000000001</v>
      </c>
      <c r="BG20" s="11"/>
      <c r="BH20" s="11">
        <v>10000</v>
      </c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7"/>
      <c r="BT20" s="7" t="str">
        <f>IFERROR((VLOOKUP(J20,[1]!Tableau2[#All],13,FALSE)),"")</f>
        <v/>
      </c>
    </row>
    <row r="21" spans="1:72" x14ac:dyDescent="0.25">
      <c r="A21" s="6" t="s">
        <v>78</v>
      </c>
      <c r="B21" s="6"/>
      <c r="C21" s="7" t="s">
        <v>80</v>
      </c>
      <c r="D21" s="6" t="s">
        <v>81</v>
      </c>
      <c r="E21" s="7" t="s">
        <v>82</v>
      </c>
      <c r="F21" s="6" t="s">
        <v>83</v>
      </c>
      <c r="G21" s="7" t="s">
        <v>84</v>
      </c>
      <c r="H21" s="6" t="s">
        <v>85</v>
      </c>
      <c r="I21" s="7" t="s">
        <v>86</v>
      </c>
      <c r="J21" s="6" t="s">
        <v>343</v>
      </c>
      <c r="K21" s="7" t="s">
        <v>88</v>
      </c>
      <c r="L21" s="6" t="s">
        <v>344</v>
      </c>
      <c r="M21" s="7" t="s">
        <v>345</v>
      </c>
      <c r="N21" s="6" t="s">
        <v>346</v>
      </c>
      <c r="O21" s="7" t="s">
        <v>347</v>
      </c>
      <c r="P21">
        <f t="shared" si="0"/>
        <v>16</v>
      </c>
      <c r="Q21">
        <f>VLOOKUP(P21,'3ME-NAF'!A:C,3,FALSE)</f>
        <v>12</v>
      </c>
      <c r="R21" s="7" t="s">
        <v>249</v>
      </c>
      <c r="S21" s="6" t="s">
        <v>94</v>
      </c>
      <c r="T21" s="7" t="s">
        <v>304</v>
      </c>
      <c r="U21" s="6" t="s">
        <v>135</v>
      </c>
      <c r="V21" s="7" t="s">
        <v>97</v>
      </c>
      <c r="W21" s="6" t="s">
        <v>250</v>
      </c>
      <c r="X21" s="7" t="s">
        <v>251</v>
      </c>
      <c r="Y21" s="6" t="s">
        <v>348</v>
      </c>
      <c r="Z21" s="7" t="s">
        <v>349</v>
      </c>
      <c r="AA21" s="6" t="s">
        <v>350</v>
      </c>
      <c r="AB21" s="7" t="s">
        <v>103</v>
      </c>
      <c r="AC21" s="6" t="s">
        <v>79</v>
      </c>
      <c r="AD21" s="7" t="s">
        <v>79</v>
      </c>
      <c r="AE21" s="6" t="s">
        <v>79</v>
      </c>
      <c r="AF21" s="7" t="s">
        <v>79</v>
      </c>
      <c r="AG21" s="6" t="s">
        <v>181</v>
      </c>
      <c r="AH21" s="7" t="s">
        <v>351</v>
      </c>
      <c r="AI21" s="6" t="s">
        <v>352</v>
      </c>
      <c r="AJ21" s="7" t="s">
        <v>353</v>
      </c>
      <c r="AK21" s="6" t="s">
        <v>108</v>
      </c>
      <c r="AL21" s="7" t="s">
        <v>109</v>
      </c>
      <c r="AM21" s="6" t="s">
        <v>110</v>
      </c>
      <c r="AN21" s="7" t="s">
        <v>111</v>
      </c>
      <c r="AO21" s="7" t="s">
        <v>249</v>
      </c>
      <c r="AP21" s="7" t="s">
        <v>79</v>
      </c>
      <c r="AQ21" s="7"/>
      <c r="AR21" s="7">
        <v>1</v>
      </c>
      <c r="AS21" s="8">
        <v>1000000</v>
      </c>
      <c r="AT21" s="8">
        <v>1000000</v>
      </c>
      <c r="AU21" s="8"/>
      <c r="AV21" s="8"/>
      <c r="AW21" s="8"/>
      <c r="AX21" s="8"/>
      <c r="AY21" s="8">
        <v>380000</v>
      </c>
      <c r="AZ21" s="8">
        <v>353372.26</v>
      </c>
      <c r="BA21" s="9">
        <v>95000</v>
      </c>
      <c r="BB21" s="9">
        <v>175940.69</v>
      </c>
      <c r="BC21" s="9">
        <v>82431.570000000007</v>
      </c>
      <c r="BD21" s="9">
        <v>353372.26</v>
      </c>
      <c r="BE21" s="10">
        <v>12746.48</v>
      </c>
      <c r="BF21" s="11">
        <v>1.4906079999999999</v>
      </c>
      <c r="BG21" s="11"/>
      <c r="BH21" s="11">
        <v>2500</v>
      </c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7"/>
      <c r="BT21" s="7" t="str">
        <f>IFERROR((VLOOKUP(J21,[1]!Tableau2[#All],13,FALSE)),"")</f>
        <v/>
      </c>
    </row>
    <row r="22" spans="1:72" x14ac:dyDescent="0.25">
      <c r="A22" s="6" t="s">
        <v>78</v>
      </c>
      <c r="B22" s="6" t="s">
        <v>354</v>
      </c>
      <c r="C22" s="7" t="s">
        <v>80</v>
      </c>
      <c r="D22" s="6" t="s">
        <v>81</v>
      </c>
      <c r="E22" s="7" t="s">
        <v>82</v>
      </c>
      <c r="F22" s="6" t="s">
        <v>83</v>
      </c>
      <c r="G22" s="7" t="s">
        <v>84</v>
      </c>
      <c r="H22" s="6" t="s">
        <v>85</v>
      </c>
      <c r="I22" s="7" t="s">
        <v>86</v>
      </c>
      <c r="J22" s="6" t="s">
        <v>355</v>
      </c>
      <c r="K22" s="7" t="s">
        <v>88</v>
      </c>
      <c r="L22" s="6" t="s">
        <v>356</v>
      </c>
      <c r="M22" s="7" t="s">
        <v>357</v>
      </c>
      <c r="N22" s="6" t="s">
        <v>358</v>
      </c>
      <c r="O22" s="7" t="s">
        <v>359</v>
      </c>
      <c r="P22">
        <f t="shared" si="0"/>
        <v>10</v>
      </c>
      <c r="Q22">
        <f>VLOOKUP(P22,'3ME-NAF'!A:C,3,FALSE)</f>
        <v>2</v>
      </c>
      <c r="R22" s="7" t="s">
        <v>249</v>
      </c>
      <c r="S22" s="6" t="s">
        <v>94</v>
      </c>
      <c r="T22" s="7" t="s">
        <v>95</v>
      </c>
      <c r="U22" s="6" t="s">
        <v>360</v>
      </c>
      <c r="V22" s="7" t="s">
        <v>97</v>
      </c>
      <c r="W22" s="6" t="s">
        <v>98</v>
      </c>
      <c r="X22" s="7" t="s">
        <v>361</v>
      </c>
      <c r="Y22" s="6" t="s">
        <v>362</v>
      </c>
      <c r="Z22" s="7" t="s">
        <v>363</v>
      </c>
      <c r="AA22" s="6" t="s">
        <v>364</v>
      </c>
      <c r="AB22" s="7" t="s">
        <v>103</v>
      </c>
      <c r="AC22" s="6" t="s">
        <v>79</v>
      </c>
      <c r="AD22" s="7" t="s">
        <v>79</v>
      </c>
      <c r="AE22" s="6" t="s">
        <v>79</v>
      </c>
      <c r="AF22" s="7" t="s">
        <v>79</v>
      </c>
      <c r="AG22" s="6" t="s">
        <v>79</v>
      </c>
      <c r="AH22" s="7" t="s">
        <v>365</v>
      </c>
      <c r="AI22" s="6" t="s">
        <v>366</v>
      </c>
      <c r="AJ22" s="7" t="s">
        <v>367</v>
      </c>
      <c r="AK22" s="6" t="s">
        <v>108</v>
      </c>
      <c r="AL22" s="7" t="s">
        <v>259</v>
      </c>
      <c r="AM22" s="6" t="s">
        <v>110</v>
      </c>
      <c r="AN22" s="7" t="s">
        <v>368</v>
      </c>
      <c r="AO22" s="7" t="s">
        <v>249</v>
      </c>
      <c r="AP22" s="7" t="s">
        <v>79</v>
      </c>
      <c r="AQ22" s="7"/>
      <c r="AR22" s="7">
        <v>1</v>
      </c>
      <c r="AS22" s="8">
        <v>18770000</v>
      </c>
      <c r="AT22" s="8">
        <v>18770000</v>
      </c>
      <c r="AU22" s="8"/>
      <c r="AV22" s="8"/>
      <c r="AW22" s="8"/>
      <c r="AX22" s="8"/>
      <c r="AY22" s="8">
        <v>5264535</v>
      </c>
      <c r="AZ22" s="8">
        <v>5264535</v>
      </c>
      <c r="BA22" s="9">
        <v>1316133.75</v>
      </c>
      <c r="BB22" s="9">
        <v>2826837.49</v>
      </c>
      <c r="BC22" s="9">
        <v>405505.4</v>
      </c>
      <c r="BD22" s="9">
        <v>4548476.6399999997</v>
      </c>
      <c r="BE22" s="10">
        <v>204083.24</v>
      </c>
      <c r="BF22" s="11">
        <v>1.2898009999999998</v>
      </c>
      <c r="BG22" s="11"/>
      <c r="BH22" s="11">
        <v>30000</v>
      </c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7"/>
      <c r="BT22" s="7" t="str">
        <f>IFERROR((VLOOKUP(J22,[1]!Tableau2[#All],13,FALSE)),"")</f>
        <v/>
      </c>
    </row>
    <row r="23" spans="1:72" x14ac:dyDescent="0.25">
      <c r="A23" s="6" t="s">
        <v>78</v>
      </c>
      <c r="B23" s="6" t="s">
        <v>354</v>
      </c>
      <c r="C23" s="7" t="s">
        <v>80</v>
      </c>
      <c r="D23" s="6" t="s">
        <v>81</v>
      </c>
      <c r="E23" s="7" t="s">
        <v>82</v>
      </c>
      <c r="F23" s="6" t="s">
        <v>83</v>
      </c>
      <c r="G23" s="7" t="s">
        <v>84</v>
      </c>
      <c r="H23" s="6" t="s">
        <v>85</v>
      </c>
      <c r="I23" s="7" t="s">
        <v>86</v>
      </c>
      <c r="J23" s="6" t="s">
        <v>369</v>
      </c>
      <c r="K23" s="7" t="s">
        <v>88</v>
      </c>
      <c r="L23" s="6" t="s">
        <v>370</v>
      </c>
      <c r="M23" s="7" t="s">
        <v>371</v>
      </c>
      <c r="N23" s="6" t="s">
        <v>372</v>
      </c>
      <c r="O23" s="7" t="s">
        <v>286</v>
      </c>
      <c r="P23">
        <f t="shared" si="0"/>
        <v>23</v>
      </c>
      <c r="Q23">
        <f>VLOOKUP(P23,'3ME-NAF'!A:C,3,FALSE)</f>
        <v>5</v>
      </c>
      <c r="R23" s="7" t="s">
        <v>287</v>
      </c>
      <c r="S23" s="6" t="s">
        <v>94</v>
      </c>
      <c r="T23" s="7" t="s">
        <v>166</v>
      </c>
      <c r="U23" s="6" t="s">
        <v>360</v>
      </c>
      <c r="V23" s="7" t="s">
        <v>97</v>
      </c>
      <c r="W23" s="6" t="s">
        <v>119</v>
      </c>
      <c r="X23" s="7" t="s">
        <v>120</v>
      </c>
      <c r="Y23" s="6" t="s">
        <v>121</v>
      </c>
      <c r="Z23" s="7" t="s">
        <v>122</v>
      </c>
      <c r="AA23" s="6" t="s">
        <v>123</v>
      </c>
      <c r="AB23" s="7" t="s">
        <v>103</v>
      </c>
      <c r="AC23" s="6" t="s">
        <v>79</v>
      </c>
      <c r="AD23" s="7" t="s">
        <v>79</v>
      </c>
      <c r="AE23" s="6" t="s">
        <v>79</v>
      </c>
      <c r="AF23" s="7" t="s">
        <v>79</v>
      </c>
      <c r="AG23" s="6" t="s">
        <v>373</v>
      </c>
      <c r="AH23" s="7" t="s">
        <v>143</v>
      </c>
      <c r="AI23" s="6" t="s">
        <v>143</v>
      </c>
      <c r="AJ23" s="7" t="s">
        <v>374</v>
      </c>
      <c r="AK23" s="6" t="s">
        <v>108</v>
      </c>
      <c r="AL23" s="7" t="s">
        <v>109</v>
      </c>
      <c r="AM23" s="6" t="s">
        <v>110</v>
      </c>
      <c r="AN23" s="7" t="s">
        <v>111</v>
      </c>
      <c r="AO23" s="7" t="s">
        <v>287</v>
      </c>
      <c r="AP23" s="7" t="s">
        <v>79</v>
      </c>
      <c r="AQ23" s="7"/>
      <c r="AR23" s="7">
        <v>1</v>
      </c>
      <c r="AS23" s="8">
        <v>215000</v>
      </c>
      <c r="AT23" s="8"/>
      <c r="AU23" s="8"/>
      <c r="AV23" s="8"/>
      <c r="AW23" s="8"/>
      <c r="AX23" s="8"/>
      <c r="AY23" s="8">
        <v>860000</v>
      </c>
      <c r="AZ23" s="8">
        <v>215000</v>
      </c>
      <c r="BA23" s="9">
        <v>215000</v>
      </c>
      <c r="BB23" s="9">
        <v>0</v>
      </c>
      <c r="BC23" s="9">
        <v>0</v>
      </c>
      <c r="BD23" s="9">
        <v>215000</v>
      </c>
      <c r="BE23" s="10">
        <v>25051.02</v>
      </c>
      <c r="BF23" s="11">
        <v>1.7164969999999999</v>
      </c>
      <c r="BG23" s="11"/>
      <c r="BH23" s="11">
        <v>5500</v>
      </c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7"/>
      <c r="BT23" s="7" t="str">
        <f>IFERROR((VLOOKUP(J23,[1]!Tableau2[#All],13,FALSE)),"")</f>
        <v/>
      </c>
    </row>
    <row r="24" spans="1:72" x14ac:dyDescent="0.25">
      <c r="A24" s="6" t="s">
        <v>375</v>
      </c>
      <c r="B24" s="6" t="s">
        <v>79</v>
      </c>
      <c r="C24" s="7" t="s">
        <v>80</v>
      </c>
      <c r="D24" s="6" t="s">
        <v>81</v>
      </c>
      <c r="E24" s="7" t="s">
        <v>82</v>
      </c>
      <c r="F24" s="6" t="s">
        <v>83</v>
      </c>
      <c r="G24" s="7" t="s">
        <v>84</v>
      </c>
      <c r="H24" s="6" t="s">
        <v>85</v>
      </c>
      <c r="I24" s="7" t="s">
        <v>86</v>
      </c>
      <c r="J24" s="6" t="s">
        <v>376</v>
      </c>
      <c r="K24" s="7" t="s">
        <v>88</v>
      </c>
      <c r="L24" s="6" t="s">
        <v>377</v>
      </c>
      <c r="M24" s="7" t="s">
        <v>378</v>
      </c>
      <c r="N24" s="6" t="s">
        <v>379</v>
      </c>
      <c r="O24" s="7" t="s">
        <v>380</v>
      </c>
      <c r="P24">
        <f t="shared" si="0"/>
        <v>52</v>
      </c>
      <c r="Q24">
        <v>18</v>
      </c>
      <c r="R24" s="7" t="s">
        <v>117</v>
      </c>
      <c r="S24" s="6" t="s">
        <v>94</v>
      </c>
      <c r="T24" s="7" t="s">
        <v>95</v>
      </c>
      <c r="U24" s="6" t="s">
        <v>118</v>
      </c>
      <c r="V24" s="7" t="s">
        <v>97</v>
      </c>
      <c r="W24" s="6" t="s">
        <v>381</v>
      </c>
      <c r="X24" s="7" t="s">
        <v>382</v>
      </c>
      <c r="Y24" s="6" t="s">
        <v>383</v>
      </c>
      <c r="Z24" s="7" t="s">
        <v>384</v>
      </c>
      <c r="AA24" s="6" t="s">
        <v>385</v>
      </c>
      <c r="AB24" s="7" t="s">
        <v>386</v>
      </c>
      <c r="AC24" s="6" t="s">
        <v>79</v>
      </c>
      <c r="AD24" s="7" t="s">
        <v>79</v>
      </c>
      <c r="AE24" s="6" t="s">
        <v>79</v>
      </c>
      <c r="AF24" s="7" t="s">
        <v>79</v>
      </c>
      <c r="AG24" s="6" t="s">
        <v>387</v>
      </c>
      <c r="AH24" s="7" t="s">
        <v>388</v>
      </c>
      <c r="AI24" s="6" t="s">
        <v>389</v>
      </c>
      <c r="AJ24" s="7" t="s">
        <v>390</v>
      </c>
      <c r="AK24" s="6" t="s">
        <v>391</v>
      </c>
      <c r="AL24" s="7" t="s">
        <v>392</v>
      </c>
      <c r="AM24" s="6" t="s">
        <v>393</v>
      </c>
      <c r="AN24" s="7" t="s">
        <v>111</v>
      </c>
      <c r="AO24" s="7" t="s">
        <v>117</v>
      </c>
      <c r="AP24" s="7" t="s">
        <v>79</v>
      </c>
      <c r="AQ24" s="7"/>
      <c r="AR24" s="7">
        <v>1</v>
      </c>
      <c r="AS24" s="8">
        <v>7350000</v>
      </c>
      <c r="AT24" s="8">
        <v>7350000</v>
      </c>
      <c r="AU24" s="8"/>
      <c r="AV24" s="8"/>
      <c r="AW24" s="8"/>
      <c r="AX24" s="8"/>
      <c r="AY24" s="8">
        <v>3030000</v>
      </c>
      <c r="AZ24" s="8">
        <v>2695037.51</v>
      </c>
      <c r="BA24" s="9">
        <v>757500</v>
      </c>
      <c r="BB24" s="9">
        <v>1621549.21</v>
      </c>
      <c r="BC24" s="9">
        <v>315988.3</v>
      </c>
      <c r="BD24" s="9">
        <v>2695037.51</v>
      </c>
      <c r="BE24" s="10">
        <v>78002.41</v>
      </c>
      <c r="BF24" s="11">
        <v>1.942248</v>
      </c>
      <c r="BG24" s="11"/>
      <c r="BH24" s="11">
        <v>14000</v>
      </c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7"/>
      <c r="BT24" s="7" t="str">
        <f>IFERROR((VLOOKUP(J24,[1]!Tableau2[#All],13,FALSE)),"")</f>
        <v/>
      </c>
    </row>
    <row r="25" spans="1:72" x14ac:dyDescent="0.25">
      <c r="A25" s="6" t="s">
        <v>375</v>
      </c>
      <c r="B25" s="6"/>
      <c r="C25" s="7" t="s">
        <v>80</v>
      </c>
      <c r="D25" s="6" t="s">
        <v>81</v>
      </c>
      <c r="E25" s="7" t="s">
        <v>82</v>
      </c>
      <c r="F25" s="6" t="s">
        <v>83</v>
      </c>
      <c r="G25" s="7" t="s">
        <v>84</v>
      </c>
      <c r="H25" s="6" t="s">
        <v>85</v>
      </c>
      <c r="I25" s="7" t="s">
        <v>86</v>
      </c>
      <c r="J25" s="6" t="s">
        <v>394</v>
      </c>
      <c r="K25" s="7" t="s">
        <v>88</v>
      </c>
      <c r="L25" s="6" t="s">
        <v>395</v>
      </c>
      <c r="M25" s="7" t="s">
        <v>396</v>
      </c>
      <c r="N25" s="6" t="s">
        <v>397</v>
      </c>
      <c r="O25" s="7" t="s">
        <v>286</v>
      </c>
      <c r="P25">
        <f t="shared" si="0"/>
        <v>23</v>
      </c>
      <c r="Q25">
        <f>VLOOKUP(P25,'3ME-NAF'!A:C,3,FALSE)</f>
        <v>5</v>
      </c>
      <c r="R25" s="7" t="s">
        <v>287</v>
      </c>
      <c r="S25" s="6" t="s">
        <v>94</v>
      </c>
      <c r="T25" s="7" t="s">
        <v>166</v>
      </c>
      <c r="U25" s="6" t="s">
        <v>398</v>
      </c>
      <c r="V25" s="7" t="s">
        <v>97</v>
      </c>
      <c r="W25" s="6" t="s">
        <v>250</v>
      </c>
      <c r="X25" s="7" t="s">
        <v>251</v>
      </c>
      <c r="Y25" s="6" t="s">
        <v>399</v>
      </c>
      <c r="Z25" s="7" t="s">
        <v>400</v>
      </c>
      <c r="AA25" s="6" t="s">
        <v>401</v>
      </c>
      <c r="AB25" s="7" t="s">
        <v>402</v>
      </c>
      <c r="AC25" s="6" t="s">
        <v>79</v>
      </c>
      <c r="AD25" s="7" t="s">
        <v>79</v>
      </c>
      <c r="AE25" s="6" t="s">
        <v>79</v>
      </c>
      <c r="AF25" s="7" t="s">
        <v>79</v>
      </c>
      <c r="AG25" s="6" t="s">
        <v>403</v>
      </c>
      <c r="AH25" s="7" t="s">
        <v>404</v>
      </c>
      <c r="AI25" s="6" t="s">
        <v>143</v>
      </c>
      <c r="AJ25" s="7" t="s">
        <v>404</v>
      </c>
      <c r="AK25" s="6" t="s">
        <v>391</v>
      </c>
      <c r="AL25" s="7" t="s">
        <v>405</v>
      </c>
      <c r="AM25" s="6" t="s">
        <v>393</v>
      </c>
      <c r="AN25" s="7" t="s">
        <v>111</v>
      </c>
      <c r="AO25" s="7" t="s">
        <v>287</v>
      </c>
      <c r="AP25" s="7" t="s">
        <v>79</v>
      </c>
      <c r="AQ25" s="7"/>
      <c r="AR25" s="7">
        <v>1</v>
      </c>
      <c r="AS25" s="8">
        <v>122500</v>
      </c>
      <c r="AT25" s="8">
        <v>122500</v>
      </c>
      <c r="AU25" s="8"/>
      <c r="AV25" s="8"/>
      <c r="AW25" s="8"/>
      <c r="AX25" s="8"/>
      <c r="AY25" s="8">
        <v>490000</v>
      </c>
      <c r="AZ25" s="8">
        <v>122500</v>
      </c>
      <c r="BA25" s="9">
        <v>0</v>
      </c>
      <c r="BB25" s="9">
        <v>0</v>
      </c>
      <c r="BC25" s="9">
        <v>122500</v>
      </c>
      <c r="BD25" s="9">
        <v>122500</v>
      </c>
      <c r="BE25" s="10">
        <v>0</v>
      </c>
      <c r="BF25" s="11"/>
      <c r="BG25" s="11"/>
      <c r="BH25" s="11">
        <v>0</v>
      </c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7"/>
      <c r="BT25" s="7" t="str">
        <f>IFERROR((VLOOKUP(J25,[1]!Tableau2[#All],13,FALSE)),"")</f>
        <v/>
      </c>
    </row>
    <row r="26" spans="1:72" x14ac:dyDescent="0.25">
      <c r="A26" s="6" t="s">
        <v>375</v>
      </c>
      <c r="B26" s="6"/>
      <c r="C26" s="7" t="s">
        <v>80</v>
      </c>
      <c r="D26" s="6" t="s">
        <v>81</v>
      </c>
      <c r="E26" s="7" t="s">
        <v>82</v>
      </c>
      <c r="F26" s="6" t="s">
        <v>83</v>
      </c>
      <c r="G26" s="7" t="s">
        <v>84</v>
      </c>
      <c r="H26" s="6" t="s">
        <v>85</v>
      </c>
      <c r="I26" s="7" t="s">
        <v>86</v>
      </c>
      <c r="J26" s="6" t="s">
        <v>406</v>
      </c>
      <c r="K26" s="7" t="s">
        <v>88</v>
      </c>
      <c r="L26" s="6" t="s">
        <v>407</v>
      </c>
      <c r="M26" s="7" t="s">
        <v>408</v>
      </c>
      <c r="N26" s="6" t="s">
        <v>409</v>
      </c>
      <c r="O26" s="7" t="s">
        <v>148</v>
      </c>
      <c r="P26">
        <f t="shared" si="0"/>
        <v>35</v>
      </c>
      <c r="Q26">
        <f>VLOOKUP(P26,'3ME-NAF'!A:C,3,FALSE)</f>
        <v>2402</v>
      </c>
      <c r="R26" s="7" t="s">
        <v>165</v>
      </c>
      <c r="S26" s="6" t="s">
        <v>94</v>
      </c>
      <c r="T26" s="7" t="s">
        <v>95</v>
      </c>
      <c r="U26" s="6" t="s">
        <v>135</v>
      </c>
      <c r="V26" s="7" t="s">
        <v>97</v>
      </c>
      <c r="W26" s="6" t="s">
        <v>98</v>
      </c>
      <c r="X26" s="7" t="s">
        <v>410</v>
      </c>
      <c r="Y26" s="6" t="s">
        <v>411</v>
      </c>
      <c r="Z26" s="7" t="s">
        <v>412</v>
      </c>
      <c r="AA26" s="6" t="s">
        <v>413</v>
      </c>
      <c r="AB26" s="7" t="s">
        <v>386</v>
      </c>
      <c r="AC26" s="6" t="s">
        <v>79</v>
      </c>
      <c r="AD26" s="7" t="s">
        <v>79</v>
      </c>
      <c r="AE26" s="6" t="s">
        <v>79</v>
      </c>
      <c r="AF26" s="7" t="s">
        <v>79</v>
      </c>
      <c r="AG26" s="6" t="s">
        <v>414</v>
      </c>
      <c r="AH26" s="7" t="s">
        <v>415</v>
      </c>
      <c r="AI26" s="6" t="s">
        <v>416</v>
      </c>
      <c r="AJ26" s="7" t="s">
        <v>417</v>
      </c>
      <c r="AK26" s="6" t="s">
        <v>391</v>
      </c>
      <c r="AL26" s="7" t="s">
        <v>418</v>
      </c>
      <c r="AM26" s="6" t="s">
        <v>393</v>
      </c>
      <c r="AN26" s="7" t="s">
        <v>111</v>
      </c>
      <c r="AO26" s="7" t="s">
        <v>165</v>
      </c>
      <c r="AP26" s="7" t="s">
        <v>79</v>
      </c>
      <c r="AQ26" s="7"/>
      <c r="AR26" s="7">
        <v>1</v>
      </c>
      <c r="AS26" s="8">
        <v>2600000</v>
      </c>
      <c r="AT26" s="8">
        <v>2600000</v>
      </c>
      <c r="AU26" s="8"/>
      <c r="AV26" s="8"/>
      <c r="AW26" s="8"/>
      <c r="AX26" s="8"/>
      <c r="AY26" s="8">
        <v>1007123.69</v>
      </c>
      <c r="AZ26" s="8">
        <v>1007123.69</v>
      </c>
      <c r="BA26" s="9">
        <v>251780.92</v>
      </c>
      <c r="BB26" s="9">
        <v>652396.01</v>
      </c>
      <c r="BC26" s="9">
        <v>102946.76</v>
      </c>
      <c r="BD26" s="9">
        <v>1007123.69</v>
      </c>
      <c r="BE26" s="10">
        <v>24899.83</v>
      </c>
      <c r="BF26" s="11">
        <v>2.022351</v>
      </c>
      <c r="BG26" s="11"/>
      <c r="BH26" s="11">
        <v>3250</v>
      </c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7"/>
      <c r="BT26" s="7" t="str">
        <f>IFERROR((VLOOKUP(J26,[1]!Tableau2[#All],13,FALSE)),"")</f>
        <v/>
      </c>
    </row>
    <row r="27" spans="1:72" x14ac:dyDescent="0.25">
      <c r="A27" s="6" t="s">
        <v>375</v>
      </c>
      <c r="B27" s="6"/>
      <c r="C27" s="7" t="s">
        <v>80</v>
      </c>
      <c r="D27" s="6" t="s">
        <v>81</v>
      </c>
      <c r="E27" s="7" t="s">
        <v>82</v>
      </c>
      <c r="F27" s="6" t="s">
        <v>83</v>
      </c>
      <c r="G27" s="7" t="s">
        <v>84</v>
      </c>
      <c r="H27" s="6" t="s">
        <v>85</v>
      </c>
      <c r="I27" s="7" t="s">
        <v>86</v>
      </c>
      <c r="J27" s="6" t="s">
        <v>419</v>
      </c>
      <c r="K27" s="7" t="s">
        <v>88</v>
      </c>
      <c r="L27" s="6" t="s">
        <v>420</v>
      </c>
      <c r="M27" s="7" t="s">
        <v>421</v>
      </c>
      <c r="N27" s="6" t="s">
        <v>422</v>
      </c>
      <c r="O27" s="7" t="s">
        <v>423</v>
      </c>
      <c r="P27">
        <f t="shared" si="0"/>
        <v>35</v>
      </c>
      <c r="Q27">
        <f>VLOOKUP(P27,'3ME-NAF'!A:C,3,FALSE)</f>
        <v>2402</v>
      </c>
      <c r="R27" s="7" t="s">
        <v>236</v>
      </c>
      <c r="S27" s="6" t="s">
        <v>94</v>
      </c>
      <c r="T27" s="7" t="s">
        <v>95</v>
      </c>
      <c r="U27" s="6" t="s">
        <v>135</v>
      </c>
      <c r="V27" s="7" t="s">
        <v>97</v>
      </c>
      <c r="W27" s="6" t="s">
        <v>98</v>
      </c>
      <c r="X27" s="7" t="s">
        <v>226</v>
      </c>
      <c r="Y27" s="6" t="s">
        <v>227</v>
      </c>
      <c r="Z27" s="7" t="s">
        <v>228</v>
      </c>
      <c r="AA27" s="6" t="s">
        <v>229</v>
      </c>
      <c r="AB27" s="7" t="s">
        <v>386</v>
      </c>
      <c r="AC27" s="6" t="s">
        <v>79</v>
      </c>
      <c r="AD27" s="7" t="s">
        <v>79</v>
      </c>
      <c r="AE27" s="6" t="s">
        <v>79</v>
      </c>
      <c r="AF27" s="7" t="s">
        <v>79</v>
      </c>
      <c r="AG27" s="6" t="s">
        <v>424</v>
      </c>
      <c r="AH27" s="7" t="s">
        <v>425</v>
      </c>
      <c r="AI27" s="6" t="s">
        <v>143</v>
      </c>
      <c r="AJ27" s="7" t="s">
        <v>425</v>
      </c>
      <c r="AK27" s="6" t="s">
        <v>391</v>
      </c>
      <c r="AL27" s="7" t="s">
        <v>392</v>
      </c>
      <c r="AM27" s="6" t="s">
        <v>393</v>
      </c>
      <c r="AN27" s="7" t="s">
        <v>111</v>
      </c>
      <c r="AO27" s="7" t="s">
        <v>236</v>
      </c>
      <c r="AP27" s="7" t="s">
        <v>79</v>
      </c>
      <c r="AQ27" s="7"/>
      <c r="AR27" s="7">
        <v>1</v>
      </c>
      <c r="AS27" s="8">
        <v>1873750</v>
      </c>
      <c r="AT27" s="8">
        <v>1873750</v>
      </c>
      <c r="AU27" s="8"/>
      <c r="AV27" s="8"/>
      <c r="AW27" s="8"/>
      <c r="AX27" s="8"/>
      <c r="AY27" s="8">
        <v>7495000</v>
      </c>
      <c r="AZ27" s="8">
        <v>1873750</v>
      </c>
      <c r="BA27" s="9">
        <v>0</v>
      </c>
      <c r="BB27" s="9">
        <v>0</v>
      </c>
      <c r="BC27" s="9">
        <v>1873750</v>
      </c>
      <c r="BD27" s="9">
        <v>1873750</v>
      </c>
      <c r="BE27" s="10">
        <v>186324.23</v>
      </c>
      <c r="BF27" s="11">
        <v>2.011279</v>
      </c>
      <c r="BG27" s="11"/>
      <c r="BH27" s="11">
        <v>23400</v>
      </c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7"/>
      <c r="BT27" s="7" t="str">
        <f>IFERROR((VLOOKUP(J27,[1]!Tableau2[#All],13,FALSE)),"")</f>
        <v/>
      </c>
    </row>
    <row r="28" spans="1:72" x14ac:dyDescent="0.25">
      <c r="A28" s="6" t="s">
        <v>375</v>
      </c>
      <c r="B28" s="6"/>
      <c r="C28" s="7" t="s">
        <v>80</v>
      </c>
      <c r="D28" s="6" t="s">
        <v>81</v>
      </c>
      <c r="E28" s="7" t="s">
        <v>82</v>
      </c>
      <c r="F28" s="6" t="s">
        <v>83</v>
      </c>
      <c r="G28" s="7" t="s">
        <v>84</v>
      </c>
      <c r="H28" s="6" t="s">
        <v>85</v>
      </c>
      <c r="I28" s="7" t="s">
        <v>86</v>
      </c>
      <c r="J28" s="6" t="s">
        <v>426</v>
      </c>
      <c r="K28" s="7" t="s">
        <v>88</v>
      </c>
      <c r="L28" s="6" t="s">
        <v>427</v>
      </c>
      <c r="M28" s="7" t="s">
        <v>428</v>
      </c>
      <c r="N28" s="6" t="s">
        <v>429</v>
      </c>
      <c r="O28" s="7" t="s">
        <v>133</v>
      </c>
      <c r="P28">
        <f t="shared" si="0"/>
        <v>20</v>
      </c>
      <c r="Q28">
        <f>VLOOKUP(P28,'3ME-NAF'!A:C,3,FALSE)</f>
        <v>8</v>
      </c>
      <c r="R28" s="7" t="s">
        <v>430</v>
      </c>
      <c r="S28" s="6" t="s">
        <v>94</v>
      </c>
      <c r="T28" s="7" t="s">
        <v>166</v>
      </c>
      <c r="U28" s="6" t="s">
        <v>135</v>
      </c>
      <c r="V28" s="7" t="s">
        <v>97</v>
      </c>
      <c r="W28" s="6" t="s">
        <v>98</v>
      </c>
      <c r="X28" s="7" t="s">
        <v>226</v>
      </c>
      <c r="Y28" s="6" t="s">
        <v>431</v>
      </c>
      <c r="Z28" s="7" t="s">
        <v>432</v>
      </c>
      <c r="AA28" s="6" t="s">
        <v>433</v>
      </c>
      <c r="AB28" s="7" t="s">
        <v>434</v>
      </c>
      <c r="AC28" s="6" t="s">
        <v>79</v>
      </c>
      <c r="AD28" s="7" t="s">
        <v>79</v>
      </c>
      <c r="AE28" s="6" t="s">
        <v>79</v>
      </c>
      <c r="AF28" s="7" t="s">
        <v>79</v>
      </c>
      <c r="AG28" s="6" t="s">
        <v>435</v>
      </c>
      <c r="AH28" s="7" t="s">
        <v>143</v>
      </c>
      <c r="AI28" s="6" t="s">
        <v>436</v>
      </c>
      <c r="AJ28" s="7" t="s">
        <v>437</v>
      </c>
      <c r="AK28" s="6" t="s">
        <v>391</v>
      </c>
      <c r="AL28" s="7" t="s">
        <v>438</v>
      </c>
      <c r="AM28" s="6" t="s">
        <v>393</v>
      </c>
      <c r="AN28" s="7" t="s">
        <v>111</v>
      </c>
      <c r="AO28" s="7" t="s">
        <v>430</v>
      </c>
      <c r="AP28" s="7" t="s">
        <v>79</v>
      </c>
      <c r="AQ28" s="7"/>
      <c r="AR28" s="7">
        <v>1</v>
      </c>
      <c r="AS28" s="8">
        <v>5691377</v>
      </c>
      <c r="AT28" s="8">
        <v>5691377</v>
      </c>
      <c r="AU28" s="8"/>
      <c r="AV28" s="8"/>
      <c r="AW28" s="8"/>
      <c r="AX28" s="8"/>
      <c r="AY28" s="8">
        <v>3282400</v>
      </c>
      <c r="AZ28" s="8">
        <v>3180934.75</v>
      </c>
      <c r="BA28" s="9">
        <v>820600</v>
      </c>
      <c r="BB28" s="9">
        <v>2360334.75</v>
      </c>
      <c r="BC28" s="9">
        <v>0</v>
      </c>
      <c r="BD28" s="9">
        <v>3180934.75</v>
      </c>
      <c r="BE28" s="10">
        <v>75967.16</v>
      </c>
      <c r="BF28" s="11">
        <v>2.1604070000000002</v>
      </c>
      <c r="BG28" s="11"/>
      <c r="BH28" s="11">
        <v>13400</v>
      </c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7"/>
      <c r="BT28" s="7" t="str">
        <f>IFERROR((VLOOKUP(J28,[1]!Tableau2[#All],13,FALSE)),"")</f>
        <v/>
      </c>
    </row>
    <row r="29" spans="1:72" x14ac:dyDescent="0.25">
      <c r="A29" s="6" t="s">
        <v>375</v>
      </c>
      <c r="B29" s="6"/>
      <c r="C29" s="7" t="s">
        <v>80</v>
      </c>
      <c r="D29" s="6" t="s">
        <v>81</v>
      </c>
      <c r="E29" s="7" t="s">
        <v>82</v>
      </c>
      <c r="F29" s="6" t="s">
        <v>83</v>
      </c>
      <c r="G29" s="7" t="s">
        <v>84</v>
      </c>
      <c r="H29" s="6" t="s">
        <v>85</v>
      </c>
      <c r="I29" s="7" t="s">
        <v>86</v>
      </c>
      <c r="J29" s="6" t="s">
        <v>439</v>
      </c>
      <c r="K29" s="7" t="s">
        <v>88</v>
      </c>
      <c r="L29" s="6" t="s">
        <v>440</v>
      </c>
      <c r="M29" s="7" t="s">
        <v>262</v>
      </c>
      <c r="N29" s="6" t="s">
        <v>441</v>
      </c>
      <c r="O29" s="7" t="s">
        <v>148</v>
      </c>
      <c r="P29">
        <f t="shared" si="0"/>
        <v>35</v>
      </c>
      <c r="Q29">
        <f>VLOOKUP(P29,'3ME-NAF'!A:C,3,FALSE)</f>
        <v>2402</v>
      </c>
      <c r="R29" s="7" t="s">
        <v>93</v>
      </c>
      <c r="S29" s="6" t="s">
        <v>94</v>
      </c>
      <c r="T29" s="7" t="s">
        <v>95</v>
      </c>
      <c r="U29" s="6" t="s">
        <v>135</v>
      </c>
      <c r="V29" s="7" t="s">
        <v>97</v>
      </c>
      <c r="W29" s="6" t="s">
        <v>98</v>
      </c>
      <c r="X29" s="7" t="s">
        <v>361</v>
      </c>
      <c r="Y29" s="6" t="s">
        <v>442</v>
      </c>
      <c r="Z29" s="7" t="s">
        <v>443</v>
      </c>
      <c r="AA29" s="6" t="s">
        <v>444</v>
      </c>
      <c r="AB29" s="7" t="s">
        <v>445</v>
      </c>
      <c r="AC29" s="6" t="s">
        <v>79</v>
      </c>
      <c r="AD29" s="7" t="s">
        <v>79</v>
      </c>
      <c r="AE29" s="6" t="s">
        <v>79</v>
      </c>
      <c r="AF29" s="7" t="s">
        <v>79</v>
      </c>
      <c r="AG29" s="6" t="s">
        <v>230</v>
      </c>
      <c r="AH29" s="7" t="s">
        <v>446</v>
      </c>
      <c r="AI29" s="6" t="s">
        <v>447</v>
      </c>
      <c r="AJ29" s="7" t="s">
        <v>448</v>
      </c>
      <c r="AK29" s="6" t="s">
        <v>391</v>
      </c>
      <c r="AL29" s="7" t="s">
        <v>449</v>
      </c>
      <c r="AM29" s="6" t="s">
        <v>450</v>
      </c>
      <c r="AN29" s="7" t="s">
        <v>111</v>
      </c>
      <c r="AO29" s="7" t="s">
        <v>93</v>
      </c>
      <c r="AP29" s="7" t="s">
        <v>79</v>
      </c>
      <c r="AQ29" s="7"/>
      <c r="AR29" s="7">
        <v>1</v>
      </c>
      <c r="AS29" s="8">
        <v>6365362</v>
      </c>
      <c r="AT29" s="8">
        <v>6365362</v>
      </c>
      <c r="AU29" s="8"/>
      <c r="AV29" s="8"/>
      <c r="AW29" s="8"/>
      <c r="AX29" s="8"/>
      <c r="AY29" s="8">
        <v>1840000</v>
      </c>
      <c r="AZ29" s="8">
        <v>1598503.41</v>
      </c>
      <c r="BA29" s="9">
        <v>460000</v>
      </c>
      <c r="BB29" s="9">
        <v>910988.55</v>
      </c>
      <c r="BC29" s="9">
        <v>227514.86</v>
      </c>
      <c r="BD29" s="9">
        <v>1598503.41</v>
      </c>
      <c r="BE29" s="10">
        <v>53498</v>
      </c>
      <c r="BF29" s="11">
        <v>1.7196899999999999</v>
      </c>
      <c r="BG29" s="11"/>
      <c r="BH29" s="11">
        <v>8200</v>
      </c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7"/>
      <c r="BT29" s="7" t="str">
        <f>IFERROR((VLOOKUP(J29,[1]!Tableau2[#All],13,FALSE)),"")</f>
        <v/>
      </c>
    </row>
    <row r="30" spans="1:72" x14ac:dyDescent="0.25">
      <c r="A30" s="6" t="s">
        <v>375</v>
      </c>
      <c r="B30" s="6"/>
      <c r="C30" s="7" t="s">
        <v>80</v>
      </c>
      <c r="D30" s="6" t="s">
        <v>81</v>
      </c>
      <c r="E30" s="7" t="s">
        <v>82</v>
      </c>
      <c r="F30" s="6" t="s">
        <v>83</v>
      </c>
      <c r="G30" s="7" t="s">
        <v>84</v>
      </c>
      <c r="H30" s="6" t="s">
        <v>85</v>
      </c>
      <c r="I30" s="7" t="s">
        <v>86</v>
      </c>
      <c r="J30" s="6" t="s">
        <v>451</v>
      </c>
      <c r="K30" s="7" t="s">
        <v>88</v>
      </c>
      <c r="L30" s="6" t="s">
        <v>452</v>
      </c>
      <c r="M30" s="7" t="s">
        <v>146</v>
      </c>
      <c r="N30" s="6" t="s">
        <v>147</v>
      </c>
      <c r="O30" s="7" t="s">
        <v>148</v>
      </c>
      <c r="P30">
        <f t="shared" si="0"/>
        <v>35</v>
      </c>
      <c r="Q30">
        <f>VLOOKUP(P30,'3ME-NAF'!A:C,3,FALSE)</f>
        <v>2402</v>
      </c>
      <c r="R30" s="7" t="s">
        <v>430</v>
      </c>
      <c r="S30" s="6" t="s">
        <v>94</v>
      </c>
      <c r="T30" s="7" t="s">
        <v>95</v>
      </c>
      <c r="U30" s="6" t="s">
        <v>135</v>
      </c>
      <c r="V30" s="7" t="s">
        <v>97</v>
      </c>
      <c r="W30" s="6" t="s">
        <v>150</v>
      </c>
      <c r="X30" s="7" t="s">
        <v>453</v>
      </c>
      <c r="Y30" s="6" t="s">
        <v>454</v>
      </c>
      <c r="Z30" s="7" t="s">
        <v>455</v>
      </c>
      <c r="AA30" s="6" t="s">
        <v>456</v>
      </c>
      <c r="AB30" s="7" t="s">
        <v>445</v>
      </c>
      <c r="AC30" s="6" t="s">
        <v>79</v>
      </c>
      <c r="AD30" s="7" t="s">
        <v>79</v>
      </c>
      <c r="AE30" s="6" t="s">
        <v>79</v>
      </c>
      <c r="AF30" s="7" t="s">
        <v>79</v>
      </c>
      <c r="AG30" s="6" t="s">
        <v>181</v>
      </c>
      <c r="AH30" s="7" t="s">
        <v>457</v>
      </c>
      <c r="AI30" s="6" t="s">
        <v>458</v>
      </c>
      <c r="AJ30" s="7" t="s">
        <v>459</v>
      </c>
      <c r="AK30" s="6" t="s">
        <v>391</v>
      </c>
      <c r="AL30" s="7" t="s">
        <v>438</v>
      </c>
      <c r="AM30" s="6" t="s">
        <v>393</v>
      </c>
      <c r="AN30" s="7" t="s">
        <v>111</v>
      </c>
      <c r="AO30" s="7" t="s">
        <v>430</v>
      </c>
      <c r="AP30" s="7" t="s">
        <v>79</v>
      </c>
      <c r="AQ30" s="7"/>
      <c r="AR30" s="7">
        <v>1</v>
      </c>
      <c r="AS30" s="8">
        <v>2834000</v>
      </c>
      <c r="AT30" s="8">
        <v>2834000</v>
      </c>
      <c r="AU30" s="8"/>
      <c r="AV30" s="8"/>
      <c r="AW30" s="8"/>
      <c r="AX30" s="8"/>
      <c r="AY30" s="8">
        <v>520215</v>
      </c>
      <c r="AZ30" s="8">
        <v>518969.82</v>
      </c>
      <c r="BA30" s="9">
        <v>130053.75</v>
      </c>
      <c r="BB30" s="9">
        <v>298283.28999999998</v>
      </c>
      <c r="BC30" s="9">
        <v>90632.78</v>
      </c>
      <c r="BD30" s="9">
        <v>518969.82</v>
      </c>
      <c r="BE30" s="10">
        <v>15305.08</v>
      </c>
      <c r="BF30" s="11">
        <v>1.6994849999999999</v>
      </c>
      <c r="BG30" s="11"/>
      <c r="BH30" s="11">
        <v>3500</v>
      </c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7"/>
      <c r="BT30" s="7" t="str">
        <f>IFERROR((VLOOKUP(J30,[1]!Tableau2[#All],13,FALSE)),"")</f>
        <v/>
      </c>
    </row>
    <row r="31" spans="1:72" x14ac:dyDescent="0.25">
      <c r="A31" s="6" t="s">
        <v>375</v>
      </c>
      <c r="B31" s="6"/>
      <c r="C31" s="7" t="s">
        <v>80</v>
      </c>
      <c r="D31" s="6" t="s">
        <v>81</v>
      </c>
      <c r="E31" s="7" t="s">
        <v>82</v>
      </c>
      <c r="F31" s="6" t="s">
        <v>83</v>
      </c>
      <c r="G31" s="7" t="s">
        <v>84</v>
      </c>
      <c r="H31" s="6" t="s">
        <v>85</v>
      </c>
      <c r="I31" s="7" t="s">
        <v>86</v>
      </c>
      <c r="J31" s="6" t="s">
        <v>460</v>
      </c>
      <c r="K31" s="7" t="s">
        <v>88</v>
      </c>
      <c r="L31" s="6" t="s">
        <v>461</v>
      </c>
      <c r="M31" s="7" t="s">
        <v>146</v>
      </c>
      <c r="N31" s="6" t="s">
        <v>248</v>
      </c>
      <c r="O31" s="7" t="s">
        <v>148</v>
      </c>
      <c r="P31">
        <f t="shared" si="0"/>
        <v>35</v>
      </c>
      <c r="Q31">
        <f>VLOOKUP(P31,'3ME-NAF'!A:C,3,FALSE)</f>
        <v>2402</v>
      </c>
      <c r="R31" s="7" t="s">
        <v>236</v>
      </c>
      <c r="S31" s="6" t="s">
        <v>94</v>
      </c>
      <c r="T31" s="7" t="s">
        <v>95</v>
      </c>
      <c r="U31" s="6" t="s">
        <v>135</v>
      </c>
      <c r="V31" s="7" t="s">
        <v>97</v>
      </c>
      <c r="W31" s="6" t="s">
        <v>119</v>
      </c>
      <c r="X31" s="7" t="s">
        <v>462</v>
      </c>
      <c r="Y31" s="6" t="s">
        <v>463</v>
      </c>
      <c r="Z31" s="7" t="s">
        <v>464</v>
      </c>
      <c r="AA31" s="6" t="s">
        <v>465</v>
      </c>
      <c r="AB31" s="7" t="s">
        <v>386</v>
      </c>
      <c r="AC31" s="6" t="s">
        <v>79</v>
      </c>
      <c r="AD31" s="7" t="s">
        <v>79</v>
      </c>
      <c r="AE31" s="6" t="s">
        <v>79</v>
      </c>
      <c r="AF31" s="7" t="s">
        <v>79</v>
      </c>
      <c r="AG31" s="6" t="s">
        <v>466</v>
      </c>
      <c r="AH31" s="7" t="s">
        <v>467</v>
      </c>
      <c r="AI31" s="6" t="s">
        <v>468</v>
      </c>
      <c r="AJ31" s="7" t="s">
        <v>469</v>
      </c>
      <c r="AK31" s="6" t="s">
        <v>391</v>
      </c>
      <c r="AL31" s="7" t="s">
        <v>449</v>
      </c>
      <c r="AM31" s="6" t="s">
        <v>450</v>
      </c>
      <c r="AN31" s="7" t="s">
        <v>111</v>
      </c>
      <c r="AO31" s="7" t="s">
        <v>236</v>
      </c>
      <c r="AP31" s="7" t="s">
        <v>79</v>
      </c>
      <c r="AQ31" s="7"/>
      <c r="AR31" s="7">
        <v>1</v>
      </c>
      <c r="AS31" s="8">
        <v>7804000</v>
      </c>
      <c r="AT31" s="8">
        <v>7804000</v>
      </c>
      <c r="AU31" s="8"/>
      <c r="AV31" s="8"/>
      <c r="AW31" s="8"/>
      <c r="AX31" s="8"/>
      <c r="AY31" s="8">
        <v>2602826</v>
      </c>
      <c r="AZ31" s="8">
        <v>2602826</v>
      </c>
      <c r="BA31" s="9">
        <v>650706.5</v>
      </c>
      <c r="BB31" s="9">
        <v>1659275.4</v>
      </c>
      <c r="BC31" s="9">
        <v>292844.09999999998</v>
      </c>
      <c r="BD31" s="9">
        <v>2602826</v>
      </c>
      <c r="BE31" s="10">
        <v>86736.54</v>
      </c>
      <c r="BF31" s="11">
        <v>1.500421</v>
      </c>
      <c r="BG31" s="11"/>
      <c r="BH31" s="11">
        <v>17000</v>
      </c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7"/>
      <c r="BT31" s="7" t="str">
        <f>IFERROR((VLOOKUP(J31,[1]!Tableau2[#All],13,FALSE)),"")</f>
        <v/>
      </c>
    </row>
    <row r="32" spans="1:72" x14ac:dyDescent="0.25">
      <c r="A32" s="6" t="s">
        <v>375</v>
      </c>
      <c r="B32" s="6"/>
      <c r="C32" s="7" t="s">
        <v>80</v>
      </c>
      <c r="D32" s="6" t="s">
        <v>81</v>
      </c>
      <c r="E32" s="7" t="s">
        <v>82</v>
      </c>
      <c r="F32" s="6" t="s">
        <v>83</v>
      </c>
      <c r="G32" s="7" t="s">
        <v>84</v>
      </c>
      <c r="H32" s="6" t="s">
        <v>85</v>
      </c>
      <c r="I32" s="7" t="s">
        <v>86</v>
      </c>
      <c r="J32" s="6" t="s">
        <v>470</v>
      </c>
      <c r="K32" s="7" t="s">
        <v>88</v>
      </c>
      <c r="L32" s="6" t="s">
        <v>471</v>
      </c>
      <c r="M32" s="7" t="s">
        <v>262</v>
      </c>
      <c r="N32" s="6" t="s">
        <v>472</v>
      </c>
      <c r="O32" s="7" t="s">
        <v>148</v>
      </c>
      <c r="P32">
        <f t="shared" si="0"/>
        <v>35</v>
      </c>
      <c r="Q32">
        <f>VLOOKUP(P32,'3ME-NAF'!A:C,3,FALSE)</f>
        <v>2402</v>
      </c>
      <c r="R32" s="7"/>
      <c r="S32" s="6" t="s">
        <v>94</v>
      </c>
      <c r="T32" s="7" t="s">
        <v>95</v>
      </c>
      <c r="U32" s="6" t="s">
        <v>135</v>
      </c>
      <c r="V32" s="7" t="s">
        <v>97</v>
      </c>
      <c r="W32" s="6" t="s">
        <v>473</v>
      </c>
      <c r="X32" s="7" t="s">
        <v>474</v>
      </c>
      <c r="Y32" s="6" t="s">
        <v>475</v>
      </c>
      <c r="Z32" s="7" t="s">
        <v>476</v>
      </c>
      <c r="AA32" s="6" t="s">
        <v>477</v>
      </c>
      <c r="AB32" s="7" t="s">
        <v>478</v>
      </c>
      <c r="AC32" s="6" t="s">
        <v>79</v>
      </c>
      <c r="AD32" s="7" t="s">
        <v>79</v>
      </c>
      <c r="AE32" s="6" t="s">
        <v>79</v>
      </c>
      <c r="AF32" s="7" t="s">
        <v>79</v>
      </c>
      <c r="AG32" s="6" t="s">
        <v>479</v>
      </c>
      <c r="AH32" s="7" t="s">
        <v>79</v>
      </c>
      <c r="AI32" s="6" t="s">
        <v>79</v>
      </c>
      <c r="AJ32" s="7" t="s">
        <v>79</v>
      </c>
      <c r="AK32" s="6" t="s">
        <v>391</v>
      </c>
      <c r="AL32" s="7" t="s">
        <v>480</v>
      </c>
      <c r="AM32" s="6" t="s">
        <v>391</v>
      </c>
      <c r="AN32" s="7" t="s">
        <v>111</v>
      </c>
      <c r="AO32" s="7"/>
      <c r="AP32" s="7" t="s">
        <v>79</v>
      </c>
      <c r="AQ32" s="7"/>
      <c r="AR32" s="7">
        <v>1</v>
      </c>
      <c r="AS32" s="8">
        <v>0</v>
      </c>
      <c r="AT32" s="8">
        <v>0</v>
      </c>
      <c r="AU32" s="8"/>
      <c r="AV32" s="8"/>
      <c r="AW32" s="8"/>
      <c r="AX32" s="8"/>
      <c r="AY32" s="8">
        <v>11150800</v>
      </c>
      <c r="AZ32" s="8">
        <v>0</v>
      </c>
      <c r="BA32" s="9"/>
      <c r="BB32" s="9"/>
      <c r="BC32" s="9"/>
      <c r="BD32" s="9"/>
      <c r="BE32" s="10"/>
      <c r="BF32" s="11"/>
      <c r="BG32" s="11"/>
      <c r="BH32" s="11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7"/>
      <c r="BT32" s="7" t="str">
        <f>IFERROR((VLOOKUP(J32,[1]!Tableau2[#All],13,FALSE)),"")</f>
        <v/>
      </c>
    </row>
    <row r="33" spans="1:72" x14ac:dyDescent="0.25">
      <c r="A33" s="6" t="s">
        <v>375</v>
      </c>
      <c r="B33" s="6"/>
      <c r="C33" s="7" t="s">
        <v>80</v>
      </c>
      <c r="D33" s="6" t="s">
        <v>81</v>
      </c>
      <c r="E33" s="7" t="s">
        <v>82</v>
      </c>
      <c r="F33" s="6" t="s">
        <v>83</v>
      </c>
      <c r="G33" s="7" t="s">
        <v>84</v>
      </c>
      <c r="H33" s="6" t="s">
        <v>85</v>
      </c>
      <c r="I33" s="7" t="s">
        <v>86</v>
      </c>
      <c r="J33" s="6" t="s">
        <v>481</v>
      </c>
      <c r="K33" s="7" t="s">
        <v>88</v>
      </c>
      <c r="L33" s="6" t="s">
        <v>482</v>
      </c>
      <c r="M33" s="7" t="s">
        <v>483</v>
      </c>
      <c r="N33" s="6" t="s">
        <v>484</v>
      </c>
      <c r="O33" s="7" t="s">
        <v>485</v>
      </c>
      <c r="P33">
        <f t="shared" si="0"/>
        <v>10</v>
      </c>
      <c r="Q33">
        <f>VLOOKUP(P33,'3ME-NAF'!A:C,3,FALSE)</f>
        <v>2</v>
      </c>
      <c r="R33" s="7" t="s">
        <v>93</v>
      </c>
      <c r="S33" s="6" t="s">
        <v>94</v>
      </c>
      <c r="T33" s="7" t="s">
        <v>95</v>
      </c>
      <c r="U33" s="6" t="s">
        <v>135</v>
      </c>
      <c r="V33" s="7" t="s">
        <v>97</v>
      </c>
      <c r="W33" s="6" t="s">
        <v>473</v>
      </c>
      <c r="X33" s="7" t="s">
        <v>486</v>
      </c>
      <c r="Y33" s="6" t="s">
        <v>487</v>
      </c>
      <c r="Z33" s="7" t="s">
        <v>488</v>
      </c>
      <c r="AA33" s="6" t="s">
        <v>489</v>
      </c>
      <c r="AB33" s="7" t="s">
        <v>478</v>
      </c>
      <c r="AC33" s="6" t="s">
        <v>79</v>
      </c>
      <c r="AD33" s="7" t="s">
        <v>79</v>
      </c>
      <c r="AE33" s="6" t="s">
        <v>79</v>
      </c>
      <c r="AF33" s="7" t="s">
        <v>79</v>
      </c>
      <c r="AG33" s="6" t="s">
        <v>490</v>
      </c>
      <c r="AH33" s="7" t="s">
        <v>491</v>
      </c>
      <c r="AI33" s="6" t="s">
        <v>492</v>
      </c>
      <c r="AJ33" s="7" t="s">
        <v>493</v>
      </c>
      <c r="AK33" s="6" t="s">
        <v>391</v>
      </c>
      <c r="AL33" s="7" t="s">
        <v>494</v>
      </c>
      <c r="AM33" s="6" t="s">
        <v>391</v>
      </c>
      <c r="AN33" s="7" t="s">
        <v>111</v>
      </c>
      <c r="AO33" s="7" t="s">
        <v>93</v>
      </c>
      <c r="AP33" s="7" t="s">
        <v>79</v>
      </c>
      <c r="AQ33" s="7"/>
      <c r="AR33" s="7">
        <v>1</v>
      </c>
      <c r="AS33" s="8">
        <v>2587000</v>
      </c>
      <c r="AT33" s="8">
        <v>2587000</v>
      </c>
      <c r="AU33" s="8"/>
      <c r="AV33" s="8"/>
      <c r="AW33" s="8"/>
      <c r="AX33" s="8"/>
      <c r="AY33" s="8">
        <v>1157172</v>
      </c>
      <c r="AZ33" s="8">
        <v>1119948.8999999999</v>
      </c>
      <c r="BA33" s="9">
        <v>289293</v>
      </c>
      <c r="BB33" s="9">
        <v>698857.09</v>
      </c>
      <c r="BC33" s="9">
        <v>131798.81</v>
      </c>
      <c r="BD33" s="9">
        <v>1119948.8999999999</v>
      </c>
      <c r="BE33" s="10">
        <v>30586.9</v>
      </c>
      <c r="BF33" s="11">
        <v>1.8916139999999999</v>
      </c>
      <c r="BG33" s="11"/>
      <c r="BH33" s="11">
        <v>5300</v>
      </c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7"/>
      <c r="BT33" s="7" t="str">
        <f>IFERROR((VLOOKUP(J33,[1]!Tableau2[#All],13,FALSE)),"")</f>
        <v/>
      </c>
    </row>
    <row r="34" spans="1:72" x14ac:dyDescent="0.25">
      <c r="A34" s="6" t="s">
        <v>375</v>
      </c>
      <c r="B34" s="6"/>
      <c r="C34" s="7" t="s">
        <v>80</v>
      </c>
      <c r="D34" s="6" t="s">
        <v>81</v>
      </c>
      <c r="E34" s="7" t="s">
        <v>82</v>
      </c>
      <c r="F34" s="6" t="s">
        <v>83</v>
      </c>
      <c r="G34" s="7" t="s">
        <v>84</v>
      </c>
      <c r="H34" s="6" t="s">
        <v>85</v>
      </c>
      <c r="I34" s="7" t="s">
        <v>86</v>
      </c>
      <c r="J34" s="6" t="s">
        <v>495</v>
      </c>
      <c r="K34" s="7" t="s">
        <v>88</v>
      </c>
      <c r="L34" s="6" t="s">
        <v>496</v>
      </c>
      <c r="M34" s="7" t="s">
        <v>497</v>
      </c>
      <c r="N34" s="6" t="s">
        <v>498</v>
      </c>
      <c r="O34" s="7" t="s">
        <v>499</v>
      </c>
      <c r="P34">
        <f t="shared" si="0"/>
        <v>10</v>
      </c>
      <c r="Q34">
        <f>VLOOKUP(P34,'3ME-NAF'!A:C,3,FALSE)</f>
        <v>2</v>
      </c>
      <c r="R34" s="7" t="s">
        <v>93</v>
      </c>
      <c r="S34" s="6" t="s">
        <v>94</v>
      </c>
      <c r="T34" s="7" t="s">
        <v>95</v>
      </c>
      <c r="U34" s="6" t="s">
        <v>135</v>
      </c>
      <c r="V34" s="7" t="s">
        <v>97</v>
      </c>
      <c r="W34" s="6" t="s">
        <v>473</v>
      </c>
      <c r="X34" s="7" t="s">
        <v>500</v>
      </c>
      <c r="Y34" s="6" t="s">
        <v>501</v>
      </c>
      <c r="Z34" s="7" t="s">
        <v>502</v>
      </c>
      <c r="AA34" s="6" t="s">
        <v>503</v>
      </c>
      <c r="AB34" s="7" t="s">
        <v>478</v>
      </c>
      <c r="AC34" s="6" t="s">
        <v>79</v>
      </c>
      <c r="AD34" s="7" t="s">
        <v>79</v>
      </c>
      <c r="AE34" s="6" t="s">
        <v>79</v>
      </c>
      <c r="AF34" s="7" t="s">
        <v>79</v>
      </c>
      <c r="AG34" s="6" t="s">
        <v>181</v>
      </c>
      <c r="AH34" s="7" t="s">
        <v>504</v>
      </c>
      <c r="AI34" s="6" t="s">
        <v>505</v>
      </c>
      <c r="AJ34" s="7" t="s">
        <v>506</v>
      </c>
      <c r="AK34" s="6" t="s">
        <v>391</v>
      </c>
      <c r="AL34" s="7" t="s">
        <v>494</v>
      </c>
      <c r="AM34" s="6" t="s">
        <v>391</v>
      </c>
      <c r="AN34" s="7" t="s">
        <v>111</v>
      </c>
      <c r="AO34" s="7" t="s">
        <v>93</v>
      </c>
      <c r="AP34" s="7" t="s">
        <v>79</v>
      </c>
      <c r="AQ34" s="7"/>
      <c r="AR34" s="7">
        <v>1</v>
      </c>
      <c r="AS34" s="8">
        <v>10405010</v>
      </c>
      <c r="AT34" s="8">
        <v>10405010</v>
      </c>
      <c r="AU34" s="8"/>
      <c r="AV34" s="8"/>
      <c r="AW34" s="8"/>
      <c r="AX34" s="8"/>
      <c r="AY34" s="8">
        <v>3805560</v>
      </c>
      <c r="AZ34" s="8">
        <v>3508464.29</v>
      </c>
      <c r="BA34" s="9">
        <v>951390</v>
      </c>
      <c r="BB34" s="9">
        <v>2022566.7</v>
      </c>
      <c r="BC34" s="9">
        <v>534507.59</v>
      </c>
      <c r="BD34" s="9">
        <v>3508464.29</v>
      </c>
      <c r="BE34" s="10">
        <v>100332.01</v>
      </c>
      <c r="BF34" s="11">
        <v>1.8964829999999999</v>
      </c>
      <c r="BG34" s="11"/>
      <c r="BH34" s="11">
        <v>20100</v>
      </c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7"/>
      <c r="BT34" s="7" t="str">
        <f>IFERROR((VLOOKUP(J34,[1]!Tableau2[#All],13,FALSE)),"")</f>
        <v/>
      </c>
    </row>
    <row r="35" spans="1:72" x14ac:dyDescent="0.25">
      <c r="A35" s="6" t="s">
        <v>375</v>
      </c>
      <c r="B35" s="6"/>
      <c r="C35" s="7" t="s">
        <v>80</v>
      </c>
      <c r="D35" s="6" t="s">
        <v>81</v>
      </c>
      <c r="E35" s="7" t="s">
        <v>82</v>
      </c>
      <c r="F35" s="6" t="s">
        <v>83</v>
      </c>
      <c r="G35" s="7" t="s">
        <v>84</v>
      </c>
      <c r="H35" s="6" t="s">
        <v>85</v>
      </c>
      <c r="I35" s="7" t="s">
        <v>86</v>
      </c>
      <c r="J35" s="6" t="s">
        <v>507</v>
      </c>
      <c r="K35" s="7" t="s">
        <v>88</v>
      </c>
      <c r="L35" s="6" t="s">
        <v>508</v>
      </c>
      <c r="M35" s="7" t="s">
        <v>509</v>
      </c>
      <c r="N35" s="6" t="s">
        <v>510</v>
      </c>
      <c r="O35" s="7" t="s">
        <v>511</v>
      </c>
      <c r="P35">
        <f t="shared" si="0"/>
        <v>43</v>
      </c>
      <c r="Q35">
        <v>2402</v>
      </c>
      <c r="R35" s="7" t="s">
        <v>236</v>
      </c>
      <c r="S35" s="6" t="s">
        <v>94</v>
      </c>
      <c r="T35" s="7" t="s">
        <v>166</v>
      </c>
      <c r="U35" s="6" t="s">
        <v>135</v>
      </c>
      <c r="V35" s="7" t="s">
        <v>97</v>
      </c>
      <c r="W35" s="6" t="s">
        <v>150</v>
      </c>
      <c r="X35" s="7" t="s">
        <v>512</v>
      </c>
      <c r="Y35" s="6" t="s">
        <v>513</v>
      </c>
      <c r="Z35" s="7" t="s">
        <v>514</v>
      </c>
      <c r="AA35" s="6" t="s">
        <v>515</v>
      </c>
      <c r="AB35" s="7" t="s">
        <v>516</v>
      </c>
      <c r="AC35" s="6" t="s">
        <v>79</v>
      </c>
      <c r="AD35" s="7" t="s">
        <v>79</v>
      </c>
      <c r="AE35" s="6" t="s">
        <v>79</v>
      </c>
      <c r="AF35" s="7" t="s">
        <v>79</v>
      </c>
      <c r="AG35" s="6" t="s">
        <v>181</v>
      </c>
      <c r="AH35" s="7" t="s">
        <v>517</v>
      </c>
      <c r="AI35" s="6" t="s">
        <v>143</v>
      </c>
      <c r="AJ35" s="7" t="s">
        <v>517</v>
      </c>
      <c r="AK35" s="6" t="s">
        <v>391</v>
      </c>
      <c r="AL35" s="7" t="s">
        <v>449</v>
      </c>
      <c r="AM35" s="6" t="s">
        <v>450</v>
      </c>
      <c r="AN35" s="7" t="s">
        <v>111</v>
      </c>
      <c r="AO35" s="7" t="s">
        <v>236</v>
      </c>
      <c r="AP35" s="7" t="s">
        <v>79</v>
      </c>
      <c r="AQ35" s="7"/>
      <c r="AR35" s="7">
        <v>1</v>
      </c>
      <c r="AS35" s="8">
        <v>2231000</v>
      </c>
      <c r="AT35" s="8">
        <v>2231000</v>
      </c>
      <c r="AU35" s="8"/>
      <c r="AV35" s="8"/>
      <c r="AW35" s="8"/>
      <c r="AX35" s="8"/>
      <c r="AY35" s="8">
        <v>1003950</v>
      </c>
      <c r="AZ35" s="8">
        <v>250987.5</v>
      </c>
      <c r="BA35" s="9">
        <v>0</v>
      </c>
      <c r="BB35" s="9">
        <v>0</v>
      </c>
      <c r="BC35" s="9">
        <v>250987.5</v>
      </c>
      <c r="BD35" s="9">
        <v>250987.5</v>
      </c>
      <c r="BE35" s="10">
        <v>25365.03</v>
      </c>
      <c r="BF35" s="11">
        <v>1.979004</v>
      </c>
      <c r="BG35" s="11"/>
      <c r="BH35" s="11">
        <v>4936</v>
      </c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7"/>
      <c r="BT35" s="7" t="str">
        <f>IFERROR((VLOOKUP(J35,[1]!Tableau2[#All],13,FALSE)),"")</f>
        <v/>
      </c>
    </row>
    <row r="36" spans="1:72" x14ac:dyDescent="0.25">
      <c r="A36" s="6" t="s">
        <v>375</v>
      </c>
      <c r="B36" s="6"/>
      <c r="C36" s="7" t="s">
        <v>80</v>
      </c>
      <c r="D36" s="6" t="s">
        <v>81</v>
      </c>
      <c r="E36" s="7" t="s">
        <v>82</v>
      </c>
      <c r="F36" s="6" t="s">
        <v>83</v>
      </c>
      <c r="G36" s="7" t="s">
        <v>84</v>
      </c>
      <c r="H36" s="6" t="s">
        <v>85</v>
      </c>
      <c r="I36" s="7" t="s">
        <v>86</v>
      </c>
      <c r="J36" s="6" t="s">
        <v>518</v>
      </c>
      <c r="K36" s="7" t="s">
        <v>88</v>
      </c>
      <c r="L36" s="6" t="s">
        <v>519</v>
      </c>
      <c r="M36" s="7" t="s">
        <v>408</v>
      </c>
      <c r="N36" s="6" t="s">
        <v>520</v>
      </c>
      <c r="O36" s="7" t="s">
        <v>148</v>
      </c>
      <c r="P36">
        <f t="shared" si="0"/>
        <v>35</v>
      </c>
      <c r="Q36">
        <f>VLOOKUP(P36,'3ME-NAF'!A:C,3,FALSE)</f>
        <v>2402</v>
      </c>
      <c r="R36" s="7" t="s">
        <v>236</v>
      </c>
      <c r="S36" s="6" t="s">
        <v>94</v>
      </c>
      <c r="T36" s="7" t="s">
        <v>95</v>
      </c>
      <c r="U36" s="6" t="s">
        <v>135</v>
      </c>
      <c r="V36" s="7" t="s">
        <v>97</v>
      </c>
      <c r="W36" s="6" t="s">
        <v>305</v>
      </c>
      <c r="X36" s="7" t="s">
        <v>521</v>
      </c>
      <c r="Y36" s="6" t="s">
        <v>522</v>
      </c>
      <c r="Z36" s="7" t="s">
        <v>523</v>
      </c>
      <c r="AA36" s="6" t="s">
        <v>524</v>
      </c>
      <c r="AB36" s="7" t="s">
        <v>525</v>
      </c>
      <c r="AC36" s="6" t="s">
        <v>79</v>
      </c>
      <c r="AD36" s="7" t="s">
        <v>79</v>
      </c>
      <c r="AE36" s="6" t="s">
        <v>79</v>
      </c>
      <c r="AF36" s="7" t="s">
        <v>79</v>
      </c>
      <c r="AG36" s="6" t="s">
        <v>181</v>
      </c>
      <c r="AH36" s="7" t="s">
        <v>526</v>
      </c>
      <c r="AI36" s="6" t="s">
        <v>527</v>
      </c>
      <c r="AJ36" s="7" t="s">
        <v>528</v>
      </c>
      <c r="AK36" s="6" t="s">
        <v>391</v>
      </c>
      <c r="AL36" s="7" t="s">
        <v>418</v>
      </c>
      <c r="AM36" s="6" t="s">
        <v>393</v>
      </c>
      <c r="AN36" s="7" t="s">
        <v>111</v>
      </c>
      <c r="AO36" s="7" t="s">
        <v>236</v>
      </c>
      <c r="AP36" s="7" t="s">
        <v>79</v>
      </c>
      <c r="AQ36" s="7"/>
      <c r="AR36" s="7">
        <v>1</v>
      </c>
      <c r="AS36" s="8">
        <v>4474210</v>
      </c>
      <c r="AT36" s="8">
        <v>4474210</v>
      </c>
      <c r="AU36" s="8"/>
      <c r="AV36" s="8"/>
      <c r="AW36" s="8"/>
      <c r="AX36" s="8"/>
      <c r="AY36" s="8">
        <v>1720743.25</v>
      </c>
      <c r="AZ36" s="8">
        <v>1655919.7</v>
      </c>
      <c r="BA36" s="9">
        <v>430185.81</v>
      </c>
      <c r="BB36" s="9">
        <v>1065171.5</v>
      </c>
      <c r="BC36" s="9">
        <v>160562.39000000001</v>
      </c>
      <c r="BD36" s="9">
        <v>1655919.7</v>
      </c>
      <c r="BE36" s="10">
        <v>50160.19</v>
      </c>
      <c r="BF36" s="11">
        <v>1.7152479999999999</v>
      </c>
      <c r="BG36" s="11"/>
      <c r="BH36" s="11">
        <v>7800</v>
      </c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7"/>
      <c r="BT36" s="7" t="str">
        <f>IFERROR((VLOOKUP(J36,[1]!Tableau2[#All],13,FALSE)),"")</f>
        <v/>
      </c>
    </row>
    <row r="37" spans="1:72" x14ac:dyDescent="0.25">
      <c r="A37" s="6" t="s">
        <v>375</v>
      </c>
      <c r="B37" s="6"/>
      <c r="C37" s="7" t="s">
        <v>80</v>
      </c>
      <c r="D37" s="6" t="s">
        <v>81</v>
      </c>
      <c r="E37" s="7" t="s">
        <v>82</v>
      </c>
      <c r="F37" s="6" t="s">
        <v>83</v>
      </c>
      <c r="G37" s="7" t="s">
        <v>84</v>
      </c>
      <c r="H37" s="6" t="s">
        <v>85</v>
      </c>
      <c r="I37" s="7" t="s">
        <v>86</v>
      </c>
      <c r="J37" s="6" t="s">
        <v>529</v>
      </c>
      <c r="K37" s="7" t="s">
        <v>88</v>
      </c>
      <c r="L37" s="6" t="s">
        <v>530</v>
      </c>
      <c r="M37" s="7" t="s">
        <v>408</v>
      </c>
      <c r="N37" s="6" t="s">
        <v>531</v>
      </c>
      <c r="O37" s="7" t="s">
        <v>148</v>
      </c>
      <c r="P37">
        <f t="shared" si="0"/>
        <v>35</v>
      </c>
      <c r="Q37">
        <f>VLOOKUP(P37,'3ME-NAF'!A:C,3,FALSE)</f>
        <v>2402</v>
      </c>
      <c r="R37" s="7" t="s">
        <v>430</v>
      </c>
      <c r="S37" s="6" t="s">
        <v>94</v>
      </c>
      <c r="T37" s="7" t="s">
        <v>95</v>
      </c>
      <c r="U37" s="6" t="s">
        <v>135</v>
      </c>
      <c r="V37" s="7" t="s">
        <v>97</v>
      </c>
      <c r="W37" s="6" t="s">
        <v>334</v>
      </c>
      <c r="X37" s="7" t="s">
        <v>335</v>
      </c>
      <c r="Y37" s="6" t="s">
        <v>532</v>
      </c>
      <c r="Z37" s="7" t="s">
        <v>533</v>
      </c>
      <c r="AA37" s="6" t="s">
        <v>534</v>
      </c>
      <c r="AB37" s="7" t="s">
        <v>386</v>
      </c>
      <c r="AC37" s="6" t="s">
        <v>79</v>
      </c>
      <c r="AD37" s="7" t="s">
        <v>79</v>
      </c>
      <c r="AE37" s="6" t="s">
        <v>79</v>
      </c>
      <c r="AF37" s="7" t="s">
        <v>79</v>
      </c>
      <c r="AG37" s="6" t="s">
        <v>414</v>
      </c>
      <c r="AH37" s="7" t="s">
        <v>535</v>
      </c>
      <c r="AI37" s="6" t="s">
        <v>536</v>
      </c>
      <c r="AJ37" s="7" t="s">
        <v>537</v>
      </c>
      <c r="AK37" s="6" t="s">
        <v>391</v>
      </c>
      <c r="AL37" s="7" t="s">
        <v>418</v>
      </c>
      <c r="AM37" s="6" t="s">
        <v>393</v>
      </c>
      <c r="AN37" s="7" t="s">
        <v>111</v>
      </c>
      <c r="AO37" s="7" t="s">
        <v>430</v>
      </c>
      <c r="AP37" s="7" t="s">
        <v>79</v>
      </c>
      <c r="AQ37" s="7"/>
      <c r="AR37" s="7">
        <v>1</v>
      </c>
      <c r="AS37" s="8">
        <v>4527357</v>
      </c>
      <c r="AT37" s="8">
        <v>4527357</v>
      </c>
      <c r="AU37" s="8"/>
      <c r="AV37" s="8"/>
      <c r="AW37" s="8"/>
      <c r="AX37" s="8"/>
      <c r="AY37" s="8">
        <v>1936031.56</v>
      </c>
      <c r="AZ37" s="8">
        <v>1936031.56</v>
      </c>
      <c r="BA37" s="9">
        <v>484007.89</v>
      </c>
      <c r="BB37" s="9">
        <v>1184275.05</v>
      </c>
      <c r="BC37" s="9">
        <v>267748.62</v>
      </c>
      <c r="BD37" s="9">
        <v>1936031.56</v>
      </c>
      <c r="BE37" s="10">
        <v>56498.54</v>
      </c>
      <c r="BF37" s="11">
        <v>1.713347</v>
      </c>
      <c r="BG37" s="11"/>
      <c r="BH37" s="11">
        <v>8400</v>
      </c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7"/>
      <c r="BT37" s="7" t="str">
        <f>IFERROR((VLOOKUP(J37,[1]!Tableau2[#All],13,FALSE)),"")</f>
        <v/>
      </c>
    </row>
    <row r="38" spans="1:72" x14ac:dyDescent="0.25">
      <c r="A38" s="6" t="s">
        <v>375</v>
      </c>
      <c r="B38" s="6"/>
      <c r="C38" s="7" t="s">
        <v>80</v>
      </c>
      <c r="D38" s="6" t="s">
        <v>81</v>
      </c>
      <c r="E38" s="7" t="s">
        <v>82</v>
      </c>
      <c r="F38" s="6" t="s">
        <v>83</v>
      </c>
      <c r="G38" s="7" t="s">
        <v>84</v>
      </c>
      <c r="H38" s="6" t="s">
        <v>85</v>
      </c>
      <c r="I38" s="7" t="s">
        <v>86</v>
      </c>
      <c r="J38" s="6" t="s">
        <v>538</v>
      </c>
      <c r="K38" s="7" t="s">
        <v>88</v>
      </c>
      <c r="L38" s="6" t="s">
        <v>539</v>
      </c>
      <c r="M38" s="7" t="s">
        <v>540</v>
      </c>
      <c r="N38" s="6" t="s">
        <v>541</v>
      </c>
      <c r="O38" s="7" t="s">
        <v>542</v>
      </c>
      <c r="P38">
        <f t="shared" si="0"/>
        <v>35</v>
      </c>
      <c r="Q38">
        <f>VLOOKUP(P38,'3ME-NAF'!A:C,3,FALSE)</f>
        <v>2402</v>
      </c>
      <c r="R38" s="7" t="s">
        <v>165</v>
      </c>
      <c r="S38" s="6" t="s">
        <v>94</v>
      </c>
      <c r="T38" s="7" t="s">
        <v>543</v>
      </c>
      <c r="U38" s="6" t="s">
        <v>118</v>
      </c>
      <c r="V38" s="7" t="s">
        <v>97</v>
      </c>
      <c r="W38" s="6" t="s">
        <v>237</v>
      </c>
      <c r="X38" s="7" t="s">
        <v>544</v>
      </c>
      <c r="Y38" s="6" t="s">
        <v>545</v>
      </c>
      <c r="Z38" s="7" t="s">
        <v>546</v>
      </c>
      <c r="AA38" s="6" t="s">
        <v>547</v>
      </c>
      <c r="AB38" s="7" t="s">
        <v>386</v>
      </c>
      <c r="AC38" s="6" t="s">
        <v>79</v>
      </c>
      <c r="AD38" s="7" t="s">
        <v>79</v>
      </c>
      <c r="AE38" s="6" t="s">
        <v>79</v>
      </c>
      <c r="AF38" s="7" t="s">
        <v>79</v>
      </c>
      <c r="AG38" s="6" t="s">
        <v>548</v>
      </c>
      <c r="AH38" s="7" t="s">
        <v>549</v>
      </c>
      <c r="AI38" s="6" t="s">
        <v>550</v>
      </c>
      <c r="AJ38" s="7" t="s">
        <v>551</v>
      </c>
      <c r="AK38" s="6" t="s">
        <v>391</v>
      </c>
      <c r="AL38" s="7" t="s">
        <v>449</v>
      </c>
      <c r="AM38" s="6" t="s">
        <v>450</v>
      </c>
      <c r="AN38" s="7" t="s">
        <v>111</v>
      </c>
      <c r="AO38" s="7" t="s">
        <v>165</v>
      </c>
      <c r="AP38" s="7" t="s">
        <v>79</v>
      </c>
      <c r="AQ38" s="7"/>
      <c r="AR38" s="7">
        <v>1</v>
      </c>
      <c r="AS38" s="8">
        <v>6033500</v>
      </c>
      <c r="AT38" s="8">
        <v>6033500</v>
      </c>
      <c r="AU38" s="8"/>
      <c r="AV38" s="8"/>
      <c r="AW38" s="8"/>
      <c r="AX38" s="8"/>
      <c r="AY38" s="8">
        <v>2594240</v>
      </c>
      <c r="AZ38" s="8">
        <v>2594240</v>
      </c>
      <c r="BA38" s="9">
        <v>648560</v>
      </c>
      <c r="BB38" s="9">
        <v>1822357.97</v>
      </c>
      <c r="BC38" s="9">
        <v>123322.03</v>
      </c>
      <c r="BD38" s="9">
        <v>2594240</v>
      </c>
      <c r="BE38" s="10">
        <v>67046.95</v>
      </c>
      <c r="BF38" s="11">
        <v>1.934644</v>
      </c>
      <c r="BG38" s="11"/>
      <c r="BH38" s="11">
        <v>19900</v>
      </c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7"/>
      <c r="BT38" s="7" t="str">
        <f>IFERROR((VLOOKUP(J38,[1]!Tableau2[#All],13,FALSE)),"")</f>
        <v/>
      </c>
    </row>
    <row r="39" spans="1:72" x14ac:dyDescent="0.25">
      <c r="A39" s="6" t="s">
        <v>375</v>
      </c>
      <c r="B39" s="6"/>
      <c r="C39" s="7" t="s">
        <v>80</v>
      </c>
      <c r="D39" s="6" t="s">
        <v>81</v>
      </c>
      <c r="E39" s="7" t="s">
        <v>82</v>
      </c>
      <c r="F39" s="6" t="s">
        <v>83</v>
      </c>
      <c r="G39" s="7" t="s">
        <v>84</v>
      </c>
      <c r="H39" s="6" t="s">
        <v>85</v>
      </c>
      <c r="I39" s="7" t="s">
        <v>86</v>
      </c>
      <c r="J39" s="6" t="s">
        <v>552</v>
      </c>
      <c r="K39" s="7" t="s">
        <v>88</v>
      </c>
      <c r="L39" s="6" t="s">
        <v>553</v>
      </c>
      <c r="M39" s="7" t="s">
        <v>554</v>
      </c>
      <c r="N39" s="6" t="s">
        <v>555</v>
      </c>
      <c r="O39" s="7" t="s">
        <v>556</v>
      </c>
      <c r="P39">
        <f t="shared" si="0"/>
        <v>16</v>
      </c>
      <c r="Q39">
        <f>VLOOKUP(P39,'3ME-NAF'!A:C,3,FALSE)</f>
        <v>12</v>
      </c>
      <c r="R39" s="7" t="s">
        <v>249</v>
      </c>
      <c r="S39" s="6" t="s">
        <v>94</v>
      </c>
      <c r="T39" s="7" t="s">
        <v>166</v>
      </c>
      <c r="U39" s="6" t="s">
        <v>135</v>
      </c>
      <c r="V39" s="7" t="s">
        <v>97</v>
      </c>
      <c r="W39" s="6" t="s">
        <v>250</v>
      </c>
      <c r="X39" s="7" t="s">
        <v>251</v>
      </c>
      <c r="Y39" s="6" t="s">
        <v>557</v>
      </c>
      <c r="Z39" s="7" t="s">
        <v>558</v>
      </c>
      <c r="AA39" s="6" t="s">
        <v>559</v>
      </c>
      <c r="AB39" s="7" t="s">
        <v>525</v>
      </c>
      <c r="AC39" s="6" t="s">
        <v>79</v>
      </c>
      <c r="AD39" s="7" t="s">
        <v>79</v>
      </c>
      <c r="AE39" s="6" t="s">
        <v>79</v>
      </c>
      <c r="AF39" s="7" t="s">
        <v>79</v>
      </c>
      <c r="AG39" s="6" t="s">
        <v>560</v>
      </c>
      <c r="AH39" s="7" t="s">
        <v>561</v>
      </c>
      <c r="AI39" s="6" t="s">
        <v>143</v>
      </c>
      <c r="AJ39" s="7" t="s">
        <v>561</v>
      </c>
      <c r="AK39" s="6" t="s">
        <v>391</v>
      </c>
      <c r="AL39" s="7" t="s">
        <v>438</v>
      </c>
      <c r="AM39" s="6" t="s">
        <v>393</v>
      </c>
      <c r="AN39" s="7" t="s">
        <v>111</v>
      </c>
      <c r="AO39" s="7" t="s">
        <v>249</v>
      </c>
      <c r="AP39" s="7" t="s">
        <v>79</v>
      </c>
      <c r="AQ39" s="7"/>
      <c r="AR39" s="7">
        <v>1</v>
      </c>
      <c r="AS39" s="8">
        <v>204250</v>
      </c>
      <c r="AT39" s="8">
        <v>204250</v>
      </c>
      <c r="AU39" s="8"/>
      <c r="AV39" s="8"/>
      <c r="AW39" s="8"/>
      <c r="AX39" s="8"/>
      <c r="AY39" s="8">
        <v>817000</v>
      </c>
      <c r="AZ39" s="8">
        <v>204250</v>
      </c>
      <c r="BA39" s="9">
        <v>0</v>
      </c>
      <c r="BB39" s="9">
        <v>0</v>
      </c>
      <c r="BC39" s="9">
        <v>204250</v>
      </c>
      <c r="BD39" s="9">
        <v>204250</v>
      </c>
      <c r="BE39" s="10">
        <v>26353.58</v>
      </c>
      <c r="BF39" s="11">
        <v>1.550074</v>
      </c>
      <c r="BG39" s="11"/>
      <c r="BH39" s="11">
        <v>6500</v>
      </c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7"/>
      <c r="BT39" s="7" t="str">
        <f>IFERROR((VLOOKUP(J39,[1]!Tableau2[#All],13,FALSE)),"")</f>
        <v/>
      </c>
    </row>
    <row r="40" spans="1:72" x14ac:dyDescent="0.25">
      <c r="A40" s="6" t="s">
        <v>375</v>
      </c>
      <c r="B40" s="6"/>
      <c r="C40" s="7" t="s">
        <v>80</v>
      </c>
      <c r="D40" s="6" t="s">
        <v>81</v>
      </c>
      <c r="E40" s="7" t="s">
        <v>82</v>
      </c>
      <c r="F40" s="6" t="s">
        <v>83</v>
      </c>
      <c r="G40" s="7" t="s">
        <v>84</v>
      </c>
      <c r="H40" s="6" t="s">
        <v>85</v>
      </c>
      <c r="I40" s="7" t="s">
        <v>86</v>
      </c>
      <c r="J40" s="6" t="s">
        <v>562</v>
      </c>
      <c r="K40" s="7" t="s">
        <v>88</v>
      </c>
      <c r="L40" s="6" t="s">
        <v>563</v>
      </c>
      <c r="M40" s="7" t="s">
        <v>564</v>
      </c>
      <c r="N40" s="6" t="s">
        <v>565</v>
      </c>
      <c r="O40" s="7" t="s">
        <v>556</v>
      </c>
      <c r="P40">
        <f t="shared" si="0"/>
        <v>16</v>
      </c>
      <c r="Q40">
        <f>VLOOKUP(P40,'3ME-NAF'!A:C,3,FALSE)</f>
        <v>12</v>
      </c>
      <c r="R40" s="7"/>
      <c r="S40" s="6" t="s">
        <v>94</v>
      </c>
      <c r="T40" s="7" t="s">
        <v>566</v>
      </c>
      <c r="U40" s="6" t="s">
        <v>398</v>
      </c>
      <c r="V40" s="7" t="s">
        <v>97</v>
      </c>
      <c r="W40" s="6" t="s">
        <v>250</v>
      </c>
      <c r="X40" s="7" t="s">
        <v>567</v>
      </c>
      <c r="Y40" s="6" t="s">
        <v>568</v>
      </c>
      <c r="Z40" s="7" t="s">
        <v>569</v>
      </c>
      <c r="AA40" s="6" t="s">
        <v>570</v>
      </c>
      <c r="AB40" s="7" t="s">
        <v>571</v>
      </c>
      <c r="AC40" s="6" t="s">
        <v>79</v>
      </c>
      <c r="AD40" s="7" t="s">
        <v>79</v>
      </c>
      <c r="AE40" s="6" t="s">
        <v>79</v>
      </c>
      <c r="AF40" s="7" t="s">
        <v>79</v>
      </c>
      <c r="AG40" s="6" t="s">
        <v>479</v>
      </c>
      <c r="AH40" s="7" t="s">
        <v>79</v>
      </c>
      <c r="AI40" s="6" t="s">
        <v>79</v>
      </c>
      <c r="AJ40" s="7" t="s">
        <v>79</v>
      </c>
      <c r="AK40" s="6" t="s">
        <v>391</v>
      </c>
      <c r="AL40" s="7" t="s">
        <v>449</v>
      </c>
      <c r="AM40" s="6" t="s">
        <v>450</v>
      </c>
      <c r="AN40" s="7" t="s">
        <v>111</v>
      </c>
      <c r="AO40" s="7"/>
      <c r="AP40" s="7" t="s">
        <v>79</v>
      </c>
      <c r="AQ40" s="7"/>
      <c r="AR40" s="7">
        <v>1</v>
      </c>
      <c r="AS40" s="8">
        <v>0</v>
      </c>
      <c r="AT40" s="8">
        <v>0</v>
      </c>
      <c r="AU40" s="8"/>
      <c r="AV40" s="8"/>
      <c r="AW40" s="8"/>
      <c r="AX40" s="8"/>
      <c r="AY40" s="8">
        <v>1933750</v>
      </c>
      <c r="AZ40" s="8">
        <v>0</v>
      </c>
      <c r="BA40" s="9"/>
      <c r="BB40" s="9"/>
      <c r="BC40" s="9"/>
      <c r="BD40" s="9"/>
      <c r="BE40" s="10"/>
      <c r="BF40" s="11"/>
      <c r="BG40" s="11"/>
      <c r="BH40" s="11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7"/>
      <c r="BT40" s="7" t="str">
        <f>IFERROR((VLOOKUP(J40,[1]!Tableau2[#All],13,FALSE)),"")</f>
        <v/>
      </c>
    </row>
    <row r="41" spans="1:72" x14ac:dyDescent="0.25">
      <c r="A41" s="6" t="s">
        <v>375</v>
      </c>
      <c r="B41" s="6"/>
      <c r="C41" s="7" t="s">
        <v>80</v>
      </c>
      <c r="D41" s="6" t="s">
        <v>81</v>
      </c>
      <c r="E41" s="7" t="s">
        <v>82</v>
      </c>
      <c r="F41" s="6" t="s">
        <v>83</v>
      </c>
      <c r="G41" s="7" t="s">
        <v>84</v>
      </c>
      <c r="H41" s="6" t="s">
        <v>85</v>
      </c>
      <c r="I41" s="7" t="s">
        <v>86</v>
      </c>
      <c r="J41" s="6" t="s">
        <v>572</v>
      </c>
      <c r="K41" s="7" t="s">
        <v>88</v>
      </c>
      <c r="L41" s="6" t="s">
        <v>573</v>
      </c>
      <c r="M41" s="7" t="s">
        <v>317</v>
      </c>
      <c r="N41" s="6" t="s">
        <v>574</v>
      </c>
      <c r="O41" s="7" t="s">
        <v>319</v>
      </c>
      <c r="P41">
        <f t="shared" si="0"/>
        <v>71</v>
      </c>
      <c r="Q41">
        <v>2402</v>
      </c>
      <c r="R41" s="7" t="s">
        <v>165</v>
      </c>
      <c r="S41" s="6" t="s">
        <v>94</v>
      </c>
      <c r="T41" s="7" t="s">
        <v>95</v>
      </c>
      <c r="U41" s="6" t="s">
        <v>135</v>
      </c>
      <c r="V41" s="7" t="s">
        <v>97</v>
      </c>
      <c r="W41" s="6" t="s">
        <v>473</v>
      </c>
      <c r="X41" s="7" t="s">
        <v>474</v>
      </c>
      <c r="Y41" s="6" t="s">
        <v>575</v>
      </c>
      <c r="Z41" s="7" t="s">
        <v>576</v>
      </c>
      <c r="AA41" s="6" t="s">
        <v>577</v>
      </c>
      <c r="AB41" s="7" t="s">
        <v>516</v>
      </c>
      <c r="AC41" s="6" t="s">
        <v>79</v>
      </c>
      <c r="AD41" s="7" t="s">
        <v>79</v>
      </c>
      <c r="AE41" s="6" t="s">
        <v>79</v>
      </c>
      <c r="AF41" s="7" t="s">
        <v>79</v>
      </c>
      <c r="AG41" s="6" t="s">
        <v>230</v>
      </c>
      <c r="AH41" s="7" t="s">
        <v>578</v>
      </c>
      <c r="AI41" s="6" t="s">
        <v>579</v>
      </c>
      <c r="AJ41" s="7" t="s">
        <v>580</v>
      </c>
      <c r="AK41" s="6" t="s">
        <v>391</v>
      </c>
      <c r="AL41" s="7" t="s">
        <v>581</v>
      </c>
      <c r="AM41" s="6" t="s">
        <v>582</v>
      </c>
      <c r="AN41" s="7" t="s">
        <v>111</v>
      </c>
      <c r="AO41" s="7" t="s">
        <v>165</v>
      </c>
      <c r="AP41" s="7" t="s">
        <v>79</v>
      </c>
      <c r="AQ41" s="7"/>
      <c r="AR41" s="7">
        <v>1</v>
      </c>
      <c r="AS41" s="8">
        <v>3503000</v>
      </c>
      <c r="AT41" s="8">
        <v>3503000</v>
      </c>
      <c r="AU41" s="8"/>
      <c r="AV41" s="8"/>
      <c r="AW41" s="8"/>
      <c r="AX41" s="8"/>
      <c r="AY41" s="8">
        <v>1484983</v>
      </c>
      <c r="AZ41" s="8">
        <v>1356200.13</v>
      </c>
      <c r="BA41" s="9">
        <v>371245.75</v>
      </c>
      <c r="BB41" s="9">
        <v>851808.83</v>
      </c>
      <c r="BC41" s="9">
        <v>133145.54999999999</v>
      </c>
      <c r="BD41" s="9">
        <v>1356200.13</v>
      </c>
      <c r="BE41" s="10">
        <v>29272.71</v>
      </c>
      <c r="BF41" s="11">
        <v>2.5364629999999999</v>
      </c>
      <c r="BG41" s="11"/>
      <c r="BH41" s="11">
        <v>6000</v>
      </c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7"/>
      <c r="BT41" s="7" t="str">
        <f>IFERROR((VLOOKUP(J41,[1]!Tableau2[#All],13,FALSE)),"")</f>
        <v/>
      </c>
    </row>
    <row r="42" spans="1:72" x14ac:dyDescent="0.25">
      <c r="A42" s="6" t="s">
        <v>375</v>
      </c>
      <c r="B42" s="6"/>
      <c r="C42" s="7" t="s">
        <v>80</v>
      </c>
      <c r="D42" s="6" t="s">
        <v>81</v>
      </c>
      <c r="E42" s="7" t="s">
        <v>82</v>
      </c>
      <c r="F42" s="6" t="s">
        <v>83</v>
      </c>
      <c r="G42" s="7" t="s">
        <v>84</v>
      </c>
      <c r="H42" s="6" t="s">
        <v>85</v>
      </c>
      <c r="I42" s="7" t="s">
        <v>86</v>
      </c>
      <c r="J42" s="6" t="s">
        <v>583</v>
      </c>
      <c r="K42" s="7" t="s">
        <v>88</v>
      </c>
      <c r="L42" s="6" t="s">
        <v>584</v>
      </c>
      <c r="M42" s="7" t="s">
        <v>585</v>
      </c>
      <c r="N42" s="6" t="s">
        <v>586</v>
      </c>
      <c r="O42" s="7" t="s">
        <v>587</v>
      </c>
      <c r="P42">
        <f t="shared" si="0"/>
        <v>16</v>
      </c>
      <c r="Q42">
        <f>VLOOKUP(P42,'3ME-NAF'!A:C,3,FALSE)</f>
        <v>12</v>
      </c>
      <c r="R42" s="7" t="s">
        <v>249</v>
      </c>
      <c r="S42" s="6" t="s">
        <v>94</v>
      </c>
      <c r="T42" s="7" t="s">
        <v>214</v>
      </c>
      <c r="U42" s="6" t="s">
        <v>118</v>
      </c>
      <c r="V42" s="7" t="s">
        <v>97</v>
      </c>
      <c r="W42" s="6" t="s">
        <v>250</v>
      </c>
      <c r="X42" s="7" t="s">
        <v>588</v>
      </c>
      <c r="Y42" s="6" t="s">
        <v>589</v>
      </c>
      <c r="Z42" s="7" t="s">
        <v>590</v>
      </c>
      <c r="AA42" s="6" t="s">
        <v>591</v>
      </c>
      <c r="AB42" s="7" t="s">
        <v>592</v>
      </c>
      <c r="AC42" s="6" t="s">
        <v>79</v>
      </c>
      <c r="AD42" s="7" t="s">
        <v>79</v>
      </c>
      <c r="AE42" s="6" t="s">
        <v>79</v>
      </c>
      <c r="AF42" s="7" t="s">
        <v>79</v>
      </c>
      <c r="AG42" s="6" t="s">
        <v>204</v>
      </c>
      <c r="AH42" s="7" t="s">
        <v>593</v>
      </c>
      <c r="AI42" s="6" t="s">
        <v>594</v>
      </c>
      <c r="AJ42" s="7" t="s">
        <v>595</v>
      </c>
      <c r="AK42" s="6" t="s">
        <v>391</v>
      </c>
      <c r="AL42" s="7" t="s">
        <v>596</v>
      </c>
      <c r="AM42" s="6" t="s">
        <v>597</v>
      </c>
      <c r="AN42" s="7" t="s">
        <v>111</v>
      </c>
      <c r="AO42" s="7" t="s">
        <v>249</v>
      </c>
      <c r="AP42" s="7" t="s">
        <v>79</v>
      </c>
      <c r="AQ42" s="7"/>
      <c r="AR42" s="7">
        <v>1</v>
      </c>
      <c r="AS42" s="8">
        <v>772320.12</v>
      </c>
      <c r="AT42" s="8">
        <v>772320.12</v>
      </c>
      <c r="AU42" s="8"/>
      <c r="AV42" s="8"/>
      <c r="AW42" s="8"/>
      <c r="AX42" s="8"/>
      <c r="AY42" s="8">
        <v>812000</v>
      </c>
      <c r="AZ42" s="8">
        <v>772320.12</v>
      </c>
      <c r="BA42" s="9">
        <v>203000</v>
      </c>
      <c r="BB42" s="9">
        <v>479715.24</v>
      </c>
      <c r="BC42" s="9">
        <v>89604.88</v>
      </c>
      <c r="BD42" s="9">
        <v>772320.12</v>
      </c>
      <c r="BE42" s="10">
        <v>53416.59</v>
      </c>
      <c r="BF42" s="11">
        <v>0.76006300000000004</v>
      </c>
      <c r="BG42" s="11"/>
      <c r="BH42" s="11">
        <v>8100</v>
      </c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7"/>
      <c r="BT42" s="7" t="str">
        <f>IFERROR((VLOOKUP(J42,[1]!Tableau2[#All],13,FALSE)),"")</f>
        <v/>
      </c>
    </row>
    <row r="43" spans="1:72" x14ac:dyDescent="0.25">
      <c r="A43" s="6" t="s">
        <v>375</v>
      </c>
      <c r="B43" s="6"/>
      <c r="C43" s="7" t="s">
        <v>80</v>
      </c>
      <c r="D43" s="6" t="s">
        <v>81</v>
      </c>
      <c r="E43" s="7" t="s">
        <v>82</v>
      </c>
      <c r="F43" s="6" t="s">
        <v>83</v>
      </c>
      <c r="G43" s="7" t="s">
        <v>84</v>
      </c>
      <c r="H43" s="6" t="s">
        <v>85</v>
      </c>
      <c r="I43" s="7" t="s">
        <v>86</v>
      </c>
      <c r="J43" s="6" t="s">
        <v>598</v>
      </c>
      <c r="K43" s="7" t="s">
        <v>88</v>
      </c>
      <c r="L43" s="6" t="s">
        <v>599</v>
      </c>
      <c r="M43" s="7" t="s">
        <v>600</v>
      </c>
      <c r="N43" s="6" t="s">
        <v>601</v>
      </c>
      <c r="O43" s="7" t="s">
        <v>303</v>
      </c>
      <c r="P43">
        <f t="shared" si="0"/>
        <v>10</v>
      </c>
      <c r="Q43">
        <f>VLOOKUP(P43,'3ME-NAF'!A:C,3,FALSE)</f>
        <v>2</v>
      </c>
      <c r="R43" s="7" t="s">
        <v>430</v>
      </c>
      <c r="S43" s="6" t="s">
        <v>94</v>
      </c>
      <c r="T43" s="7" t="s">
        <v>95</v>
      </c>
      <c r="U43" s="6" t="s">
        <v>135</v>
      </c>
      <c r="V43" s="7" t="s">
        <v>97</v>
      </c>
      <c r="W43" s="6" t="s">
        <v>250</v>
      </c>
      <c r="X43" s="7" t="s">
        <v>567</v>
      </c>
      <c r="Y43" s="6" t="s">
        <v>602</v>
      </c>
      <c r="Z43" s="7" t="s">
        <v>603</v>
      </c>
      <c r="AA43" s="6" t="s">
        <v>604</v>
      </c>
      <c r="AB43" s="7" t="s">
        <v>434</v>
      </c>
      <c r="AC43" s="6" t="s">
        <v>79</v>
      </c>
      <c r="AD43" s="7" t="s">
        <v>79</v>
      </c>
      <c r="AE43" s="6" t="s">
        <v>79</v>
      </c>
      <c r="AF43" s="7" t="s">
        <v>79</v>
      </c>
      <c r="AG43" s="6" t="s">
        <v>230</v>
      </c>
      <c r="AH43" s="7" t="s">
        <v>605</v>
      </c>
      <c r="AI43" s="6" t="s">
        <v>606</v>
      </c>
      <c r="AJ43" s="7" t="s">
        <v>607</v>
      </c>
      <c r="AK43" s="6" t="s">
        <v>391</v>
      </c>
      <c r="AL43" s="7" t="s">
        <v>392</v>
      </c>
      <c r="AM43" s="6" t="s">
        <v>393</v>
      </c>
      <c r="AN43" s="7" t="s">
        <v>111</v>
      </c>
      <c r="AO43" s="7" t="s">
        <v>430</v>
      </c>
      <c r="AP43" s="7" t="s">
        <v>79</v>
      </c>
      <c r="AQ43" s="7"/>
      <c r="AR43" s="7">
        <v>1</v>
      </c>
      <c r="AS43" s="8">
        <v>13000000</v>
      </c>
      <c r="AT43" s="8">
        <v>13000000</v>
      </c>
      <c r="AU43" s="8"/>
      <c r="AV43" s="8"/>
      <c r="AW43" s="8"/>
      <c r="AX43" s="8"/>
      <c r="AY43" s="8">
        <v>6190000</v>
      </c>
      <c r="AZ43" s="8">
        <v>5363846.7699999996</v>
      </c>
      <c r="BA43" s="9">
        <v>1547500</v>
      </c>
      <c r="BB43" s="9">
        <v>3048266.03</v>
      </c>
      <c r="BC43" s="9">
        <v>768080.74</v>
      </c>
      <c r="BD43" s="9">
        <v>5363846.7699999996</v>
      </c>
      <c r="BE43" s="10">
        <v>179997.51</v>
      </c>
      <c r="BF43" s="11">
        <v>1.719468</v>
      </c>
      <c r="BG43" s="11"/>
      <c r="BH43" s="11">
        <v>30000</v>
      </c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7"/>
      <c r="BT43" s="7" t="str">
        <f>IFERROR((VLOOKUP(J43,[1]!Tableau2[#All],13,FALSE)),"")</f>
        <v/>
      </c>
    </row>
    <row r="44" spans="1:72" x14ac:dyDescent="0.25">
      <c r="A44" s="6" t="s">
        <v>375</v>
      </c>
      <c r="B44" s="6"/>
      <c r="C44" s="7" t="s">
        <v>80</v>
      </c>
      <c r="D44" s="6" t="s">
        <v>81</v>
      </c>
      <c r="E44" s="7" t="s">
        <v>82</v>
      </c>
      <c r="F44" s="6" t="s">
        <v>83</v>
      </c>
      <c r="G44" s="7" t="s">
        <v>84</v>
      </c>
      <c r="H44" s="6" t="s">
        <v>85</v>
      </c>
      <c r="I44" s="7" t="s">
        <v>86</v>
      </c>
      <c r="J44" s="6" t="s">
        <v>608</v>
      </c>
      <c r="K44" s="7" t="s">
        <v>88</v>
      </c>
      <c r="L44" s="6" t="s">
        <v>609</v>
      </c>
      <c r="M44" s="7" t="s">
        <v>146</v>
      </c>
      <c r="N44" s="6" t="s">
        <v>248</v>
      </c>
      <c r="O44" s="7" t="s">
        <v>148</v>
      </c>
      <c r="P44">
        <f t="shared" si="0"/>
        <v>35</v>
      </c>
      <c r="Q44">
        <f>VLOOKUP(P44,'3ME-NAF'!A:C,3,FALSE)</f>
        <v>2402</v>
      </c>
      <c r="R44" s="7" t="s">
        <v>430</v>
      </c>
      <c r="S44" s="6" t="s">
        <v>94</v>
      </c>
      <c r="T44" s="7" t="s">
        <v>95</v>
      </c>
      <c r="U44" s="6" t="s">
        <v>135</v>
      </c>
      <c r="V44" s="7" t="s">
        <v>97</v>
      </c>
      <c r="W44" s="6" t="s">
        <v>119</v>
      </c>
      <c r="X44" s="7" t="s">
        <v>610</v>
      </c>
      <c r="Y44" s="6" t="s">
        <v>611</v>
      </c>
      <c r="Z44" s="7" t="s">
        <v>612</v>
      </c>
      <c r="AA44" s="6" t="s">
        <v>613</v>
      </c>
      <c r="AB44" s="7" t="s">
        <v>386</v>
      </c>
      <c r="AC44" s="6" t="s">
        <v>79</v>
      </c>
      <c r="AD44" s="7" t="s">
        <v>79</v>
      </c>
      <c r="AE44" s="6" t="s">
        <v>79</v>
      </c>
      <c r="AF44" s="7" t="s">
        <v>79</v>
      </c>
      <c r="AG44" s="6" t="s">
        <v>614</v>
      </c>
      <c r="AH44" s="7" t="s">
        <v>615</v>
      </c>
      <c r="AI44" s="6" t="s">
        <v>143</v>
      </c>
      <c r="AJ44" s="7" t="s">
        <v>615</v>
      </c>
      <c r="AK44" s="6" t="s">
        <v>391</v>
      </c>
      <c r="AL44" s="7" t="s">
        <v>449</v>
      </c>
      <c r="AM44" s="6" t="s">
        <v>450</v>
      </c>
      <c r="AN44" s="7" t="s">
        <v>111</v>
      </c>
      <c r="AO44" s="7" t="s">
        <v>430</v>
      </c>
      <c r="AP44" s="7" t="s">
        <v>79</v>
      </c>
      <c r="AQ44" s="7"/>
      <c r="AR44" s="7">
        <v>1</v>
      </c>
      <c r="AS44" s="8">
        <v>1187500</v>
      </c>
      <c r="AT44" s="8">
        <v>1187500</v>
      </c>
      <c r="AU44" s="8"/>
      <c r="AV44" s="8"/>
      <c r="AW44" s="8"/>
      <c r="AX44" s="8"/>
      <c r="AY44" s="8">
        <v>4750000</v>
      </c>
      <c r="AZ44" s="8">
        <v>1187500</v>
      </c>
      <c r="BA44" s="9">
        <v>0</v>
      </c>
      <c r="BB44" s="9">
        <v>0</v>
      </c>
      <c r="BC44" s="9">
        <v>1187500</v>
      </c>
      <c r="BD44" s="9">
        <v>1187500</v>
      </c>
      <c r="BE44" s="10">
        <v>0</v>
      </c>
      <c r="BF44" s="11"/>
      <c r="BG44" s="11"/>
      <c r="BH44" s="11">
        <v>0</v>
      </c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7"/>
      <c r="BT44" s="7" t="str">
        <f>IFERROR((VLOOKUP(J44,[1]!Tableau2[#All],13,FALSE)),"")</f>
        <v/>
      </c>
    </row>
    <row r="45" spans="1:72" x14ac:dyDescent="0.25">
      <c r="A45" s="6" t="s">
        <v>375</v>
      </c>
      <c r="B45" s="6"/>
      <c r="C45" s="7" t="s">
        <v>80</v>
      </c>
      <c r="D45" s="6" t="s">
        <v>81</v>
      </c>
      <c r="E45" s="7" t="s">
        <v>82</v>
      </c>
      <c r="F45" s="6" t="s">
        <v>83</v>
      </c>
      <c r="G45" s="7" t="s">
        <v>84</v>
      </c>
      <c r="H45" s="6" t="s">
        <v>85</v>
      </c>
      <c r="I45" s="7" t="s">
        <v>86</v>
      </c>
      <c r="J45" s="6" t="s">
        <v>616</v>
      </c>
      <c r="K45" s="7" t="s">
        <v>88</v>
      </c>
      <c r="L45" s="6" t="s">
        <v>617</v>
      </c>
      <c r="M45" s="7" t="s">
        <v>618</v>
      </c>
      <c r="N45" s="6" t="s">
        <v>619</v>
      </c>
      <c r="O45" s="7" t="s">
        <v>164</v>
      </c>
      <c r="P45">
        <f t="shared" si="0"/>
        <v>10</v>
      </c>
      <c r="Q45">
        <f>VLOOKUP(P45,'3ME-NAF'!A:C,3,FALSE)</f>
        <v>2</v>
      </c>
      <c r="R45" s="7" t="s">
        <v>165</v>
      </c>
      <c r="S45" s="6" t="s">
        <v>94</v>
      </c>
      <c r="T45" s="7" t="s">
        <v>95</v>
      </c>
      <c r="U45" s="6" t="s">
        <v>135</v>
      </c>
      <c r="V45" s="7" t="s">
        <v>97</v>
      </c>
      <c r="W45" s="6" t="s">
        <v>98</v>
      </c>
      <c r="X45" s="7" t="s">
        <v>620</v>
      </c>
      <c r="Y45" s="6" t="s">
        <v>621</v>
      </c>
      <c r="Z45" s="7" t="s">
        <v>622</v>
      </c>
      <c r="AA45" s="6" t="s">
        <v>623</v>
      </c>
      <c r="AB45" s="7" t="s">
        <v>386</v>
      </c>
      <c r="AC45" s="6" t="s">
        <v>79</v>
      </c>
      <c r="AD45" s="7" t="s">
        <v>79</v>
      </c>
      <c r="AE45" s="6" t="s">
        <v>79</v>
      </c>
      <c r="AF45" s="7" t="s">
        <v>79</v>
      </c>
      <c r="AG45" s="6" t="s">
        <v>624</v>
      </c>
      <c r="AH45" s="7" t="s">
        <v>625</v>
      </c>
      <c r="AI45" s="6" t="s">
        <v>626</v>
      </c>
      <c r="AJ45" s="7" t="s">
        <v>627</v>
      </c>
      <c r="AK45" s="6" t="s">
        <v>391</v>
      </c>
      <c r="AL45" s="7" t="s">
        <v>628</v>
      </c>
      <c r="AM45" s="6" t="s">
        <v>393</v>
      </c>
      <c r="AN45" s="7" t="s">
        <v>111</v>
      </c>
      <c r="AO45" s="7" t="s">
        <v>165</v>
      </c>
      <c r="AP45" s="7" t="s">
        <v>79</v>
      </c>
      <c r="AQ45" s="7"/>
      <c r="AR45" s="7">
        <v>1</v>
      </c>
      <c r="AS45" s="8">
        <v>2290907.0299999998</v>
      </c>
      <c r="AT45" s="8">
        <v>2290907.0299999998</v>
      </c>
      <c r="AU45" s="8"/>
      <c r="AV45" s="8"/>
      <c r="AW45" s="8"/>
      <c r="AX45" s="8"/>
      <c r="AY45" s="8">
        <v>924000</v>
      </c>
      <c r="AZ45" s="8">
        <v>840761.65</v>
      </c>
      <c r="BA45" s="9">
        <v>231000</v>
      </c>
      <c r="BB45" s="9">
        <v>484096.96</v>
      </c>
      <c r="BC45" s="9">
        <v>125664.69</v>
      </c>
      <c r="BD45" s="9">
        <v>840761.65</v>
      </c>
      <c r="BE45" s="10">
        <v>21620.17</v>
      </c>
      <c r="BF45" s="11">
        <v>2.1368930000000002</v>
      </c>
      <c r="BG45" s="11"/>
      <c r="BH45" s="11">
        <v>2800</v>
      </c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7"/>
      <c r="BT45" s="7" t="str">
        <f>IFERROR((VLOOKUP(J45,[1]!Tableau2[#All],13,FALSE)),"")</f>
        <v/>
      </c>
    </row>
    <row r="46" spans="1:72" x14ac:dyDescent="0.25">
      <c r="A46" s="6" t="s">
        <v>375</v>
      </c>
      <c r="B46" s="6"/>
      <c r="C46" s="7" t="s">
        <v>80</v>
      </c>
      <c r="D46" s="6" t="s">
        <v>81</v>
      </c>
      <c r="E46" s="7" t="s">
        <v>82</v>
      </c>
      <c r="F46" s="6" t="s">
        <v>83</v>
      </c>
      <c r="G46" s="7" t="s">
        <v>84</v>
      </c>
      <c r="H46" s="6" t="s">
        <v>85</v>
      </c>
      <c r="I46" s="7" t="s">
        <v>86</v>
      </c>
      <c r="J46" s="6" t="s">
        <v>629</v>
      </c>
      <c r="K46" s="7" t="s">
        <v>88</v>
      </c>
      <c r="L46" s="6" t="s">
        <v>630</v>
      </c>
      <c r="M46" s="7" t="s">
        <v>631</v>
      </c>
      <c r="N46" s="6" t="s">
        <v>632</v>
      </c>
      <c r="O46" s="7" t="s">
        <v>633</v>
      </c>
      <c r="P46">
        <f t="shared" si="0"/>
        <v>46</v>
      </c>
      <c r="Q46">
        <v>2402</v>
      </c>
      <c r="R46" s="7"/>
      <c r="S46" s="6" t="s">
        <v>94</v>
      </c>
      <c r="T46" s="7" t="s">
        <v>566</v>
      </c>
      <c r="U46" s="6" t="s">
        <v>398</v>
      </c>
      <c r="V46" s="7" t="s">
        <v>97</v>
      </c>
      <c r="W46" s="6" t="s">
        <v>473</v>
      </c>
      <c r="X46" s="7" t="s">
        <v>634</v>
      </c>
      <c r="Y46" s="6" t="s">
        <v>635</v>
      </c>
      <c r="Z46" s="7" t="s">
        <v>636</v>
      </c>
      <c r="AA46" s="6" t="s">
        <v>637</v>
      </c>
      <c r="AB46" s="7" t="s">
        <v>478</v>
      </c>
      <c r="AC46" s="6" t="s">
        <v>79</v>
      </c>
      <c r="AD46" s="7" t="s">
        <v>79</v>
      </c>
      <c r="AE46" s="6" t="s">
        <v>79</v>
      </c>
      <c r="AF46" s="7" t="s">
        <v>79</v>
      </c>
      <c r="AG46" s="6" t="s">
        <v>638</v>
      </c>
      <c r="AH46" s="7" t="s">
        <v>79</v>
      </c>
      <c r="AI46" s="6" t="s">
        <v>79</v>
      </c>
      <c r="AJ46" s="7" t="s">
        <v>79</v>
      </c>
      <c r="AK46" s="6" t="s">
        <v>391</v>
      </c>
      <c r="AL46" s="7" t="s">
        <v>639</v>
      </c>
      <c r="AM46" s="6" t="s">
        <v>391</v>
      </c>
      <c r="AN46" s="7" t="s">
        <v>111</v>
      </c>
      <c r="AO46" s="7"/>
      <c r="AP46" s="7" t="s">
        <v>79</v>
      </c>
      <c r="AQ46" s="7"/>
      <c r="AR46" s="7">
        <v>1</v>
      </c>
      <c r="AS46" s="8">
        <v>0</v>
      </c>
      <c r="AT46" s="8">
        <v>0</v>
      </c>
      <c r="AU46" s="8"/>
      <c r="AV46" s="8"/>
      <c r="AW46" s="8"/>
      <c r="AX46" s="8"/>
      <c r="AY46" s="8">
        <v>800000</v>
      </c>
      <c r="AZ46" s="8">
        <v>0</v>
      </c>
      <c r="BA46" s="9"/>
      <c r="BB46" s="9"/>
      <c r="BC46" s="9"/>
      <c r="BD46" s="9"/>
      <c r="BE46" s="10"/>
      <c r="BF46" s="11"/>
      <c r="BG46" s="11"/>
      <c r="BH46" s="11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7"/>
      <c r="BT46" s="7" t="str">
        <f>IFERROR((VLOOKUP(J46,[1]!Tableau2[#All],13,FALSE)),"")</f>
        <v/>
      </c>
    </row>
    <row r="47" spans="1:72" x14ac:dyDescent="0.25">
      <c r="A47" s="6" t="s">
        <v>375</v>
      </c>
      <c r="B47" s="6" t="s">
        <v>354</v>
      </c>
      <c r="C47" s="7" t="s">
        <v>80</v>
      </c>
      <c r="D47" s="6" t="s">
        <v>81</v>
      </c>
      <c r="E47" s="7" t="s">
        <v>82</v>
      </c>
      <c r="F47" s="6" t="s">
        <v>83</v>
      </c>
      <c r="G47" s="7" t="s">
        <v>84</v>
      </c>
      <c r="H47" s="6" t="s">
        <v>85</v>
      </c>
      <c r="I47" s="7" t="s">
        <v>86</v>
      </c>
      <c r="J47" s="6" t="s">
        <v>640</v>
      </c>
      <c r="K47" s="7" t="s">
        <v>88</v>
      </c>
      <c r="L47" s="6" t="s">
        <v>641</v>
      </c>
      <c r="M47" s="7" t="s">
        <v>642</v>
      </c>
      <c r="N47" s="6" t="s">
        <v>643</v>
      </c>
      <c r="O47" s="7" t="s">
        <v>286</v>
      </c>
      <c r="P47">
        <f t="shared" si="0"/>
        <v>23</v>
      </c>
      <c r="Q47">
        <f>VLOOKUP(P47,'3ME-NAF'!A:C,3,FALSE)</f>
        <v>5</v>
      </c>
      <c r="R47" s="7" t="s">
        <v>287</v>
      </c>
      <c r="S47" s="6" t="s">
        <v>94</v>
      </c>
      <c r="T47" s="7" t="s">
        <v>166</v>
      </c>
      <c r="U47" s="6" t="s">
        <v>360</v>
      </c>
      <c r="V47" s="7" t="s">
        <v>97</v>
      </c>
      <c r="W47" s="6" t="s">
        <v>305</v>
      </c>
      <c r="X47" s="7" t="s">
        <v>644</v>
      </c>
      <c r="Y47" s="6" t="s">
        <v>645</v>
      </c>
      <c r="Z47" s="7" t="s">
        <v>646</v>
      </c>
      <c r="AA47" s="6" t="s">
        <v>647</v>
      </c>
      <c r="AB47" s="7" t="s">
        <v>402</v>
      </c>
      <c r="AC47" s="6" t="s">
        <v>79</v>
      </c>
      <c r="AD47" s="7" t="s">
        <v>79</v>
      </c>
      <c r="AE47" s="6" t="s">
        <v>79</v>
      </c>
      <c r="AF47" s="7" t="s">
        <v>79</v>
      </c>
      <c r="AG47" s="6" t="s">
        <v>79</v>
      </c>
      <c r="AH47" s="7" t="s">
        <v>143</v>
      </c>
      <c r="AI47" s="6" t="s">
        <v>143</v>
      </c>
      <c r="AJ47" s="7" t="s">
        <v>648</v>
      </c>
      <c r="AK47" s="6" t="s">
        <v>649</v>
      </c>
      <c r="AL47" s="7" t="s">
        <v>405</v>
      </c>
      <c r="AM47" s="6" t="s">
        <v>393</v>
      </c>
      <c r="AN47" s="7" t="s">
        <v>368</v>
      </c>
      <c r="AO47" s="7" t="s">
        <v>287</v>
      </c>
      <c r="AP47" s="7" t="s">
        <v>79</v>
      </c>
      <c r="AQ47" s="7"/>
      <c r="AR47" s="7">
        <v>1</v>
      </c>
      <c r="AS47" s="8">
        <v>2028828.1161710001</v>
      </c>
      <c r="AT47" s="8">
        <v>2028828.1161710001</v>
      </c>
      <c r="AU47" s="8"/>
      <c r="AV47" s="8"/>
      <c r="AW47" s="8"/>
      <c r="AX47" s="8"/>
      <c r="AY47" s="8">
        <v>950000</v>
      </c>
      <c r="AZ47" s="8">
        <v>950000</v>
      </c>
      <c r="BA47" s="9">
        <v>442450</v>
      </c>
      <c r="BB47" s="9">
        <v>0</v>
      </c>
      <c r="BC47" s="9">
        <v>0</v>
      </c>
      <c r="BD47" s="9">
        <v>442450</v>
      </c>
      <c r="BE47" s="10">
        <v>40277</v>
      </c>
      <c r="BF47" s="11">
        <v>2.7462939999999998</v>
      </c>
      <c r="BG47" s="11">
        <v>40277</v>
      </c>
      <c r="BH47" s="11">
        <v>5500</v>
      </c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7"/>
      <c r="BT47" s="7" t="str">
        <f>IFERROR((VLOOKUP(J47,[1]!Tableau2[#All],13,FALSE)),"")</f>
        <v/>
      </c>
    </row>
    <row r="48" spans="1:72" x14ac:dyDescent="0.25">
      <c r="A48" s="6" t="s">
        <v>375</v>
      </c>
      <c r="B48" s="6" t="s">
        <v>354</v>
      </c>
      <c r="C48" s="7" t="s">
        <v>80</v>
      </c>
      <c r="D48" s="6" t="s">
        <v>81</v>
      </c>
      <c r="E48" s="7" t="s">
        <v>82</v>
      </c>
      <c r="F48" s="6" t="s">
        <v>83</v>
      </c>
      <c r="G48" s="7" t="s">
        <v>84</v>
      </c>
      <c r="H48" s="6" t="s">
        <v>85</v>
      </c>
      <c r="I48" s="7" t="s">
        <v>86</v>
      </c>
      <c r="J48" s="6" t="s">
        <v>650</v>
      </c>
      <c r="K48" s="7" t="s">
        <v>88</v>
      </c>
      <c r="L48" s="6" t="s">
        <v>651</v>
      </c>
      <c r="M48" s="7" t="s">
        <v>652</v>
      </c>
      <c r="N48" s="6" t="s">
        <v>653</v>
      </c>
      <c r="O48" s="7" t="s">
        <v>286</v>
      </c>
      <c r="P48">
        <f t="shared" si="0"/>
        <v>23</v>
      </c>
      <c r="Q48">
        <f>VLOOKUP(P48,'3ME-NAF'!A:C,3,FALSE)</f>
        <v>5</v>
      </c>
      <c r="R48" s="7" t="s">
        <v>287</v>
      </c>
      <c r="S48" s="6" t="s">
        <v>94</v>
      </c>
      <c r="T48" s="7" t="s">
        <v>166</v>
      </c>
      <c r="U48" s="6" t="s">
        <v>360</v>
      </c>
      <c r="V48" s="7" t="s">
        <v>97</v>
      </c>
      <c r="W48" s="6" t="s">
        <v>237</v>
      </c>
      <c r="X48" s="7" t="s">
        <v>654</v>
      </c>
      <c r="Y48" s="6" t="s">
        <v>655</v>
      </c>
      <c r="Z48" s="7" t="s">
        <v>656</v>
      </c>
      <c r="AA48" s="6" t="s">
        <v>657</v>
      </c>
      <c r="AB48" s="7" t="s">
        <v>658</v>
      </c>
      <c r="AC48" s="6" t="s">
        <v>79</v>
      </c>
      <c r="AD48" s="7" t="s">
        <v>79</v>
      </c>
      <c r="AE48" s="6" t="s">
        <v>79</v>
      </c>
      <c r="AF48" s="7" t="s">
        <v>79</v>
      </c>
      <c r="AG48" s="6" t="s">
        <v>79</v>
      </c>
      <c r="AH48" s="7" t="s">
        <v>143</v>
      </c>
      <c r="AI48" s="6" t="s">
        <v>143</v>
      </c>
      <c r="AJ48" s="7" t="s">
        <v>659</v>
      </c>
      <c r="AK48" s="6" t="s">
        <v>391</v>
      </c>
      <c r="AL48" s="7" t="s">
        <v>418</v>
      </c>
      <c r="AM48" s="6" t="s">
        <v>393</v>
      </c>
      <c r="AN48" s="7" t="s">
        <v>368</v>
      </c>
      <c r="AO48" s="7" t="s">
        <v>287</v>
      </c>
      <c r="AP48" s="7" t="s">
        <v>79</v>
      </c>
      <c r="AQ48" s="7"/>
      <c r="AR48" s="7">
        <v>1</v>
      </c>
      <c r="AS48" s="8">
        <v>5808000</v>
      </c>
      <c r="AT48" s="8">
        <v>5808000</v>
      </c>
      <c r="AU48" s="8"/>
      <c r="AV48" s="8"/>
      <c r="AW48" s="8"/>
      <c r="AX48" s="8"/>
      <c r="AY48" s="8">
        <v>1830000</v>
      </c>
      <c r="AZ48" s="8">
        <v>1830000</v>
      </c>
      <c r="BA48" s="9">
        <v>457500</v>
      </c>
      <c r="BB48" s="9">
        <v>0</v>
      </c>
      <c r="BC48" s="9">
        <v>0</v>
      </c>
      <c r="BD48" s="9">
        <v>457500</v>
      </c>
      <c r="BE48" s="10">
        <v>48485.47</v>
      </c>
      <c r="BF48" s="11">
        <v>1.8871629999999999</v>
      </c>
      <c r="BG48" s="11"/>
      <c r="BH48" s="11">
        <v>8600</v>
      </c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7"/>
      <c r="BT48" s="7" t="str">
        <f>IFERROR((VLOOKUP(J48,[1]!Tableau2[#All],13,FALSE)),"")</f>
        <v/>
      </c>
    </row>
    <row r="49" spans="1:72" x14ac:dyDescent="0.25">
      <c r="A49" s="6" t="s">
        <v>375</v>
      </c>
      <c r="B49" s="6" t="s">
        <v>354</v>
      </c>
      <c r="C49" s="7" t="s">
        <v>80</v>
      </c>
      <c r="D49" s="6" t="s">
        <v>81</v>
      </c>
      <c r="E49" s="7" t="s">
        <v>82</v>
      </c>
      <c r="F49" s="6" t="s">
        <v>83</v>
      </c>
      <c r="G49" s="7" t="s">
        <v>84</v>
      </c>
      <c r="H49" s="6" t="s">
        <v>85</v>
      </c>
      <c r="I49" s="7" t="s">
        <v>86</v>
      </c>
      <c r="J49" s="6" t="s">
        <v>660</v>
      </c>
      <c r="K49" s="7" t="s">
        <v>88</v>
      </c>
      <c r="L49" s="6" t="s">
        <v>661</v>
      </c>
      <c r="M49" s="7" t="s">
        <v>662</v>
      </c>
      <c r="N49" s="6" t="s">
        <v>663</v>
      </c>
      <c r="O49" s="7" t="s">
        <v>664</v>
      </c>
      <c r="P49">
        <f t="shared" si="0"/>
        <v>12</v>
      </c>
      <c r="Q49">
        <f>VLOOKUP(P49,'3ME-NAF'!A:C,3,FALSE)</f>
        <v>2</v>
      </c>
      <c r="R49" s="7" t="s">
        <v>236</v>
      </c>
      <c r="S49" s="6" t="s">
        <v>94</v>
      </c>
      <c r="T49" s="7" t="s">
        <v>166</v>
      </c>
      <c r="U49" s="6" t="s">
        <v>360</v>
      </c>
      <c r="V49" s="7" t="s">
        <v>97</v>
      </c>
      <c r="W49" s="6" t="s">
        <v>237</v>
      </c>
      <c r="X49" s="7" t="s">
        <v>238</v>
      </c>
      <c r="Y49" s="6" t="s">
        <v>665</v>
      </c>
      <c r="Z49" s="7" t="s">
        <v>666</v>
      </c>
      <c r="AA49" s="6" t="s">
        <v>667</v>
      </c>
      <c r="AB49" s="7" t="s">
        <v>516</v>
      </c>
      <c r="AC49" s="6" t="s">
        <v>79</v>
      </c>
      <c r="AD49" s="7" t="s">
        <v>79</v>
      </c>
      <c r="AE49" s="6" t="s">
        <v>79</v>
      </c>
      <c r="AF49" s="7" t="s">
        <v>79</v>
      </c>
      <c r="AG49" s="6" t="s">
        <v>373</v>
      </c>
      <c r="AH49" s="7" t="s">
        <v>668</v>
      </c>
      <c r="AI49" s="6" t="s">
        <v>669</v>
      </c>
      <c r="AJ49" s="7" t="s">
        <v>670</v>
      </c>
      <c r="AK49" s="6" t="s">
        <v>391</v>
      </c>
      <c r="AL49" s="7" t="s">
        <v>449</v>
      </c>
      <c r="AM49" s="6" t="s">
        <v>450</v>
      </c>
      <c r="AN49" s="7" t="s">
        <v>111</v>
      </c>
      <c r="AO49" s="7" t="s">
        <v>236</v>
      </c>
      <c r="AP49" s="7" t="s">
        <v>79</v>
      </c>
      <c r="AQ49" s="7"/>
      <c r="AR49" s="7">
        <v>1</v>
      </c>
      <c r="AS49" s="8">
        <v>5600000</v>
      </c>
      <c r="AT49" s="8">
        <v>5600000</v>
      </c>
      <c r="AU49" s="8"/>
      <c r="AV49" s="8"/>
      <c r="AW49" s="8"/>
      <c r="AX49" s="8"/>
      <c r="AY49" s="8">
        <v>2520000</v>
      </c>
      <c r="AZ49" s="8">
        <v>2155354.75</v>
      </c>
      <c r="BA49" s="9">
        <v>630000</v>
      </c>
      <c r="BB49" s="9">
        <v>1197069.23</v>
      </c>
      <c r="BC49" s="9">
        <v>328285.52</v>
      </c>
      <c r="BD49" s="9">
        <v>2155354.75</v>
      </c>
      <c r="BE49" s="10">
        <v>126999.6</v>
      </c>
      <c r="BF49" s="11">
        <v>0.99212900000000004</v>
      </c>
      <c r="BG49" s="11"/>
      <c r="BH49" s="11">
        <v>15700</v>
      </c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7"/>
      <c r="BT49" s="7" t="str">
        <f>IFERROR((VLOOKUP(J49,[1]!Tableau2[#All],13,FALSE)),"")</f>
        <v/>
      </c>
    </row>
    <row r="50" spans="1:72" x14ac:dyDescent="0.25">
      <c r="A50" s="6" t="s">
        <v>375</v>
      </c>
      <c r="B50" s="6" t="s">
        <v>354</v>
      </c>
      <c r="C50" s="7" t="s">
        <v>80</v>
      </c>
      <c r="D50" s="6" t="s">
        <v>81</v>
      </c>
      <c r="E50" s="7" t="s">
        <v>82</v>
      </c>
      <c r="F50" s="6" t="s">
        <v>83</v>
      </c>
      <c r="G50" s="7" t="s">
        <v>84</v>
      </c>
      <c r="H50" s="6" t="s">
        <v>85</v>
      </c>
      <c r="I50" s="7" t="s">
        <v>86</v>
      </c>
      <c r="J50" s="6" t="s">
        <v>671</v>
      </c>
      <c r="K50" s="7" t="s">
        <v>88</v>
      </c>
      <c r="L50" s="6" t="s">
        <v>672</v>
      </c>
      <c r="M50" s="7" t="s">
        <v>673</v>
      </c>
      <c r="N50" s="6" t="s">
        <v>674</v>
      </c>
      <c r="O50" s="7" t="s">
        <v>148</v>
      </c>
      <c r="P50">
        <f t="shared" si="0"/>
        <v>35</v>
      </c>
      <c r="Q50">
        <f>VLOOKUP(P50,'3ME-NAF'!A:C,3,FALSE)</f>
        <v>2402</v>
      </c>
      <c r="R50" s="7" t="s">
        <v>165</v>
      </c>
      <c r="S50" s="6" t="s">
        <v>94</v>
      </c>
      <c r="T50" s="7" t="s">
        <v>166</v>
      </c>
      <c r="U50" s="6" t="s">
        <v>360</v>
      </c>
      <c r="V50" s="7" t="s">
        <v>97</v>
      </c>
      <c r="W50" s="6" t="s">
        <v>98</v>
      </c>
      <c r="X50" s="7" t="s">
        <v>675</v>
      </c>
      <c r="Y50" s="6" t="s">
        <v>676</v>
      </c>
      <c r="Z50" s="7" t="s">
        <v>677</v>
      </c>
      <c r="AA50" s="6" t="s">
        <v>678</v>
      </c>
      <c r="AB50" s="7" t="s">
        <v>478</v>
      </c>
      <c r="AC50" s="6" t="s">
        <v>79</v>
      </c>
      <c r="AD50" s="7" t="s">
        <v>79</v>
      </c>
      <c r="AE50" s="6" t="s">
        <v>79</v>
      </c>
      <c r="AF50" s="7" t="s">
        <v>79</v>
      </c>
      <c r="AG50" s="6" t="s">
        <v>679</v>
      </c>
      <c r="AH50" s="7" t="s">
        <v>680</v>
      </c>
      <c r="AI50" s="6" t="s">
        <v>681</v>
      </c>
      <c r="AJ50" s="7" t="s">
        <v>682</v>
      </c>
      <c r="AK50" s="6" t="s">
        <v>391</v>
      </c>
      <c r="AL50" s="7" t="s">
        <v>581</v>
      </c>
      <c r="AM50" s="6" t="s">
        <v>582</v>
      </c>
      <c r="AN50" s="7" t="s">
        <v>111</v>
      </c>
      <c r="AO50" s="7" t="s">
        <v>165</v>
      </c>
      <c r="AP50" s="7" t="s">
        <v>79</v>
      </c>
      <c r="AQ50" s="7"/>
      <c r="AR50" s="7">
        <v>1</v>
      </c>
      <c r="AS50" s="8">
        <v>2625295</v>
      </c>
      <c r="AT50" s="8">
        <v>2625295</v>
      </c>
      <c r="AU50" s="8"/>
      <c r="AV50" s="8"/>
      <c r="AW50" s="8"/>
      <c r="AX50" s="8"/>
      <c r="AY50" s="8">
        <v>1417660</v>
      </c>
      <c r="AZ50" s="8">
        <v>1340325.8999999999</v>
      </c>
      <c r="BA50" s="9">
        <v>354415</v>
      </c>
      <c r="BB50" s="9">
        <v>804543.11</v>
      </c>
      <c r="BC50" s="9">
        <v>181367.79</v>
      </c>
      <c r="BD50" s="9">
        <v>1340325.8999999999</v>
      </c>
      <c r="BE50" s="10">
        <v>31307.96</v>
      </c>
      <c r="BF50" s="11">
        <v>2.2640570000000002</v>
      </c>
      <c r="BG50" s="11"/>
      <c r="BH50" s="11">
        <v>5250</v>
      </c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7"/>
      <c r="BT50" s="7" t="str">
        <f>IFERROR((VLOOKUP(J50,[1]!Tableau2[#All],13,FALSE)),"")</f>
        <v/>
      </c>
    </row>
    <row r="51" spans="1:72" x14ac:dyDescent="0.25">
      <c r="A51" s="6" t="s">
        <v>375</v>
      </c>
      <c r="B51" s="6" t="s">
        <v>354</v>
      </c>
      <c r="C51" s="7" t="s">
        <v>80</v>
      </c>
      <c r="D51" s="6" t="s">
        <v>81</v>
      </c>
      <c r="E51" s="7" t="s">
        <v>82</v>
      </c>
      <c r="F51" s="6" t="s">
        <v>83</v>
      </c>
      <c r="G51" s="7" t="s">
        <v>84</v>
      </c>
      <c r="H51" s="6" t="s">
        <v>85</v>
      </c>
      <c r="I51" s="7" t="s">
        <v>86</v>
      </c>
      <c r="J51" s="6" t="s">
        <v>683</v>
      </c>
      <c r="K51" s="7" t="s">
        <v>88</v>
      </c>
      <c r="L51" s="6" t="s">
        <v>684</v>
      </c>
      <c r="M51" s="7" t="s">
        <v>685</v>
      </c>
      <c r="N51" s="6" t="s">
        <v>686</v>
      </c>
      <c r="O51" s="7" t="s">
        <v>687</v>
      </c>
      <c r="P51">
        <f t="shared" si="0"/>
        <v>38</v>
      </c>
      <c r="Q51">
        <f>VLOOKUP(P51,'3ME-NAF'!A:C,3,FALSE)</f>
        <v>19</v>
      </c>
      <c r="R51" s="7" t="s">
        <v>430</v>
      </c>
      <c r="S51" s="6" t="s">
        <v>94</v>
      </c>
      <c r="T51" s="7" t="s">
        <v>95</v>
      </c>
      <c r="U51" s="6" t="s">
        <v>360</v>
      </c>
      <c r="V51" s="7" t="s">
        <v>97</v>
      </c>
      <c r="W51" s="6" t="s">
        <v>305</v>
      </c>
      <c r="X51" s="7" t="s">
        <v>688</v>
      </c>
      <c r="Y51" s="6" t="s">
        <v>689</v>
      </c>
      <c r="Z51" s="7" t="s">
        <v>690</v>
      </c>
      <c r="AA51" s="6" t="s">
        <v>691</v>
      </c>
      <c r="AB51" s="7" t="s">
        <v>516</v>
      </c>
      <c r="AC51" s="6" t="s">
        <v>79</v>
      </c>
      <c r="AD51" s="7" t="s">
        <v>79</v>
      </c>
      <c r="AE51" s="6" t="s">
        <v>79</v>
      </c>
      <c r="AF51" s="7" t="s">
        <v>79</v>
      </c>
      <c r="AG51" s="6" t="s">
        <v>692</v>
      </c>
      <c r="AH51" s="7" t="s">
        <v>693</v>
      </c>
      <c r="AI51" s="6" t="s">
        <v>694</v>
      </c>
      <c r="AJ51" s="7" t="s">
        <v>695</v>
      </c>
      <c r="AK51" s="6" t="s">
        <v>391</v>
      </c>
      <c r="AL51" s="7" t="s">
        <v>696</v>
      </c>
      <c r="AM51" s="6" t="s">
        <v>582</v>
      </c>
      <c r="AN51" s="7" t="s">
        <v>111</v>
      </c>
      <c r="AO51" s="7" t="s">
        <v>430</v>
      </c>
      <c r="AP51" s="7" t="s">
        <v>79</v>
      </c>
      <c r="AQ51" s="7"/>
      <c r="AR51" s="7">
        <v>1</v>
      </c>
      <c r="AS51" s="8">
        <v>17050000</v>
      </c>
      <c r="AT51" s="8">
        <v>17050000</v>
      </c>
      <c r="AU51" s="8"/>
      <c r="AV51" s="8"/>
      <c r="AW51" s="8"/>
      <c r="AX51" s="8"/>
      <c r="AY51" s="8">
        <v>7490000</v>
      </c>
      <c r="AZ51" s="8">
        <v>7490000</v>
      </c>
      <c r="BA51" s="9">
        <v>1872500</v>
      </c>
      <c r="BB51" s="9">
        <v>4717455.63</v>
      </c>
      <c r="BC51" s="9">
        <v>900044.37</v>
      </c>
      <c r="BD51" s="9">
        <v>7490000</v>
      </c>
      <c r="BE51" s="10">
        <v>172205.41</v>
      </c>
      <c r="BF51" s="11">
        <v>2.174728</v>
      </c>
      <c r="BG51" s="11"/>
      <c r="BH51" s="11">
        <v>24700</v>
      </c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7"/>
      <c r="BT51" s="7" t="str">
        <f>IFERROR((VLOOKUP(J51,[1]!Tableau2[#All],13,FALSE)),"")</f>
        <v/>
      </c>
    </row>
    <row r="52" spans="1:72" x14ac:dyDescent="0.25">
      <c r="A52" s="6" t="s">
        <v>697</v>
      </c>
      <c r="B52" s="6" t="s">
        <v>79</v>
      </c>
      <c r="C52" s="7" t="s">
        <v>80</v>
      </c>
      <c r="D52" s="6" t="s">
        <v>81</v>
      </c>
      <c r="E52" s="7" t="s">
        <v>82</v>
      </c>
      <c r="F52" s="6" t="s">
        <v>83</v>
      </c>
      <c r="G52" s="7" t="s">
        <v>84</v>
      </c>
      <c r="H52" s="6" t="s">
        <v>85</v>
      </c>
      <c r="I52" s="7" t="s">
        <v>86</v>
      </c>
      <c r="J52" s="6" t="s">
        <v>698</v>
      </c>
      <c r="K52" s="7" t="s">
        <v>88</v>
      </c>
      <c r="L52" s="6" t="s">
        <v>699</v>
      </c>
      <c r="M52" s="7" t="s">
        <v>262</v>
      </c>
      <c r="N52" s="6" t="s">
        <v>472</v>
      </c>
      <c r="O52" s="7" t="s">
        <v>148</v>
      </c>
      <c r="P52">
        <f t="shared" si="0"/>
        <v>35</v>
      </c>
      <c r="Q52">
        <f>VLOOKUP(P52,'3ME-NAF'!A:C,3,FALSE)</f>
        <v>2402</v>
      </c>
      <c r="R52" s="7" t="s">
        <v>430</v>
      </c>
      <c r="S52" s="6" t="s">
        <v>94</v>
      </c>
      <c r="T52" s="7" t="s">
        <v>95</v>
      </c>
      <c r="U52" s="6" t="s">
        <v>135</v>
      </c>
      <c r="V52" s="7" t="s">
        <v>97</v>
      </c>
      <c r="W52" s="6" t="s">
        <v>136</v>
      </c>
      <c r="X52" s="7" t="s">
        <v>264</v>
      </c>
      <c r="Y52" s="6" t="s">
        <v>700</v>
      </c>
      <c r="Z52" s="7" t="s">
        <v>701</v>
      </c>
      <c r="AA52" s="6" t="s">
        <v>702</v>
      </c>
      <c r="AB52" s="7" t="s">
        <v>703</v>
      </c>
      <c r="AC52" s="6" t="s">
        <v>79</v>
      </c>
      <c r="AD52" s="7" t="s">
        <v>79</v>
      </c>
      <c r="AE52" s="6" t="s">
        <v>79</v>
      </c>
      <c r="AF52" s="7" t="s">
        <v>79</v>
      </c>
      <c r="AG52" s="6" t="s">
        <v>704</v>
      </c>
      <c r="AH52" s="7" t="s">
        <v>705</v>
      </c>
      <c r="AI52" s="6" t="s">
        <v>143</v>
      </c>
      <c r="AJ52" s="7" t="s">
        <v>705</v>
      </c>
      <c r="AK52" s="6" t="s">
        <v>706</v>
      </c>
      <c r="AL52" s="7" t="s">
        <v>707</v>
      </c>
      <c r="AM52" s="6" t="s">
        <v>706</v>
      </c>
      <c r="AN52" s="7" t="s">
        <v>111</v>
      </c>
      <c r="AO52" s="7" t="s">
        <v>430</v>
      </c>
      <c r="AP52" s="7" t="s">
        <v>79</v>
      </c>
      <c r="AQ52" s="7"/>
      <c r="AR52" s="7">
        <v>1</v>
      </c>
      <c r="AS52" s="8">
        <v>1225000</v>
      </c>
      <c r="AT52" s="8">
        <v>1225000</v>
      </c>
      <c r="AU52" s="8"/>
      <c r="AV52" s="8"/>
      <c r="AW52" s="8"/>
      <c r="AX52" s="8"/>
      <c r="AY52" s="8">
        <v>4900000</v>
      </c>
      <c r="AZ52" s="8">
        <v>1225000</v>
      </c>
      <c r="BA52" s="9">
        <v>0</v>
      </c>
      <c r="BB52" s="9">
        <v>0</v>
      </c>
      <c r="BC52" s="9">
        <v>1225000</v>
      </c>
      <c r="BD52" s="9">
        <v>1225000</v>
      </c>
      <c r="BE52" s="10">
        <v>352633.23</v>
      </c>
      <c r="BF52" s="11">
        <v>0.69477299999999997</v>
      </c>
      <c r="BG52" s="11"/>
      <c r="BH52" s="11">
        <v>58500</v>
      </c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7"/>
      <c r="BT52" s="7" t="str">
        <f>IFERROR((VLOOKUP(J52,[1]!Tableau2[#All],13,FALSE)),"")</f>
        <v/>
      </c>
    </row>
    <row r="53" spans="1:72" x14ac:dyDescent="0.25">
      <c r="A53" s="6" t="s">
        <v>697</v>
      </c>
      <c r="B53" s="6"/>
      <c r="C53" s="7" t="s">
        <v>80</v>
      </c>
      <c r="D53" s="6" t="s">
        <v>81</v>
      </c>
      <c r="E53" s="7" t="s">
        <v>82</v>
      </c>
      <c r="F53" s="6" t="s">
        <v>83</v>
      </c>
      <c r="G53" s="7" t="s">
        <v>84</v>
      </c>
      <c r="H53" s="6" t="s">
        <v>85</v>
      </c>
      <c r="I53" s="7" t="s">
        <v>86</v>
      </c>
      <c r="J53" s="6" t="s">
        <v>708</v>
      </c>
      <c r="K53" s="7" t="s">
        <v>88</v>
      </c>
      <c r="L53" s="6" t="s">
        <v>709</v>
      </c>
      <c r="M53" s="7" t="s">
        <v>710</v>
      </c>
      <c r="N53" s="6" t="s">
        <v>711</v>
      </c>
      <c r="O53" s="7" t="s">
        <v>712</v>
      </c>
      <c r="P53">
        <f t="shared" si="0"/>
        <v>22</v>
      </c>
      <c r="Q53">
        <f>VLOOKUP(P53,'3ME-NAF'!A:C,3,FALSE)</f>
        <v>9</v>
      </c>
      <c r="R53" s="7" t="s">
        <v>249</v>
      </c>
      <c r="S53" s="6" t="s">
        <v>94</v>
      </c>
      <c r="T53" s="7" t="s">
        <v>566</v>
      </c>
      <c r="U53" s="6" t="s">
        <v>135</v>
      </c>
      <c r="V53" s="7" t="s">
        <v>97</v>
      </c>
      <c r="W53" s="6" t="s">
        <v>119</v>
      </c>
      <c r="X53" s="7" t="s">
        <v>713</v>
      </c>
      <c r="Y53" s="6" t="s">
        <v>714</v>
      </c>
      <c r="Z53" s="7" t="s">
        <v>715</v>
      </c>
      <c r="AA53" s="6" t="s">
        <v>716</v>
      </c>
      <c r="AB53" s="7" t="s">
        <v>717</v>
      </c>
      <c r="AC53" s="6" t="s">
        <v>79</v>
      </c>
      <c r="AD53" s="7" t="s">
        <v>79</v>
      </c>
      <c r="AE53" s="6" t="s">
        <v>79</v>
      </c>
      <c r="AF53" s="7" t="s">
        <v>79</v>
      </c>
      <c r="AG53" s="6" t="s">
        <v>718</v>
      </c>
      <c r="AH53" s="7" t="s">
        <v>719</v>
      </c>
      <c r="AI53" s="6" t="s">
        <v>143</v>
      </c>
      <c r="AJ53" s="7" t="s">
        <v>719</v>
      </c>
      <c r="AK53" s="6" t="s">
        <v>706</v>
      </c>
      <c r="AL53" s="7" t="s">
        <v>720</v>
      </c>
      <c r="AM53" s="6" t="s">
        <v>721</v>
      </c>
      <c r="AN53" s="7" t="s">
        <v>111</v>
      </c>
      <c r="AO53" s="7" t="s">
        <v>249</v>
      </c>
      <c r="AP53" s="7" t="s">
        <v>79</v>
      </c>
      <c r="AQ53" s="7"/>
      <c r="AR53" s="7">
        <v>1</v>
      </c>
      <c r="AS53" s="8">
        <v>7218759.2699999996</v>
      </c>
      <c r="AT53" s="8">
        <v>7218759.2699999996</v>
      </c>
      <c r="AU53" s="8"/>
      <c r="AV53" s="8"/>
      <c r="AW53" s="8"/>
      <c r="AX53" s="8"/>
      <c r="AY53" s="8">
        <v>2750000</v>
      </c>
      <c r="AZ53" s="8">
        <v>687500</v>
      </c>
      <c r="BA53" s="9">
        <v>0</v>
      </c>
      <c r="BB53" s="9">
        <v>0</v>
      </c>
      <c r="BC53" s="9">
        <v>687500</v>
      </c>
      <c r="BD53" s="9">
        <v>687500</v>
      </c>
      <c r="BE53" s="10">
        <v>85224.639999999999</v>
      </c>
      <c r="BF53" s="11">
        <v>1.613383</v>
      </c>
      <c r="BG53" s="11"/>
      <c r="BH53" s="11">
        <v>21500</v>
      </c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7"/>
      <c r="BT53" s="7" t="str">
        <f>IFERROR((VLOOKUP(J53,[1]!Tableau2[#All],13,FALSE)),"")</f>
        <v/>
      </c>
    </row>
    <row r="54" spans="1:72" x14ac:dyDescent="0.25">
      <c r="A54" s="6" t="s">
        <v>697</v>
      </c>
      <c r="B54" s="6"/>
      <c r="C54" s="7" t="s">
        <v>80</v>
      </c>
      <c r="D54" s="6" t="s">
        <v>81</v>
      </c>
      <c r="E54" s="7" t="s">
        <v>82</v>
      </c>
      <c r="F54" s="6" t="s">
        <v>83</v>
      </c>
      <c r="G54" s="7" t="s">
        <v>84</v>
      </c>
      <c r="H54" s="6" t="s">
        <v>85</v>
      </c>
      <c r="I54" s="7" t="s">
        <v>86</v>
      </c>
      <c r="J54" s="6" t="s">
        <v>722</v>
      </c>
      <c r="K54" s="7" t="s">
        <v>88</v>
      </c>
      <c r="L54" s="6" t="s">
        <v>723</v>
      </c>
      <c r="M54" s="7" t="s">
        <v>724</v>
      </c>
      <c r="N54" s="6" t="s">
        <v>725</v>
      </c>
      <c r="O54" s="7" t="s">
        <v>556</v>
      </c>
      <c r="P54">
        <f t="shared" si="0"/>
        <v>16</v>
      </c>
      <c r="Q54">
        <f>VLOOKUP(P54,'3ME-NAF'!A:C,3,FALSE)</f>
        <v>12</v>
      </c>
      <c r="R54" s="7" t="s">
        <v>249</v>
      </c>
      <c r="S54" s="6" t="s">
        <v>94</v>
      </c>
      <c r="T54" s="7" t="s">
        <v>166</v>
      </c>
      <c r="U54" s="6" t="s">
        <v>135</v>
      </c>
      <c r="V54" s="7" t="s">
        <v>97</v>
      </c>
      <c r="W54" s="6" t="s">
        <v>150</v>
      </c>
      <c r="X54" s="7" t="s">
        <v>274</v>
      </c>
      <c r="Y54" s="6" t="s">
        <v>726</v>
      </c>
      <c r="Z54" s="7" t="s">
        <v>727</v>
      </c>
      <c r="AA54" s="6" t="s">
        <v>728</v>
      </c>
      <c r="AB54" s="7" t="s">
        <v>729</v>
      </c>
      <c r="AC54" s="6" t="s">
        <v>79</v>
      </c>
      <c r="AD54" s="7" t="s">
        <v>79</v>
      </c>
      <c r="AE54" s="6" t="s">
        <v>79</v>
      </c>
      <c r="AF54" s="7" t="s">
        <v>79</v>
      </c>
      <c r="AG54" s="6" t="s">
        <v>230</v>
      </c>
      <c r="AH54" s="7" t="s">
        <v>730</v>
      </c>
      <c r="AI54" s="6" t="s">
        <v>731</v>
      </c>
      <c r="AJ54" s="7" t="s">
        <v>732</v>
      </c>
      <c r="AK54" s="6" t="s">
        <v>706</v>
      </c>
      <c r="AL54" s="7" t="s">
        <v>733</v>
      </c>
      <c r="AM54" s="6" t="s">
        <v>734</v>
      </c>
      <c r="AN54" s="7" t="s">
        <v>111</v>
      </c>
      <c r="AO54" s="7" t="s">
        <v>249</v>
      </c>
      <c r="AP54" s="7" t="s">
        <v>79</v>
      </c>
      <c r="AQ54" s="7"/>
      <c r="AR54" s="7">
        <v>1</v>
      </c>
      <c r="AS54" s="8">
        <v>2150070</v>
      </c>
      <c r="AT54" s="8">
        <v>2150070</v>
      </c>
      <c r="AU54" s="8"/>
      <c r="AV54" s="8"/>
      <c r="AW54" s="8"/>
      <c r="AX54" s="8"/>
      <c r="AY54" s="8">
        <v>638820</v>
      </c>
      <c r="AZ54" s="8">
        <v>461515.18</v>
      </c>
      <c r="BA54" s="9">
        <v>159705</v>
      </c>
      <c r="BB54" s="9">
        <v>221412.34</v>
      </c>
      <c r="BC54" s="9">
        <v>80397.84</v>
      </c>
      <c r="BD54" s="9">
        <v>461515.18</v>
      </c>
      <c r="BE54" s="10">
        <v>20899.11</v>
      </c>
      <c r="BF54" s="11">
        <v>1.528343</v>
      </c>
      <c r="BG54" s="11"/>
      <c r="BH54" s="11">
        <v>5000</v>
      </c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7"/>
      <c r="BT54" s="7" t="str">
        <f>IFERROR((VLOOKUP(J54,[1]!Tableau2[#All],13,FALSE)),"")</f>
        <v/>
      </c>
    </row>
    <row r="55" spans="1:72" x14ac:dyDescent="0.25">
      <c r="A55" s="6" t="s">
        <v>697</v>
      </c>
      <c r="B55" s="6"/>
      <c r="C55" s="7" t="s">
        <v>80</v>
      </c>
      <c r="D55" s="6" t="s">
        <v>81</v>
      </c>
      <c r="E55" s="7" t="s">
        <v>82</v>
      </c>
      <c r="F55" s="6" t="s">
        <v>83</v>
      </c>
      <c r="G55" s="7" t="s">
        <v>84</v>
      </c>
      <c r="H55" s="6" t="s">
        <v>85</v>
      </c>
      <c r="I55" s="7" t="s">
        <v>86</v>
      </c>
      <c r="J55" s="6" t="s">
        <v>735</v>
      </c>
      <c r="K55" s="7" t="s">
        <v>88</v>
      </c>
      <c r="L55" s="6" t="s">
        <v>736</v>
      </c>
      <c r="M55" s="7" t="s">
        <v>737</v>
      </c>
      <c r="N55" s="6" t="s">
        <v>738</v>
      </c>
      <c r="O55" s="7" t="s">
        <v>739</v>
      </c>
      <c r="P55">
        <f t="shared" si="0"/>
        <v>30</v>
      </c>
      <c r="Q55">
        <v>18</v>
      </c>
      <c r="R55" s="7" t="s">
        <v>117</v>
      </c>
      <c r="S55" s="6" t="s">
        <v>94</v>
      </c>
      <c r="T55" s="7" t="s">
        <v>95</v>
      </c>
      <c r="U55" s="6" t="s">
        <v>135</v>
      </c>
      <c r="V55" s="7" t="s">
        <v>97</v>
      </c>
      <c r="W55" s="6" t="s">
        <v>381</v>
      </c>
      <c r="X55" s="7" t="s">
        <v>740</v>
      </c>
      <c r="Y55" s="6" t="s">
        <v>741</v>
      </c>
      <c r="Z55" s="7" t="s">
        <v>742</v>
      </c>
      <c r="AA55" s="6" t="s">
        <v>743</v>
      </c>
      <c r="AB55" s="7" t="s">
        <v>744</v>
      </c>
      <c r="AC55" s="6" t="s">
        <v>79</v>
      </c>
      <c r="AD55" s="7" t="s">
        <v>79</v>
      </c>
      <c r="AE55" s="6" t="s">
        <v>79</v>
      </c>
      <c r="AF55" s="7" t="s">
        <v>79</v>
      </c>
      <c r="AG55" s="6" t="s">
        <v>181</v>
      </c>
      <c r="AH55" s="7" t="s">
        <v>745</v>
      </c>
      <c r="AI55" s="6" t="s">
        <v>746</v>
      </c>
      <c r="AJ55" s="7" t="s">
        <v>747</v>
      </c>
      <c r="AK55" s="6" t="s">
        <v>706</v>
      </c>
      <c r="AL55" s="7" t="s">
        <v>748</v>
      </c>
      <c r="AM55" s="6" t="s">
        <v>734</v>
      </c>
      <c r="AN55" s="7" t="s">
        <v>111</v>
      </c>
      <c r="AO55" s="7" t="s">
        <v>117</v>
      </c>
      <c r="AP55" s="7" t="s">
        <v>79</v>
      </c>
      <c r="AQ55" s="7"/>
      <c r="AR55" s="7">
        <v>1</v>
      </c>
      <c r="AS55" s="8">
        <v>2464000</v>
      </c>
      <c r="AT55" s="8">
        <v>2464000</v>
      </c>
      <c r="AU55" s="8"/>
      <c r="AV55" s="8"/>
      <c r="AW55" s="8"/>
      <c r="AX55" s="8"/>
      <c r="AY55" s="8">
        <v>580000</v>
      </c>
      <c r="AZ55" s="8">
        <v>457331.89</v>
      </c>
      <c r="BA55" s="9">
        <v>145000</v>
      </c>
      <c r="BB55" s="9">
        <v>265340.56</v>
      </c>
      <c r="BC55" s="9">
        <v>46991.33</v>
      </c>
      <c r="BD55" s="9">
        <v>457331.89</v>
      </c>
      <c r="BE55" s="10">
        <v>16084.29</v>
      </c>
      <c r="BF55" s="11">
        <v>1.803002</v>
      </c>
      <c r="BG55" s="11"/>
      <c r="BH55" s="11">
        <v>4000</v>
      </c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7"/>
      <c r="BT55" s="7" t="str">
        <f>IFERROR((VLOOKUP(J55,[1]!Tableau2[#All],13,FALSE)),"")</f>
        <v/>
      </c>
    </row>
    <row r="56" spans="1:72" x14ac:dyDescent="0.25">
      <c r="A56" s="6" t="s">
        <v>697</v>
      </c>
      <c r="B56" s="6"/>
      <c r="C56" s="7" t="s">
        <v>80</v>
      </c>
      <c r="D56" s="6" t="s">
        <v>81</v>
      </c>
      <c r="E56" s="7" t="s">
        <v>82</v>
      </c>
      <c r="F56" s="6" t="s">
        <v>83</v>
      </c>
      <c r="G56" s="7" t="s">
        <v>84</v>
      </c>
      <c r="H56" s="6" t="s">
        <v>85</v>
      </c>
      <c r="I56" s="7" t="s">
        <v>86</v>
      </c>
      <c r="J56" s="6" t="s">
        <v>749</v>
      </c>
      <c r="K56" s="7" t="s">
        <v>88</v>
      </c>
      <c r="L56" s="6" t="s">
        <v>750</v>
      </c>
      <c r="M56" s="7" t="s">
        <v>146</v>
      </c>
      <c r="N56" s="6" t="s">
        <v>147</v>
      </c>
      <c r="O56" s="7" t="s">
        <v>148</v>
      </c>
      <c r="P56">
        <f t="shared" si="0"/>
        <v>35</v>
      </c>
      <c r="Q56">
        <f>VLOOKUP(P56,'3ME-NAF'!A:C,3,FALSE)</f>
        <v>2402</v>
      </c>
      <c r="R56" s="7" t="s">
        <v>236</v>
      </c>
      <c r="S56" s="6" t="s">
        <v>94</v>
      </c>
      <c r="T56" s="7" t="s">
        <v>95</v>
      </c>
      <c r="U56" s="6" t="s">
        <v>135</v>
      </c>
      <c r="V56" s="7" t="s">
        <v>97</v>
      </c>
      <c r="W56" s="6" t="s">
        <v>136</v>
      </c>
      <c r="X56" s="7" t="s">
        <v>751</v>
      </c>
      <c r="Y56" s="6" t="s">
        <v>752</v>
      </c>
      <c r="Z56" s="7" t="s">
        <v>753</v>
      </c>
      <c r="AA56" s="6" t="s">
        <v>754</v>
      </c>
      <c r="AB56" s="7" t="s">
        <v>717</v>
      </c>
      <c r="AC56" s="6" t="s">
        <v>79</v>
      </c>
      <c r="AD56" s="7" t="s">
        <v>79</v>
      </c>
      <c r="AE56" s="6" t="s">
        <v>79</v>
      </c>
      <c r="AF56" s="7" t="s">
        <v>79</v>
      </c>
      <c r="AG56" s="6" t="s">
        <v>755</v>
      </c>
      <c r="AH56" s="7" t="s">
        <v>756</v>
      </c>
      <c r="AI56" s="6" t="s">
        <v>143</v>
      </c>
      <c r="AJ56" s="7" t="s">
        <v>756</v>
      </c>
      <c r="AK56" s="6" t="s">
        <v>706</v>
      </c>
      <c r="AL56" s="7" t="s">
        <v>757</v>
      </c>
      <c r="AM56" s="6" t="s">
        <v>758</v>
      </c>
      <c r="AN56" s="7" t="s">
        <v>111</v>
      </c>
      <c r="AO56" s="7" t="s">
        <v>236</v>
      </c>
      <c r="AP56" s="7" t="s">
        <v>79</v>
      </c>
      <c r="AQ56" s="7"/>
      <c r="AR56" s="7">
        <v>1</v>
      </c>
      <c r="AS56" s="8">
        <v>655795.5</v>
      </c>
      <c r="AT56" s="8">
        <v>655795.5</v>
      </c>
      <c r="AU56" s="8"/>
      <c r="AV56" s="8"/>
      <c r="AW56" s="8"/>
      <c r="AX56" s="8"/>
      <c r="AY56" s="8">
        <v>2623182</v>
      </c>
      <c r="AZ56" s="8">
        <v>655795.5</v>
      </c>
      <c r="BA56" s="9">
        <v>0</v>
      </c>
      <c r="BB56" s="9">
        <v>0</v>
      </c>
      <c r="BC56" s="9">
        <v>655795.5</v>
      </c>
      <c r="BD56" s="9">
        <v>655795.5</v>
      </c>
      <c r="BE56" s="10">
        <v>0</v>
      </c>
      <c r="BF56" s="11"/>
      <c r="BG56" s="11"/>
      <c r="BH56" s="11">
        <v>0</v>
      </c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7"/>
      <c r="BT56" s="7" t="str">
        <f>IFERROR((VLOOKUP(J56,[1]!Tableau2[#All],13,FALSE)),"")</f>
        <v/>
      </c>
    </row>
    <row r="57" spans="1:72" x14ac:dyDescent="0.25">
      <c r="A57" s="6" t="s">
        <v>697</v>
      </c>
      <c r="B57" s="6"/>
      <c r="C57" s="7" t="s">
        <v>80</v>
      </c>
      <c r="D57" s="6" t="s">
        <v>81</v>
      </c>
      <c r="E57" s="7" t="s">
        <v>82</v>
      </c>
      <c r="F57" s="6" t="s">
        <v>83</v>
      </c>
      <c r="G57" s="7" t="s">
        <v>84</v>
      </c>
      <c r="H57" s="6" t="s">
        <v>85</v>
      </c>
      <c r="I57" s="7" t="s">
        <v>86</v>
      </c>
      <c r="J57" s="6" t="s">
        <v>759</v>
      </c>
      <c r="K57" s="7" t="s">
        <v>88</v>
      </c>
      <c r="L57" s="6" t="s">
        <v>760</v>
      </c>
      <c r="M57" s="7" t="s">
        <v>761</v>
      </c>
      <c r="N57" s="6" t="s">
        <v>762</v>
      </c>
      <c r="O57" s="7" t="s">
        <v>763</v>
      </c>
      <c r="P57">
        <f t="shared" si="0"/>
        <v>35</v>
      </c>
      <c r="Q57">
        <f>VLOOKUP(P57,'3ME-NAF'!A:C,3,FALSE)</f>
        <v>2402</v>
      </c>
      <c r="R57" s="7" t="s">
        <v>236</v>
      </c>
      <c r="S57" s="6" t="s">
        <v>94</v>
      </c>
      <c r="T57" s="7" t="s">
        <v>95</v>
      </c>
      <c r="U57" s="6" t="s">
        <v>118</v>
      </c>
      <c r="V57" s="7" t="s">
        <v>97</v>
      </c>
      <c r="W57" s="6" t="s">
        <v>98</v>
      </c>
      <c r="X57" s="7" t="s">
        <v>410</v>
      </c>
      <c r="Y57" s="6" t="s">
        <v>764</v>
      </c>
      <c r="Z57" s="7" t="s">
        <v>765</v>
      </c>
      <c r="AA57" s="6" t="s">
        <v>766</v>
      </c>
      <c r="AB57" s="7" t="s">
        <v>767</v>
      </c>
      <c r="AC57" s="6" t="s">
        <v>79</v>
      </c>
      <c r="AD57" s="7" t="s">
        <v>79</v>
      </c>
      <c r="AE57" s="6" t="s">
        <v>79</v>
      </c>
      <c r="AF57" s="7" t="s">
        <v>79</v>
      </c>
      <c r="AG57" s="6" t="s">
        <v>124</v>
      </c>
      <c r="AH57" s="7" t="s">
        <v>768</v>
      </c>
      <c r="AI57" s="6" t="s">
        <v>769</v>
      </c>
      <c r="AJ57" s="7" t="s">
        <v>770</v>
      </c>
      <c r="AK57" s="6" t="s">
        <v>771</v>
      </c>
      <c r="AL57" s="7" t="s">
        <v>748</v>
      </c>
      <c r="AM57" s="6" t="s">
        <v>734</v>
      </c>
      <c r="AN57" s="7" t="s">
        <v>111</v>
      </c>
      <c r="AO57" s="7" t="s">
        <v>236</v>
      </c>
      <c r="AP57" s="7" t="s">
        <v>79</v>
      </c>
      <c r="AQ57" s="7"/>
      <c r="AR57" s="7">
        <v>1</v>
      </c>
      <c r="AS57" s="8">
        <v>4145000</v>
      </c>
      <c r="AT57" s="8">
        <v>4145000</v>
      </c>
      <c r="AU57" s="8"/>
      <c r="AV57" s="8"/>
      <c r="AW57" s="8"/>
      <c r="AX57" s="8"/>
      <c r="AY57" s="8">
        <v>2365538.21</v>
      </c>
      <c r="AZ57" s="8">
        <v>2349375.5299999998</v>
      </c>
      <c r="BA57" s="9">
        <v>591384.55000000005</v>
      </c>
      <c r="BB57" s="9">
        <v>1382358.28</v>
      </c>
      <c r="BC57" s="9">
        <v>375632.7</v>
      </c>
      <c r="BD57" s="9">
        <v>2349375.5299999998</v>
      </c>
      <c r="BE57" s="10">
        <v>55149.46</v>
      </c>
      <c r="BF57" s="11">
        <v>2.1446610000000002</v>
      </c>
      <c r="BG57" s="11"/>
      <c r="BH57" s="11">
        <v>6700</v>
      </c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7"/>
      <c r="BT57" s="7" t="str">
        <f>IFERROR((VLOOKUP(J57,[1]!Tableau2[#All],13,FALSE)),"")</f>
        <v/>
      </c>
    </row>
    <row r="58" spans="1:72" x14ac:dyDescent="0.25">
      <c r="A58" s="6" t="s">
        <v>697</v>
      </c>
      <c r="B58" s="6"/>
      <c r="C58" s="7" t="s">
        <v>80</v>
      </c>
      <c r="D58" s="6" t="s">
        <v>81</v>
      </c>
      <c r="E58" s="7" t="s">
        <v>82</v>
      </c>
      <c r="F58" s="6" t="s">
        <v>83</v>
      </c>
      <c r="G58" s="7" t="s">
        <v>84</v>
      </c>
      <c r="H58" s="6" t="s">
        <v>85</v>
      </c>
      <c r="I58" s="7" t="s">
        <v>86</v>
      </c>
      <c r="J58" s="6" t="s">
        <v>772</v>
      </c>
      <c r="K58" s="7" t="s">
        <v>88</v>
      </c>
      <c r="L58" s="6" t="s">
        <v>773</v>
      </c>
      <c r="M58" s="7" t="s">
        <v>408</v>
      </c>
      <c r="N58" s="6" t="s">
        <v>520</v>
      </c>
      <c r="O58" s="7" t="s">
        <v>148</v>
      </c>
      <c r="P58">
        <f t="shared" si="0"/>
        <v>35</v>
      </c>
      <c r="Q58">
        <f>VLOOKUP(P58,'3ME-NAF'!A:C,3,FALSE)</f>
        <v>2402</v>
      </c>
      <c r="R58" s="7" t="s">
        <v>236</v>
      </c>
      <c r="S58" s="6" t="s">
        <v>94</v>
      </c>
      <c r="T58" s="7" t="s">
        <v>95</v>
      </c>
      <c r="U58" s="6" t="s">
        <v>118</v>
      </c>
      <c r="V58" s="7" t="s">
        <v>97</v>
      </c>
      <c r="W58" s="6" t="s">
        <v>305</v>
      </c>
      <c r="X58" s="7" t="s">
        <v>688</v>
      </c>
      <c r="Y58" s="6" t="s">
        <v>774</v>
      </c>
      <c r="Z58" s="7" t="s">
        <v>775</v>
      </c>
      <c r="AA58" s="6" t="s">
        <v>776</v>
      </c>
      <c r="AB58" s="7" t="s">
        <v>729</v>
      </c>
      <c r="AC58" s="6" t="s">
        <v>79</v>
      </c>
      <c r="AD58" s="7" t="s">
        <v>79</v>
      </c>
      <c r="AE58" s="6" t="s">
        <v>79</v>
      </c>
      <c r="AF58" s="7" t="s">
        <v>79</v>
      </c>
      <c r="AG58" s="6" t="s">
        <v>777</v>
      </c>
      <c r="AH58" s="7" t="s">
        <v>778</v>
      </c>
      <c r="AI58" s="6" t="s">
        <v>779</v>
      </c>
      <c r="AJ58" s="7" t="s">
        <v>780</v>
      </c>
      <c r="AK58" s="6" t="s">
        <v>706</v>
      </c>
      <c r="AL58" s="7" t="s">
        <v>781</v>
      </c>
      <c r="AM58" s="6" t="s">
        <v>758</v>
      </c>
      <c r="AN58" s="7" t="s">
        <v>111</v>
      </c>
      <c r="AO58" s="7" t="s">
        <v>236</v>
      </c>
      <c r="AP58" s="7" t="s">
        <v>79</v>
      </c>
      <c r="AQ58" s="7"/>
      <c r="AR58" s="7">
        <v>1</v>
      </c>
      <c r="AS58" s="8">
        <v>4133584</v>
      </c>
      <c r="AT58" s="8">
        <v>4101184</v>
      </c>
      <c r="AU58" s="8"/>
      <c r="AV58" s="8"/>
      <c r="AW58" s="8"/>
      <c r="AX58" s="8"/>
      <c r="AY58" s="8">
        <v>1847500</v>
      </c>
      <c r="AZ58" s="8">
        <v>1847500</v>
      </c>
      <c r="BA58" s="9">
        <v>461875</v>
      </c>
      <c r="BB58" s="9">
        <v>1289534</v>
      </c>
      <c r="BC58" s="9">
        <v>96091</v>
      </c>
      <c r="BD58" s="9">
        <v>1847500</v>
      </c>
      <c r="BE58" s="10">
        <v>53195.62</v>
      </c>
      <c r="BF58" s="11">
        <v>1.736515</v>
      </c>
      <c r="BG58" s="11"/>
      <c r="BH58" s="11">
        <v>8200</v>
      </c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7"/>
      <c r="BT58" s="7" t="str">
        <f>IFERROR((VLOOKUP(J58,[1]!Tableau2[#All],13,FALSE)),"")</f>
        <v/>
      </c>
    </row>
    <row r="59" spans="1:72" x14ac:dyDescent="0.25">
      <c r="A59" s="6" t="s">
        <v>697</v>
      </c>
      <c r="B59" s="6"/>
      <c r="C59" s="7" t="s">
        <v>80</v>
      </c>
      <c r="D59" s="6" t="s">
        <v>81</v>
      </c>
      <c r="E59" s="7" t="s">
        <v>82</v>
      </c>
      <c r="F59" s="6" t="s">
        <v>83</v>
      </c>
      <c r="G59" s="7" t="s">
        <v>84</v>
      </c>
      <c r="H59" s="6" t="s">
        <v>85</v>
      </c>
      <c r="I59" s="7" t="s">
        <v>86</v>
      </c>
      <c r="J59" s="6" t="s">
        <v>782</v>
      </c>
      <c r="K59" s="7" t="s">
        <v>88</v>
      </c>
      <c r="L59" s="6" t="s">
        <v>783</v>
      </c>
      <c r="M59" s="7" t="s">
        <v>784</v>
      </c>
      <c r="N59" s="6" t="s">
        <v>785</v>
      </c>
      <c r="O59" s="7" t="s">
        <v>786</v>
      </c>
      <c r="P59">
        <f t="shared" si="0"/>
        <v>17</v>
      </c>
      <c r="Q59">
        <f>VLOOKUP(P59,'3ME-NAF'!A:C,3,FALSE)</f>
        <v>6</v>
      </c>
      <c r="R59" s="7" t="s">
        <v>236</v>
      </c>
      <c r="S59" s="6" t="s">
        <v>94</v>
      </c>
      <c r="T59" s="7" t="s">
        <v>166</v>
      </c>
      <c r="U59" s="6" t="s">
        <v>135</v>
      </c>
      <c r="V59" s="7" t="s">
        <v>97</v>
      </c>
      <c r="W59" s="6" t="s">
        <v>787</v>
      </c>
      <c r="X59" s="7" t="s">
        <v>788</v>
      </c>
      <c r="Y59" s="6" t="s">
        <v>789</v>
      </c>
      <c r="Z59" s="7" t="s">
        <v>790</v>
      </c>
      <c r="AA59" s="6" t="s">
        <v>791</v>
      </c>
      <c r="AB59" s="7" t="s">
        <v>717</v>
      </c>
      <c r="AC59" s="6" t="s">
        <v>79</v>
      </c>
      <c r="AD59" s="7" t="s">
        <v>79</v>
      </c>
      <c r="AE59" s="6" t="s">
        <v>79</v>
      </c>
      <c r="AF59" s="7" t="s">
        <v>79</v>
      </c>
      <c r="AG59" s="6" t="s">
        <v>792</v>
      </c>
      <c r="AH59" s="7" t="s">
        <v>793</v>
      </c>
      <c r="AI59" s="6" t="s">
        <v>143</v>
      </c>
      <c r="AJ59" s="7" t="s">
        <v>793</v>
      </c>
      <c r="AK59" s="6" t="s">
        <v>706</v>
      </c>
      <c r="AL59" s="7" t="s">
        <v>748</v>
      </c>
      <c r="AM59" s="6" t="s">
        <v>734</v>
      </c>
      <c r="AN59" s="7" t="s">
        <v>111</v>
      </c>
      <c r="AO59" s="7" t="s">
        <v>236</v>
      </c>
      <c r="AP59" s="7" t="s">
        <v>79</v>
      </c>
      <c r="AQ59" s="7"/>
      <c r="AR59" s="7">
        <v>1</v>
      </c>
      <c r="AS59" s="8">
        <v>425000</v>
      </c>
      <c r="AT59" s="8">
        <v>425000</v>
      </c>
      <c r="AU59" s="8"/>
      <c r="AV59" s="8"/>
      <c r="AW59" s="8"/>
      <c r="AX59" s="8"/>
      <c r="AY59" s="8">
        <v>1700000</v>
      </c>
      <c r="AZ59" s="8">
        <v>425000</v>
      </c>
      <c r="BA59" s="9">
        <v>0</v>
      </c>
      <c r="BB59" s="9">
        <v>0</v>
      </c>
      <c r="BC59" s="9">
        <v>425000</v>
      </c>
      <c r="BD59" s="9">
        <v>425000</v>
      </c>
      <c r="BE59" s="10">
        <v>0</v>
      </c>
      <c r="BF59" s="11"/>
      <c r="BG59" s="11"/>
      <c r="BH59" s="11">
        <v>0</v>
      </c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7"/>
      <c r="BT59" s="7" t="str">
        <f>IFERROR((VLOOKUP(J59,[1]!Tableau2[#All],13,FALSE)),"")</f>
        <v/>
      </c>
    </row>
    <row r="60" spans="1:72" x14ac:dyDescent="0.25">
      <c r="A60" s="6" t="s">
        <v>697</v>
      </c>
      <c r="B60" s="6"/>
      <c r="C60" s="7" t="s">
        <v>80</v>
      </c>
      <c r="D60" s="6" t="s">
        <v>81</v>
      </c>
      <c r="E60" s="7" t="s">
        <v>82</v>
      </c>
      <c r="F60" s="6" t="s">
        <v>83</v>
      </c>
      <c r="G60" s="7" t="s">
        <v>84</v>
      </c>
      <c r="H60" s="6" t="s">
        <v>85</v>
      </c>
      <c r="I60" s="7" t="s">
        <v>86</v>
      </c>
      <c r="J60" s="6" t="s">
        <v>794</v>
      </c>
      <c r="K60" s="7" t="s">
        <v>88</v>
      </c>
      <c r="L60" s="6" t="s">
        <v>795</v>
      </c>
      <c r="M60" s="7" t="s">
        <v>796</v>
      </c>
      <c r="N60" s="6" t="s">
        <v>797</v>
      </c>
      <c r="O60" s="7" t="s">
        <v>798</v>
      </c>
      <c r="P60">
        <f t="shared" si="0"/>
        <v>10</v>
      </c>
      <c r="Q60">
        <f>VLOOKUP(P60,'3ME-NAF'!A:C,3,FALSE)</f>
        <v>2</v>
      </c>
      <c r="R60" s="7"/>
      <c r="S60" s="6" t="s">
        <v>94</v>
      </c>
      <c r="T60" s="7" t="s">
        <v>166</v>
      </c>
      <c r="U60" s="6" t="s">
        <v>135</v>
      </c>
      <c r="V60" s="7" t="s">
        <v>97</v>
      </c>
      <c r="W60" s="6" t="s">
        <v>334</v>
      </c>
      <c r="X60" s="7" t="s">
        <v>335</v>
      </c>
      <c r="Y60" s="6" t="s">
        <v>799</v>
      </c>
      <c r="Z60" s="7" t="s">
        <v>800</v>
      </c>
      <c r="AA60" s="6" t="s">
        <v>801</v>
      </c>
      <c r="AB60" s="7" t="s">
        <v>717</v>
      </c>
      <c r="AC60" s="6" t="s">
        <v>79</v>
      </c>
      <c r="AD60" s="7" t="s">
        <v>79</v>
      </c>
      <c r="AE60" s="6" t="s">
        <v>79</v>
      </c>
      <c r="AF60" s="7" t="s">
        <v>79</v>
      </c>
      <c r="AG60" s="6" t="s">
        <v>802</v>
      </c>
      <c r="AH60" s="7" t="s">
        <v>79</v>
      </c>
      <c r="AI60" s="6" t="s">
        <v>79</v>
      </c>
      <c r="AJ60" s="7" t="s">
        <v>79</v>
      </c>
      <c r="AK60" s="6" t="s">
        <v>706</v>
      </c>
      <c r="AL60" s="7" t="s">
        <v>757</v>
      </c>
      <c r="AM60" s="6" t="s">
        <v>758</v>
      </c>
      <c r="AN60" s="7" t="s">
        <v>111</v>
      </c>
      <c r="AO60" s="7"/>
      <c r="AP60" s="7" t="s">
        <v>79</v>
      </c>
      <c r="AQ60" s="7"/>
      <c r="AR60" s="7">
        <v>1</v>
      </c>
      <c r="AS60" s="8">
        <v>0</v>
      </c>
      <c r="AT60" s="8">
        <v>0</v>
      </c>
      <c r="AU60" s="8"/>
      <c r="AV60" s="8"/>
      <c r="AW60" s="8"/>
      <c r="AX60" s="8"/>
      <c r="AY60" s="8">
        <v>993121</v>
      </c>
      <c r="AZ60" s="8">
        <v>0</v>
      </c>
      <c r="BA60" s="9"/>
      <c r="BB60" s="9"/>
      <c r="BC60" s="9"/>
      <c r="BD60" s="9"/>
      <c r="BE60" s="10"/>
      <c r="BF60" s="11"/>
      <c r="BG60" s="11"/>
      <c r="BH60" s="11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7"/>
      <c r="BT60" s="7" t="str">
        <f>IFERROR((VLOOKUP(J60,[1]!Tableau2[#All],13,FALSE)),"")</f>
        <v/>
      </c>
    </row>
    <row r="61" spans="1:72" x14ac:dyDescent="0.25">
      <c r="A61" s="6" t="s">
        <v>697</v>
      </c>
      <c r="B61" s="6"/>
      <c r="C61" s="7" t="s">
        <v>80</v>
      </c>
      <c r="D61" s="6" t="s">
        <v>81</v>
      </c>
      <c r="E61" s="7" t="s">
        <v>82</v>
      </c>
      <c r="F61" s="6" t="s">
        <v>83</v>
      </c>
      <c r="G61" s="7" t="s">
        <v>84</v>
      </c>
      <c r="H61" s="6" t="s">
        <v>85</v>
      </c>
      <c r="I61" s="7" t="s">
        <v>86</v>
      </c>
      <c r="J61" s="6" t="s">
        <v>803</v>
      </c>
      <c r="K61" s="7" t="s">
        <v>88</v>
      </c>
      <c r="L61" s="6" t="s">
        <v>804</v>
      </c>
      <c r="M61" s="7" t="s">
        <v>805</v>
      </c>
      <c r="N61" s="6" t="s">
        <v>806</v>
      </c>
      <c r="O61" s="7" t="s">
        <v>807</v>
      </c>
      <c r="P61">
        <f t="shared" si="0"/>
        <v>17</v>
      </c>
      <c r="Q61">
        <f>VLOOKUP(P61,'3ME-NAF'!A:C,3,FALSE)</f>
        <v>6</v>
      </c>
      <c r="R61" s="7" t="s">
        <v>236</v>
      </c>
      <c r="S61" s="6" t="s">
        <v>94</v>
      </c>
      <c r="T61" s="7" t="s">
        <v>166</v>
      </c>
      <c r="U61" s="6" t="s">
        <v>118</v>
      </c>
      <c r="V61" s="7" t="s">
        <v>97</v>
      </c>
      <c r="W61" s="6" t="s">
        <v>98</v>
      </c>
      <c r="X61" s="7" t="s">
        <v>808</v>
      </c>
      <c r="Y61" s="6" t="s">
        <v>809</v>
      </c>
      <c r="Z61" s="7" t="s">
        <v>810</v>
      </c>
      <c r="AA61" s="6" t="s">
        <v>811</v>
      </c>
      <c r="AB61" s="7" t="s">
        <v>812</v>
      </c>
      <c r="AC61" s="6" t="s">
        <v>79</v>
      </c>
      <c r="AD61" s="7" t="s">
        <v>79</v>
      </c>
      <c r="AE61" s="6" t="s">
        <v>79</v>
      </c>
      <c r="AF61" s="7" t="s">
        <v>79</v>
      </c>
      <c r="AG61" s="6" t="s">
        <v>813</v>
      </c>
      <c r="AH61" s="7" t="s">
        <v>814</v>
      </c>
      <c r="AI61" s="6" t="s">
        <v>815</v>
      </c>
      <c r="AJ61" s="7" t="s">
        <v>816</v>
      </c>
      <c r="AK61" s="6" t="s">
        <v>771</v>
      </c>
      <c r="AL61" s="7" t="s">
        <v>781</v>
      </c>
      <c r="AM61" s="6" t="s">
        <v>758</v>
      </c>
      <c r="AN61" s="7" t="s">
        <v>111</v>
      </c>
      <c r="AO61" s="7" t="s">
        <v>236</v>
      </c>
      <c r="AP61" s="7" t="s">
        <v>79</v>
      </c>
      <c r="AQ61" s="7"/>
      <c r="AR61" s="7">
        <v>1</v>
      </c>
      <c r="AS61" s="8">
        <v>6725000</v>
      </c>
      <c r="AT61" s="8">
        <v>6700000</v>
      </c>
      <c r="AU61" s="8"/>
      <c r="AV61" s="8"/>
      <c r="AW61" s="8"/>
      <c r="AX61" s="8"/>
      <c r="AY61" s="8">
        <v>2350000</v>
      </c>
      <c r="AZ61" s="8">
        <v>2216890.98</v>
      </c>
      <c r="BA61" s="9">
        <v>587500</v>
      </c>
      <c r="BB61" s="9">
        <v>1294843.6299999999</v>
      </c>
      <c r="BC61" s="9">
        <v>334547.34999999998</v>
      </c>
      <c r="BD61" s="9">
        <v>2216890.98</v>
      </c>
      <c r="BE61" s="10">
        <v>60057.32</v>
      </c>
      <c r="BF61" s="11">
        <v>1.956464</v>
      </c>
      <c r="BG61" s="11"/>
      <c r="BH61" s="11">
        <v>7200</v>
      </c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7"/>
      <c r="BT61" s="7" t="str">
        <f>IFERROR((VLOOKUP(J61,[1]!Tableau2[#All],13,FALSE)),"")</f>
        <v/>
      </c>
    </row>
    <row r="62" spans="1:72" x14ac:dyDescent="0.25">
      <c r="A62" s="6" t="s">
        <v>697</v>
      </c>
      <c r="B62" s="6"/>
      <c r="C62" s="7" t="s">
        <v>80</v>
      </c>
      <c r="D62" s="6" t="s">
        <v>81</v>
      </c>
      <c r="E62" s="7" t="s">
        <v>82</v>
      </c>
      <c r="F62" s="6" t="s">
        <v>83</v>
      </c>
      <c r="G62" s="7" t="s">
        <v>84</v>
      </c>
      <c r="H62" s="6" t="s">
        <v>85</v>
      </c>
      <c r="I62" s="7" t="s">
        <v>86</v>
      </c>
      <c r="J62" s="6" t="s">
        <v>817</v>
      </c>
      <c r="K62" s="7" t="s">
        <v>88</v>
      </c>
      <c r="L62" s="6" t="s">
        <v>818</v>
      </c>
      <c r="M62" s="7" t="s">
        <v>146</v>
      </c>
      <c r="N62" s="6" t="s">
        <v>147</v>
      </c>
      <c r="O62" s="7" t="s">
        <v>148</v>
      </c>
      <c r="P62">
        <f t="shared" si="0"/>
        <v>35</v>
      </c>
      <c r="Q62">
        <f>VLOOKUP(P62,'3ME-NAF'!A:C,3,FALSE)</f>
        <v>2402</v>
      </c>
      <c r="R62" s="7" t="s">
        <v>430</v>
      </c>
      <c r="S62" s="6" t="s">
        <v>94</v>
      </c>
      <c r="T62" s="7" t="s">
        <v>95</v>
      </c>
      <c r="U62" s="6" t="s">
        <v>135</v>
      </c>
      <c r="V62" s="7" t="s">
        <v>97</v>
      </c>
      <c r="W62" s="6" t="s">
        <v>150</v>
      </c>
      <c r="X62" s="7" t="s">
        <v>512</v>
      </c>
      <c r="Y62" s="6" t="s">
        <v>819</v>
      </c>
      <c r="Z62" s="7" t="s">
        <v>820</v>
      </c>
      <c r="AA62" s="6" t="s">
        <v>821</v>
      </c>
      <c r="AB62" s="7" t="s">
        <v>717</v>
      </c>
      <c r="AC62" s="6" t="s">
        <v>79</v>
      </c>
      <c r="AD62" s="7" t="s">
        <v>79</v>
      </c>
      <c r="AE62" s="6" t="s">
        <v>79</v>
      </c>
      <c r="AF62" s="7" t="s">
        <v>79</v>
      </c>
      <c r="AG62" s="6" t="s">
        <v>822</v>
      </c>
      <c r="AH62" s="7" t="s">
        <v>823</v>
      </c>
      <c r="AI62" s="6" t="s">
        <v>143</v>
      </c>
      <c r="AJ62" s="7" t="s">
        <v>823</v>
      </c>
      <c r="AK62" s="6" t="s">
        <v>706</v>
      </c>
      <c r="AL62" s="7" t="s">
        <v>757</v>
      </c>
      <c r="AM62" s="6" t="s">
        <v>758</v>
      </c>
      <c r="AN62" s="7" t="s">
        <v>111</v>
      </c>
      <c r="AO62" s="7" t="s">
        <v>430</v>
      </c>
      <c r="AP62" s="7" t="s">
        <v>79</v>
      </c>
      <c r="AQ62" s="7"/>
      <c r="AR62" s="7">
        <v>1</v>
      </c>
      <c r="AS62" s="8">
        <v>195000</v>
      </c>
      <c r="AT62" s="8">
        <v>195000</v>
      </c>
      <c r="AU62" s="8"/>
      <c r="AV62" s="8"/>
      <c r="AW62" s="8"/>
      <c r="AX62" s="8"/>
      <c r="AY62" s="8">
        <v>780000</v>
      </c>
      <c r="AZ62" s="8">
        <v>195000</v>
      </c>
      <c r="BA62" s="9">
        <v>0</v>
      </c>
      <c r="BB62" s="9">
        <v>0</v>
      </c>
      <c r="BC62" s="9">
        <v>195000</v>
      </c>
      <c r="BD62" s="9">
        <v>195000</v>
      </c>
      <c r="BE62" s="10">
        <v>22480.79</v>
      </c>
      <c r="BF62" s="11">
        <v>1.7348140000000001</v>
      </c>
      <c r="BG62" s="11"/>
      <c r="BH62" s="11">
        <v>5000</v>
      </c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7"/>
      <c r="BT62" s="7" t="str">
        <f>IFERROR((VLOOKUP(J62,[1]!Tableau2[#All],13,FALSE)),"")</f>
        <v/>
      </c>
    </row>
    <row r="63" spans="1:72" x14ac:dyDescent="0.25">
      <c r="A63" s="6" t="s">
        <v>697</v>
      </c>
      <c r="B63" s="6"/>
      <c r="C63" s="7" t="s">
        <v>80</v>
      </c>
      <c r="D63" s="6" t="s">
        <v>81</v>
      </c>
      <c r="E63" s="7" t="s">
        <v>82</v>
      </c>
      <c r="F63" s="6" t="s">
        <v>83</v>
      </c>
      <c r="G63" s="7" t="s">
        <v>84</v>
      </c>
      <c r="H63" s="6" t="s">
        <v>824</v>
      </c>
      <c r="I63" s="7" t="s">
        <v>86</v>
      </c>
      <c r="J63" s="6" t="s">
        <v>825</v>
      </c>
      <c r="K63" s="7" t="s">
        <v>88</v>
      </c>
      <c r="L63" s="6" t="s">
        <v>826</v>
      </c>
      <c r="M63" s="7" t="s">
        <v>396</v>
      </c>
      <c r="N63" s="6" t="s">
        <v>397</v>
      </c>
      <c r="O63" s="7" t="s">
        <v>286</v>
      </c>
      <c r="P63">
        <f t="shared" si="0"/>
        <v>23</v>
      </c>
      <c r="Q63">
        <f>VLOOKUP(P63,'3ME-NAF'!A:C,3,FALSE)</f>
        <v>5</v>
      </c>
      <c r="R63" s="7"/>
      <c r="S63" s="6" t="s">
        <v>94</v>
      </c>
      <c r="T63" s="7" t="s">
        <v>166</v>
      </c>
      <c r="U63" s="6" t="s">
        <v>135</v>
      </c>
      <c r="V63" s="7" t="s">
        <v>97</v>
      </c>
      <c r="W63" s="6" t="s">
        <v>473</v>
      </c>
      <c r="X63" s="7" t="s">
        <v>827</v>
      </c>
      <c r="Y63" s="6" t="s">
        <v>828</v>
      </c>
      <c r="Z63" s="7" t="s">
        <v>829</v>
      </c>
      <c r="AA63" s="6" t="s">
        <v>830</v>
      </c>
      <c r="AB63" s="7" t="s">
        <v>831</v>
      </c>
      <c r="AC63" s="6" t="s">
        <v>79</v>
      </c>
      <c r="AD63" s="7" t="s">
        <v>79</v>
      </c>
      <c r="AE63" s="6" t="s">
        <v>79</v>
      </c>
      <c r="AF63" s="7" t="s">
        <v>79</v>
      </c>
      <c r="AG63" s="6" t="s">
        <v>832</v>
      </c>
      <c r="AH63" s="7" t="s">
        <v>833</v>
      </c>
      <c r="AI63" s="6" t="s">
        <v>143</v>
      </c>
      <c r="AJ63" s="7" t="s">
        <v>833</v>
      </c>
      <c r="AK63" s="6" t="s">
        <v>706</v>
      </c>
      <c r="AL63" s="7" t="s">
        <v>757</v>
      </c>
      <c r="AM63" s="6" t="s">
        <v>758</v>
      </c>
      <c r="AN63" s="7" t="s">
        <v>111</v>
      </c>
      <c r="AO63" s="7"/>
      <c r="AP63" s="7" t="s">
        <v>79</v>
      </c>
      <c r="AQ63" s="7"/>
      <c r="AR63" s="7">
        <v>1</v>
      </c>
      <c r="AS63" s="8">
        <v>532820.5</v>
      </c>
      <c r="AT63" s="8">
        <v>532820.5</v>
      </c>
      <c r="AU63" s="8"/>
      <c r="AV63" s="8"/>
      <c r="AW63" s="8"/>
      <c r="AX63" s="8"/>
      <c r="AY63" s="8">
        <v>719686</v>
      </c>
      <c r="AZ63" s="8">
        <v>532820.5</v>
      </c>
      <c r="BA63" s="9">
        <v>0</v>
      </c>
      <c r="BB63" s="9">
        <v>0</v>
      </c>
      <c r="BC63" s="9">
        <v>532820.5</v>
      </c>
      <c r="BD63" s="9">
        <v>532820.5</v>
      </c>
      <c r="BE63" s="10">
        <v>15556</v>
      </c>
      <c r="BF63" s="11">
        <v>2.3132100000000002</v>
      </c>
      <c r="BG63" s="11"/>
      <c r="BH63" s="11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7"/>
      <c r="BT63" s="7" t="str">
        <f>IFERROR((VLOOKUP(J63,[1]!Tableau2[#All],13,FALSE)),"")</f>
        <v/>
      </c>
    </row>
    <row r="64" spans="1:72" x14ac:dyDescent="0.25">
      <c r="A64" s="6" t="s">
        <v>697</v>
      </c>
      <c r="B64" s="6"/>
      <c r="C64" s="7" t="s">
        <v>80</v>
      </c>
      <c r="D64" s="6" t="s">
        <v>81</v>
      </c>
      <c r="E64" s="7" t="s">
        <v>82</v>
      </c>
      <c r="F64" s="6" t="s">
        <v>83</v>
      </c>
      <c r="G64" s="7" t="s">
        <v>84</v>
      </c>
      <c r="H64" s="6" t="s">
        <v>824</v>
      </c>
      <c r="I64" s="7" t="s">
        <v>86</v>
      </c>
      <c r="J64" s="6" t="s">
        <v>834</v>
      </c>
      <c r="K64" s="7" t="s">
        <v>88</v>
      </c>
      <c r="L64" s="6" t="s">
        <v>835</v>
      </c>
      <c r="M64" s="7" t="s">
        <v>836</v>
      </c>
      <c r="N64" s="6" t="s">
        <v>837</v>
      </c>
      <c r="O64" s="7" t="s">
        <v>838</v>
      </c>
      <c r="P64">
        <f t="shared" si="0"/>
        <v>10</v>
      </c>
      <c r="Q64">
        <f>VLOOKUP(P64,'3ME-NAF'!A:C,3,FALSE)</f>
        <v>2</v>
      </c>
      <c r="R64" s="7"/>
      <c r="S64" s="6" t="s">
        <v>94</v>
      </c>
      <c r="T64" s="7" t="s">
        <v>95</v>
      </c>
      <c r="U64" s="6" t="s">
        <v>135</v>
      </c>
      <c r="V64" s="7" t="s">
        <v>97</v>
      </c>
      <c r="W64" s="6" t="s">
        <v>150</v>
      </c>
      <c r="X64" s="7" t="s">
        <v>453</v>
      </c>
      <c r="Y64" s="6" t="s">
        <v>839</v>
      </c>
      <c r="Z64" s="7" t="s">
        <v>840</v>
      </c>
      <c r="AA64" s="6" t="s">
        <v>841</v>
      </c>
      <c r="AB64" s="7" t="s">
        <v>831</v>
      </c>
      <c r="AC64" s="6" t="s">
        <v>79</v>
      </c>
      <c r="AD64" s="7" t="s">
        <v>79</v>
      </c>
      <c r="AE64" s="6" t="s">
        <v>79</v>
      </c>
      <c r="AF64" s="7" t="s">
        <v>79</v>
      </c>
      <c r="AG64" s="6" t="s">
        <v>124</v>
      </c>
      <c r="AH64" s="7" t="s">
        <v>143</v>
      </c>
      <c r="AI64" s="6" t="s">
        <v>842</v>
      </c>
      <c r="AJ64" s="7" t="s">
        <v>843</v>
      </c>
      <c r="AK64" s="6" t="s">
        <v>706</v>
      </c>
      <c r="AL64" s="7" t="s">
        <v>757</v>
      </c>
      <c r="AM64" s="6" t="s">
        <v>758</v>
      </c>
      <c r="AN64" s="7" t="s">
        <v>111</v>
      </c>
      <c r="AO64" s="7"/>
      <c r="AP64" s="7" t="s">
        <v>79</v>
      </c>
      <c r="AQ64" s="7"/>
      <c r="AR64" s="7">
        <v>1</v>
      </c>
      <c r="AS64" s="8">
        <v>1600000</v>
      </c>
      <c r="AT64" s="8">
        <v>900000</v>
      </c>
      <c r="AU64" s="8"/>
      <c r="AV64" s="8"/>
      <c r="AW64" s="8"/>
      <c r="AX64" s="8"/>
      <c r="AY64" s="8">
        <v>517000</v>
      </c>
      <c r="AZ64" s="8">
        <v>517000</v>
      </c>
      <c r="BA64" s="9">
        <v>373500</v>
      </c>
      <c r="BB64" s="9">
        <v>515042.88</v>
      </c>
      <c r="BC64" s="9">
        <v>0</v>
      </c>
      <c r="BD64" s="9">
        <v>888542.88</v>
      </c>
      <c r="BE64" s="10">
        <v>10605</v>
      </c>
      <c r="BF64" s="11">
        <v>2.4375290000000001</v>
      </c>
      <c r="BG64" s="11"/>
      <c r="BH64" s="11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7"/>
      <c r="BT64" s="7" t="str">
        <f>IFERROR((VLOOKUP(J64,[1]!Tableau2[#All],13,FALSE)),"")</f>
        <v/>
      </c>
    </row>
    <row r="65" spans="1:72" x14ac:dyDescent="0.25">
      <c r="A65" s="6" t="s">
        <v>697</v>
      </c>
      <c r="B65" s="6" t="s">
        <v>354</v>
      </c>
      <c r="C65" s="7" t="s">
        <v>80</v>
      </c>
      <c r="D65" s="6" t="s">
        <v>81</v>
      </c>
      <c r="E65" s="7" t="s">
        <v>82</v>
      </c>
      <c r="F65" s="6" t="s">
        <v>83</v>
      </c>
      <c r="G65" s="7" t="s">
        <v>84</v>
      </c>
      <c r="H65" s="6" t="s">
        <v>85</v>
      </c>
      <c r="I65" s="7" t="s">
        <v>86</v>
      </c>
      <c r="J65" s="6" t="s">
        <v>844</v>
      </c>
      <c r="K65" s="7" t="s">
        <v>88</v>
      </c>
      <c r="L65" s="6" t="s">
        <v>845</v>
      </c>
      <c r="M65" s="7" t="s">
        <v>846</v>
      </c>
      <c r="N65" s="6" t="s">
        <v>847</v>
      </c>
      <c r="O65" s="7" t="s">
        <v>848</v>
      </c>
      <c r="P65">
        <f t="shared" si="0"/>
        <v>10</v>
      </c>
      <c r="Q65">
        <f>VLOOKUP(P65,'3ME-NAF'!A:C,3,FALSE)</f>
        <v>2</v>
      </c>
      <c r="R65" s="7" t="s">
        <v>165</v>
      </c>
      <c r="S65" s="6" t="s">
        <v>94</v>
      </c>
      <c r="T65" s="7" t="s">
        <v>95</v>
      </c>
      <c r="U65" s="6" t="s">
        <v>360</v>
      </c>
      <c r="V65" s="7" t="s">
        <v>97</v>
      </c>
      <c r="W65" s="6" t="s">
        <v>250</v>
      </c>
      <c r="X65" s="7" t="s">
        <v>849</v>
      </c>
      <c r="Y65" s="6" t="s">
        <v>850</v>
      </c>
      <c r="Z65" s="7" t="s">
        <v>851</v>
      </c>
      <c r="AA65" s="6" t="s">
        <v>852</v>
      </c>
      <c r="AB65" s="7" t="s">
        <v>767</v>
      </c>
      <c r="AC65" s="6" t="s">
        <v>79</v>
      </c>
      <c r="AD65" s="7" t="s">
        <v>79</v>
      </c>
      <c r="AE65" s="6" t="s">
        <v>79</v>
      </c>
      <c r="AF65" s="7" t="s">
        <v>79</v>
      </c>
      <c r="AG65" s="6" t="s">
        <v>79</v>
      </c>
      <c r="AH65" s="7" t="s">
        <v>853</v>
      </c>
      <c r="AI65" s="6" t="s">
        <v>854</v>
      </c>
      <c r="AJ65" s="7" t="s">
        <v>855</v>
      </c>
      <c r="AK65" s="6" t="s">
        <v>706</v>
      </c>
      <c r="AL65" s="7" t="s">
        <v>748</v>
      </c>
      <c r="AM65" s="6" t="s">
        <v>734</v>
      </c>
      <c r="AN65" s="7" t="s">
        <v>368</v>
      </c>
      <c r="AO65" s="7" t="s">
        <v>165</v>
      </c>
      <c r="AP65" s="7" t="s">
        <v>79</v>
      </c>
      <c r="AQ65" s="7"/>
      <c r="AR65" s="7">
        <v>1</v>
      </c>
      <c r="AS65" s="8">
        <v>7434501</v>
      </c>
      <c r="AT65" s="8">
        <v>7434501</v>
      </c>
      <c r="AU65" s="8"/>
      <c r="AV65" s="8"/>
      <c r="AW65" s="8"/>
      <c r="AX65" s="8"/>
      <c r="AY65" s="8">
        <v>2602510</v>
      </c>
      <c r="AZ65" s="8">
        <v>2447232.8199999998</v>
      </c>
      <c r="BA65" s="9">
        <v>650627.5</v>
      </c>
      <c r="BB65" s="9">
        <v>1368293.4</v>
      </c>
      <c r="BC65" s="9">
        <v>428311.92</v>
      </c>
      <c r="BD65" s="9">
        <v>2447232.8199999998</v>
      </c>
      <c r="BE65" s="10">
        <v>61639</v>
      </c>
      <c r="BF65" s="11">
        <v>2.1110899999999999</v>
      </c>
      <c r="BG65" s="11"/>
      <c r="BH65" s="11">
        <v>8610</v>
      </c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7"/>
      <c r="BT65" s="7" t="str">
        <f>IFERROR((VLOOKUP(J65,[1]!Tableau2[#All],13,FALSE)),"")</f>
        <v/>
      </c>
    </row>
    <row r="66" spans="1:72" x14ac:dyDescent="0.25">
      <c r="A66" s="6" t="s">
        <v>697</v>
      </c>
      <c r="B66" s="6" t="s">
        <v>354</v>
      </c>
      <c r="C66" s="7" t="s">
        <v>80</v>
      </c>
      <c r="D66" s="6" t="s">
        <v>81</v>
      </c>
      <c r="E66" s="7" t="s">
        <v>82</v>
      </c>
      <c r="F66" s="6" t="s">
        <v>83</v>
      </c>
      <c r="G66" s="7" t="s">
        <v>84</v>
      </c>
      <c r="H66" s="6" t="s">
        <v>85</v>
      </c>
      <c r="I66" s="7" t="s">
        <v>86</v>
      </c>
      <c r="J66" s="6" t="s">
        <v>856</v>
      </c>
      <c r="K66" s="7" t="s">
        <v>88</v>
      </c>
      <c r="L66" s="6" t="s">
        <v>857</v>
      </c>
      <c r="M66" s="7" t="s">
        <v>146</v>
      </c>
      <c r="N66" s="6" t="s">
        <v>147</v>
      </c>
      <c r="O66" s="7" t="s">
        <v>148</v>
      </c>
      <c r="P66">
        <f t="shared" si="0"/>
        <v>35</v>
      </c>
      <c r="Q66">
        <f>VLOOKUP(P66,'3ME-NAF'!A:C,3,FALSE)</f>
        <v>2402</v>
      </c>
      <c r="R66" s="7" t="s">
        <v>430</v>
      </c>
      <c r="S66" s="6" t="s">
        <v>94</v>
      </c>
      <c r="T66" s="7" t="s">
        <v>95</v>
      </c>
      <c r="U66" s="6" t="s">
        <v>360</v>
      </c>
      <c r="V66" s="7" t="s">
        <v>97</v>
      </c>
      <c r="W66" s="6" t="s">
        <v>136</v>
      </c>
      <c r="X66" s="7" t="s">
        <v>137</v>
      </c>
      <c r="Y66" s="6" t="s">
        <v>858</v>
      </c>
      <c r="Z66" s="7" t="s">
        <v>859</v>
      </c>
      <c r="AA66" s="6" t="s">
        <v>860</v>
      </c>
      <c r="AB66" s="7" t="s">
        <v>717</v>
      </c>
      <c r="AC66" s="6" t="s">
        <v>79</v>
      </c>
      <c r="AD66" s="7" t="s">
        <v>79</v>
      </c>
      <c r="AE66" s="6" t="s">
        <v>79</v>
      </c>
      <c r="AF66" s="7" t="s">
        <v>79</v>
      </c>
      <c r="AG66" s="6" t="s">
        <v>79</v>
      </c>
      <c r="AH66" s="7" t="s">
        <v>861</v>
      </c>
      <c r="AI66" s="6" t="s">
        <v>862</v>
      </c>
      <c r="AJ66" s="7" t="s">
        <v>863</v>
      </c>
      <c r="AK66" s="6" t="s">
        <v>706</v>
      </c>
      <c r="AL66" s="7" t="s">
        <v>757</v>
      </c>
      <c r="AM66" s="6" t="s">
        <v>758</v>
      </c>
      <c r="AN66" s="7" t="s">
        <v>368</v>
      </c>
      <c r="AO66" s="7" t="s">
        <v>430</v>
      </c>
      <c r="AP66" s="7" t="s">
        <v>79</v>
      </c>
      <c r="AQ66" s="7"/>
      <c r="AR66" s="7">
        <v>1</v>
      </c>
      <c r="AS66" s="8">
        <v>2838000</v>
      </c>
      <c r="AT66" s="8">
        <v>2838000</v>
      </c>
      <c r="AU66" s="8"/>
      <c r="AV66" s="8"/>
      <c r="AW66" s="8"/>
      <c r="AX66" s="8"/>
      <c r="AY66" s="8">
        <v>808850</v>
      </c>
      <c r="AZ66" s="8">
        <v>808850</v>
      </c>
      <c r="BA66" s="9">
        <v>202212.5</v>
      </c>
      <c r="BB66" s="9">
        <v>365242.5</v>
      </c>
      <c r="BC66" s="9">
        <v>122482.5</v>
      </c>
      <c r="BD66" s="9">
        <v>689937.5</v>
      </c>
      <c r="BE66" s="10">
        <v>26876.93</v>
      </c>
      <c r="BF66" s="11">
        <v>1.504729</v>
      </c>
      <c r="BG66" s="11"/>
      <c r="BH66" s="11">
        <v>3500</v>
      </c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7"/>
      <c r="BT66" s="7" t="str">
        <f>IFERROR((VLOOKUP(J66,[1]!Tableau2[#All],13,FALSE)),"")</f>
        <v/>
      </c>
    </row>
    <row r="67" spans="1:72" x14ac:dyDescent="0.25">
      <c r="A67" s="6" t="s">
        <v>864</v>
      </c>
      <c r="B67" s="6" t="s">
        <v>79</v>
      </c>
      <c r="C67" s="7" t="s">
        <v>80</v>
      </c>
      <c r="D67" s="6" t="s">
        <v>81</v>
      </c>
      <c r="E67" s="7" t="s">
        <v>82</v>
      </c>
      <c r="F67" s="6" t="s">
        <v>83</v>
      </c>
      <c r="G67" s="7" t="s">
        <v>84</v>
      </c>
      <c r="H67" s="6" t="s">
        <v>85</v>
      </c>
      <c r="I67" s="7" t="s">
        <v>86</v>
      </c>
      <c r="J67" s="6" t="s">
        <v>865</v>
      </c>
      <c r="K67" s="7" t="s">
        <v>88</v>
      </c>
      <c r="L67" s="6" t="s">
        <v>866</v>
      </c>
      <c r="M67" s="7" t="s">
        <v>867</v>
      </c>
      <c r="N67" s="6" t="s">
        <v>868</v>
      </c>
      <c r="O67" s="7" t="s">
        <v>869</v>
      </c>
      <c r="P67">
        <f t="shared" ref="P67:P130" si="1">_xlfn.NUMBERVALUE(LEFT(O67,2))</f>
        <v>10</v>
      </c>
      <c r="Q67">
        <f>VLOOKUP(P67,'3ME-NAF'!A:C,3,FALSE)</f>
        <v>2</v>
      </c>
      <c r="R67" s="7"/>
      <c r="S67" s="6" t="s">
        <v>94</v>
      </c>
      <c r="T67" s="7" t="s">
        <v>214</v>
      </c>
      <c r="U67" s="6" t="s">
        <v>398</v>
      </c>
      <c r="V67" s="7" t="s">
        <v>97</v>
      </c>
      <c r="W67" s="6" t="s">
        <v>787</v>
      </c>
      <c r="X67" s="7" t="s">
        <v>870</v>
      </c>
      <c r="Y67" s="6" t="s">
        <v>871</v>
      </c>
      <c r="Z67" s="7" t="s">
        <v>872</v>
      </c>
      <c r="AA67" s="6" t="s">
        <v>873</v>
      </c>
      <c r="AB67" s="7" t="s">
        <v>874</v>
      </c>
      <c r="AC67" s="6" t="s">
        <v>79</v>
      </c>
      <c r="AD67" s="7" t="s">
        <v>79</v>
      </c>
      <c r="AE67" s="6" t="s">
        <v>79</v>
      </c>
      <c r="AF67" s="7" t="s">
        <v>79</v>
      </c>
      <c r="AG67" s="6" t="s">
        <v>875</v>
      </c>
      <c r="AH67" s="7" t="s">
        <v>79</v>
      </c>
      <c r="AI67" s="6" t="s">
        <v>79</v>
      </c>
      <c r="AJ67" s="7" t="s">
        <v>79</v>
      </c>
      <c r="AK67" s="6" t="s">
        <v>876</v>
      </c>
      <c r="AL67" s="7" t="s">
        <v>877</v>
      </c>
      <c r="AM67" s="6" t="s">
        <v>878</v>
      </c>
      <c r="AN67" s="7" t="s">
        <v>111</v>
      </c>
      <c r="AO67" s="7"/>
      <c r="AP67" s="7" t="s">
        <v>79</v>
      </c>
      <c r="AQ67" s="7"/>
      <c r="AR67" s="7">
        <v>1</v>
      </c>
      <c r="AS67" s="8">
        <v>0</v>
      </c>
      <c r="AT67" s="8">
        <v>0</v>
      </c>
      <c r="AU67" s="8"/>
      <c r="AV67" s="8"/>
      <c r="AW67" s="8"/>
      <c r="AX67" s="8"/>
      <c r="AY67" s="8">
        <v>1100000</v>
      </c>
      <c r="AZ67" s="8">
        <v>0</v>
      </c>
      <c r="BA67" s="9"/>
      <c r="BB67" s="9"/>
      <c r="BC67" s="9"/>
      <c r="BD67" s="9"/>
      <c r="BE67" s="10"/>
      <c r="BF67" s="11"/>
      <c r="BG67" s="11"/>
      <c r="BH67" s="11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7"/>
      <c r="BT67" s="7" t="str">
        <f>IFERROR((VLOOKUP(J67,[1]!Tableau2[#All],13,FALSE)),"")</f>
        <v/>
      </c>
    </row>
    <row r="68" spans="1:72" x14ac:dyDescent="0.25">
      <c r="A68" s="6" t="s">
        <v>864</v>
      </c>
      <c r="B68" s="6"/>
      <c r="C68" s="7" t="s">
        <v>80</v>
      </c>
      <c r="D68" s="6" t="s">
        <v>81</v>
      </c>
      <c r="E68" s="7" t="s">
        <v>82</v>
      </c>
      <c r="F68" s="6" t="s">
        <v>83</v>
      </c>
      <c r="G68" s="7" t="s">
        <v>84</v>
      </c>
      <c r="H68" s="6" t="s">
        <v>85</v>
      </c>
      <c r="I68" s="7" t="s">
        <v>86</v>
      </c>
      <c r="J68" s="6" t="s">
        <v>879</v>
      </c>
      <c r="K68" s="7" t="s">
        <v>88</v>
      </c>
      <c r="L68" s="6" t="s">
        <v>880</v>
      </c>
      <c r="M68" s="7" t="s">
        <v>881</v>
      </c>
      <c r="N68" s="6" t="s">
        <v>882</v>
      </c>
      <c r="O68" s="7" t="s">
        <v>148</v>
      </c>
      <c r="P68">
        <f t="shared" si="1"/>
        <v>35</v>
      </c>
      <c r="Q68">
        <f>VLOOKUP(P68,'3ME-NAF'!A:C,3,FALSE)</f>
        <v>2402</v>
      </c>
      <c r="R68" s="7" t="s">
        <v>117</v>
      </c>
      <c r="S68" s="6" t="s">
        <v>94</v>
      </c>
      <c r="T68" s="7" t="s">
        <v>95</v>
      </c>
      <c r="U68" s="6" t="s">
        <v>135</v>
      </c>
      <c r="V68" s="7" t="s">
        <v>97</v>
      </c>
      <c r="W68" s="6" t="s">
        <v>250</v>
      </c>
      <c r="X68" s="7" t="s">
        <v>567</v>
      </c>
      <c r="Y68" s="6" t="s">
        <v>883</v>
      </c>
      <c r="Z68" s="7" t="s">
        <v>884</v>
      </c>
      <c r="AA68" s="6" t="s">
        <v>885</v>
      </c>
      <c r="AB68" s="7" t="s">
        <v>874</v>
      </c>
      <c r="AC68" s="6" t="s">
        <v>79</v>
      </c>
      <c r="AD68" s="7" t="s">
        <v>79</v>
      </c>
      <c r="AE68" s="6" t="s">
        <v>79</v>
      </c>
      <c r="AF68" s="7" t="s">
        <v>79</v>
      </c>
      <c r="AG68" s="6" t="s">
        <v>886</v>
      </c>
      <c r="AH68" s="7" t="s">
        <v>887</v>
      </c>
      <c r="AI68" s="6" t="s">
        <v>143</v>
      </c>
      <c r="AJ68" s="7" t="s">
        <v>887</v>
      </c>
      <c r="AK68" s="6" t="s">
        <v>876</v>
      </c>
      <c r="AL68" s="7" t="s">
        <v>888</v>
      </c>
      <c r="AM68" s="6" t="s">
        <v>878</v>
      </c>
      <c r="AN68" s="7" t="s">
        <v>111</v>
      </c>
      <c r="AO68" s="7" t="s">
        <v>117</v>
      </c>
      <c r="AP68" s="7" t="s">
        <v>79</v>
      </c>
      <c r="AQ68" s="7"/>
      <c r="AR68" s="7">
        <v>1</v>
      </c>
      <c r="AS68" s="8">
        <v>158448.75</v>
      </c>
      <c r="AT68" s="8">
        <v>158448.75</v>
      </c>
      <c r="AU68" s="8"/>
      <c r="AV68" s="8"/>
      <c r="AW68" s="8"/>
      <c r="AX68" s="8"/>
      <c r="AY68" s="8">
        <v>633795</v>
      </c>
      <c r="AZ68" s="8">
        <v>158448.75</v>
      </c>
      <c r="BA68" s="9">
        <v>0</v>
      </c>
      <c r="BB68" s="9">
        <v>0</v>
      </c>
      <c r="BC68" s="9">
        <v>158448.75</v>
      </c>
      <c r="BD68" s="9">
        <v>158448.75</v>
      </c>
      <c r="BE68" s="10">
        <v>0</v>
      </c>
      <c r="BF68" s="11"/>
      <c r="BG68" s="11"/>
      <c r="BH68" s="11">
        <v>0</v>
      </c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7"/>
      <c r="BT68" s="7" t="str">
        <f>IFERROR((VLOOKUP(J68,[1]!Tableau2[#All],13,FALSE)),"")</f>
        <v/>
      </c>
    </row>
    <row r="69" spans="1:72" x14ac:dyDescent="0.25">
      <c r="A69" s="6" t="s">
        <v>864</v>
      </c>
      <c r="B69" s="6"/>
      <c r="C69" s="7" t="s">
        <v>80</v>
      </c>
      <c r="D69" s="6" t="s">
        <v>81</v>
      </c>
      <c r="E69" s="7" t="s">
        <v>82</v>
      </c>
      <c r="F69" s="6" t="s">
        <v>83</v>
      </c>
      <c r="G69" s="7" t="s">
        <v>84</v>
      </c>
      <c r="H69" s="6" t="s">
        <v>85</v>
      </c>
      <c r="I69" s="7" t="s">
        <v>86</v>
      </c>
      <c r="J69" s="6" t="s">
        <v>889</v>
      </c>
      <c r="K69" s="7" t="s">
        <v>88</v>
      </c>
      <c r="L69" s="6" t="s">
        <v>890</v>
      </c>
      <c r="M69" s="7" t="s">
        <v>262</v>
      </c>
      <c r="N69" s="6" t="s">
        <v>891</v>
      </c>
      <c r="O69" s="7" t="s">
        <v>148</v>
      </c>
      <c r="P69">
        <f t="shared" si="1"/>
        <v>35</v>
      </c>
      <c r="Q69">
        <f>VLOOKUP(P69,'3ME-NAF'!A:C,3,FALSE)</f>
        <v>2402</v>
      </c>
      <c r="R69" s="7" t="s">
        <v>236</v>
      </c>
      <c r="S69" s="6" t="s">
        <v>94</v>
      </c>
      <c r="T69" s="7" t="s">
        <v>95</v>
      </c>
      <c r="U69" s="6" t="s">
        <v>96</v>
      </c>
      <c r="V69" s="7" t="s">
        <v>97</v>
      </c>
      <c r="W69" s="6" t="s">
        <v>250</v>
      </c>
      <c r="X69" s="7" t="s">
        <v>892</v>
      </c>
      <c r="Y69" s="6" t="s">
        <v>893</v>
      </c>
      <c r="Z69" s="7" t="s">
        <v>894</v>
      </c>
      <c r="AA69" s="6" t="s">
        <v>895</v>
      </c>
      <c r="AB69" s="7" t="s">
        <v>874</v>
      </c>
      <c r="AC69" s="6" t="s">
        <v>79</v>
      </c>
      <c r="AD69" s="7" t="s">
        <v>79</v>
      </c>
      <c r="AE69" s="6" t="s">
        <v>79</v>
      </c>
      <c r="AF69" s="7" t="s">
        <v>79</v>
      </c>
      <c r="AG69" s="6" t="s">
        <v>886</v>
      </c>
      <c r="AH69" s="7" t="s">
        <v>896</v>
      </c>
      <c r="AI69" s="6" t="s">
        <v>143</v>
      </c>
      <c r="AJ69" s="7" t="s">
        <v>896</v>
      </c>
      <c r="AK69" s="6" t="s">
        <v>897</v>
      </c>
      <c r="AL69" s="7" t="s">
        <v>877</v>
      </c>
      <c r="AM69" s="6" t="s">
        <v>878</v>
      </c>
      <c r="AN69" s="7" t="s">
        <v>111</v>
      </c>
      <c r="AO69" s="7" t="s">
        <v>236</v>
      </c>
      <c r="AP69" s="7" t="s">
        <v>79</v>
      </c>
      <c r="AQ69" s="7"/>
      <c r="AR69" s="7">
        <v>1</v>
      </c>
      <c r="AS69" s="8">
        <v>675000</v>
      </c>
      <c r="AT69" s="8">
        <v>675000</v>
      </c>
      <c r="AU69" s="8"/>
      <c r="AV69" s="8"/>
      <c r="AW69" s="8"/>
      <c r="AX69" s="8"/>
      <c r="AY69" s="8">
        <v>2700000</v>
      </c>
      <c r="AZ69" s="8">
        <v>675000</v>
      </c>
      <c r="BA69" s="9">
        <v>0</v>
      </c>
      <c r="BB69" s="9">
        <v>0</v>
      </c>
      <c r="BC69" s="9">
        <v>675000</v>
      </c>
      <c r="BD69" s="9">
        <v>675000</v>
      </c>
      <c r="BE69" s="10">
        <v>0</v>
      </c>
      <c r="BF69" s="11"/>
      <c r="BG69" s="11"/>
      <c r="BH69" s="11">
        <v>0</v>
      </c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7"/>
      <c r="BT69" s="7" t="str">
        <f>IFERROR((VLOOKUP(J69,[1]!Tableau2[#All],13,FALSE)),"")</f>
        <v/>
      </c>
    </row>
    <row r="70" spans="1:72" x14ac:dyDescent="0.25">
      <c r="A70" s="6" t="s">
        <v>864</v>
      </c>
      <c r="B70" s="6"/>
      <c r="C70" s="7" t="s">
        <v>80</v>
      </c>
      <c r="D70" s="6" t="s">
        <v>81</v>
      </c>
      <c r="E70" s="7" t="s">
        <v>82</v>
      </c>
      <c r="F70" s="6" t="s">
        <v>83</v>
      </c>
      <c r="G70" s="7" t="s">
        <v>84</v>
      </c>
      <c r="H70" s="6" t="s">
        <v>85</v>
      </c>
      <c r="I70" s="7" t="s">
        <v>86</v>
      </c>
      <c r="J70" s="6" t="s">
        <v>898</v>
      </c>
      <c r="K70" s="7" t="s">
        <v>88</v>
      </c>
      <c r="L70" s="6" t="s">
        <v>899</v>
      </c>
      <c r="M70" s="7" t="s">
        <v>761</v>
      </c>
      <c r="N70" s="6" t="s">
        <v>900</v>
      </c>
      <c r="O70" s="7" t="s">
        <v>148</v>
      </c>
      <c r="P70">
        <f t="shared" si="1"/>
        <v>35</v>
      </c>
      <c r="Q70">
        <f>VLOOKUP(P70,'3ME-NAF'!A:C,3,FALSE)</f>
        <v>2402</v>
      </c>
      <c r="R70" s="7" t="s">
        <v>93</v>
      </c>
      <c r="S70" s="6" t="s">
        <v>94</v>
      </c>
      <c r="T70" s="7" t="s">
        <v>95</v>
      </c>
      <c r="U70" s="6" t="s">
        <v>135</v>
      </c>
      <c r="V70" s="7" t="s">
        <v>97</v>
      </c>
      <c r="W70" s="6" t="s">
        <v>98</v>
      </c>
      <c r="X70" s="7" t="s">
        <v>808</v>
      </c>
      <c r="Y70" s="6" t="s">
        <v>901</v>
      </c>
      <c r="Z70" s="7" t="s">
        <v>902</v>
      </c>
      <c r="AA70" s="6" t="s">
        <v>903</v>
      </c>
      <c r="AB70" s="7" t="s">
        <v>874</v>
      </c>
      <c r="AC70" s="6" t="s">
        <v>79</v>
      </c>
      <c r="AD70" s="7" t="s">
        <v>79</v>
      </c>
      <c r="AE70" s="6" t="s">
        <v>79</v>
      </c>
      <c r="AF70" s="7" t="s">
        <v>79</v>
      </c>
      <c r="AG70" s="6" t="s">
        <v>614</v>
      </c>
      <c r="AH70" s="7" t="s">
        <v>904</v>
      </c>
      <c r="AI70" s="6" t="s">
        <v>143</v>
      </c>
      <c r="AJ70" s="7" t="s">
        <v>904</v>
      </c>
      <c r="AK70" s="6" t="s">
        <v>876</v>
      </c>
      <c r="AL70" s="7" t="s">
        <v>877</v>
      </c>
      <c r="AM70" s="6" t="s">
        <v>878</v>
      </c>
      <c r="AN70" s="7" t="s">
        <v>111</v>
      </c>
      <c r="AO70" s="7" t="s">
        <v>93</v>
      </c>
      <c r="AP70" s="7" t="s">
        <v>79</v>
      </c>
      <c r="AQ70" s="7"/>
      <c r="AR70" s="7">
        <v>1</v>
      </c>
      <c r="AS70" s="8">
        <v>356675</v>
      </c>
      <c r="AT70" s="8">
        <v>356675</v>
      </c>
      <c r="AU70" s="8"/>
      <c r="AV70" s="8"/>
      <c r="AW70" s="8"/>
      <c r="AX70" s="8"/>
      <c r="AY70" s="8">
        <v>1426700</v>
      </c>
      <c r="AZ70" s="8">
        <v>356675</v>
      </c>
      <c r="BA70" s="9">
        <v>0</v>
      </c>
      <c r="BB70" s="9">
        <v>0</v>
      </c>
      <c r="BC70" s="9">
        <v>356675</v>
      </c>
      <c r="BD70" s="9">
        <v>356675</v>
      </c>
      <c r="BE70" s="10">
        <v>0</v>
      </c>
      <c r="BF70" s="11"/>
      <c r="BG70" s="11"/>
      <c r="BH70" s="11">
        <v>0</v>
      </c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7"/>
      <c r="BT70" s="7" t="str">
        <f>IFERROR((VLOOKUP(J70,[1]!Tableau2[#All],13,FALSE)),"")</f>
        <v/>
      </c>
    </row>
    <row r="71" spans="1:72" x14ac:dyDescent="0.25">
      <c r="A71" s="6" t="s">
        <v>864</v>
      </c>
      <c r="B71" s="6"/>
      <c r="C71" s="7" t="s">
        <v>80</v>
      </c>
      <c r="D71" s="6" t="s">
        <v>81</v>
      </c>
      <c r="E71" s="7" t="s">
        <v>82</v>
      </c>
      <c r="F71" s="6" t="s">
        <v>83</v>
      </c>
      <c r="G71" s="7" t="s">
        <v>84</v>
      </c>
      <c r="H71" s="6" t="s">
        <v>85</v>
      </c>
      <c r="I71" s="7" t="s">
        <v>86</v>
      </c>
      <c r="J71" s="6" t="s">
        <v>905</v>
      </c>
      <c r="K71" s="7" t="s">
        <v>88</v>
      </c>
      <c r="L71" s="6" t="s">
        <v>906</v>
      </c>
      <c r="M71" s="7" t="s">
        <v>761</v>
      </c>
      <c r="N71" s="6" t="s">
        <v>900</v>
      </c>
      <c r="O71" s="7" t="s">
        <v>148</v>
      </c>
      <c r="P71">
        <f t="shared" si="1"/>
        <v>35</v>
      </c>
      <c r="Q71">
        <f>VLOOKUP(P71,'3ME-NAF'!A:C,3,FALSE)</f>
        <v>2402</v>
      </c>
      <c r="R71" s="7" t="s">
        <v>93</v>
      </c>
      <c r="S71" s="6" t="s">
        <v>94</v>
      </c>
      <c r="T71" s="7" t="s">
        <v>95</v>
      </c>
      <c r="U71" s="6" t="s">
        <v>398</v>
      </c>
      <c r="V71" s="7" t="s">
        <v>97</v>
      </c>
      <c r="W71" s="6" t="s">
        <v>98</v>
      </c>
      <c r="X71" s="7" t="s">
        <v>675</v>
      </c>
      <c r="Y71" s="6" t="s">
        <v>907</v>
      </c>
      <c r="Z71" s="7" t="s">
        <v>908</v>
      </c>
      <c r="AA71" s="6" t="s">
        <v>909</v>
      </c>
      <c r="AB71" s="7" t="s">
        <v>874</v>
      </c>
      <c r="AC71" s="6" t="s">
        <v>79</v>
      </c>
      <c r="AD71" s="7" t="s">
        <v>79</v>
      </c>
      <c r="AE71" s="6" t="s">
        <v>79</v>
      </c>
      <c r="AF71" s="7" t="s">
        <v>79</v>
      </c>
      <c r="AG71" s="6" t="s">
        <v>614</v>
      </c>
      <c r="AH71" s="7" t="s">
        <v>910</v>
      </c>
      <c r="AI71" s="6" t="s">
        <v>143</v>
      </c>
      <c r="AJ71" s="7" t="s">
        <v>910</v>
      </c>
      <c r="AK71" s="6" t="s">
        <v>876</v>
      </c>
      <c r="AL71" s="7" t="s">
        <v>888</v>
      </c>
      <c r="AM71" s="6" t="s">
        <v>878</v>
      </c>
      <c r="AN71" s="7" t="s">
        <v>111</v>
      </c>
      <c r="AO71" s="7" t="s">
        <v>93</v>
      </c>
      <c r="AP71" s="7" t="s">
        <v>79</v>
      </c>
      <c r="AQ71" s="7"/>
      <c r="AR71" s="7">
        <v>1</v>
      </c>
      <c r="AS71" s="8">
        <v>192750</v>
      </c>
      <c r="AT71" s="8">
        <v>192750</v>
      </c>
      <c r="AU71" s="8"/>
      <c r="AV71" s="8"/>
      <c r="AW71" s="8"/>
      <c r="AX71" s="8"/>
      <c r="AY71" s="8">
        <v>771000</v>
      </c>
      <c r="AZ71" s="8">
        <v>192750</v>
      </c>
      <c r="BA71" s="9">
        <v>0</v>
      </c>
      <c r="BB71" s="9">
        <v>0</v>
      </c>
      <c r="BC71" s="9">
        <v>192750</v>
      </c>
      <c r="BD71" s="9">
        <v>192750</v>
      </c>
      <c r="BE71" s="10">
        <v>0</v>
      </c>
      <c r="BF71" s="11"/>
      <c r="BG71" s="11"/>
      <c r="BH71" s="11">
        <v>0</v>
      </c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7"/>
      <c r="BT71" s="7" t="str">
        <f>IFERROR((VLOOKUP(J71,[1]!Tableau2[#All],13,FALSE)),"")</f>
        <v/>
      </c>
    </row>
    <row r="72" spans="1:72" x14ac:dyDescent="0.25">
      <c r="A72" s="6" t="s">
        <v>864</v>
      </c>
      <c r="B72" s="6"/>
      <c r="C72" s="7" t="s">
        <v>80</v>
      </c>
      <c r="D72" s="6" t="s">
        <v>81</v>
      </c>
      <c r="E72" s="7" t="s">
        <v>82</v>
      </c>
      <c r="F72" s="6" t="s">
        <v>83</v>
      </c>
      <c r="G72" s="7" t="s">
        <v>84</v>
      </c>
      <c r="H72" s="6" t="s">
        <v>85</v>
      </c>
      <c r="I72" s="7" t="s">
        <v>86</v>
      </c>
      <c r="J72" s="6" t="s">
        <v>911</v>
      </c>
      <c r="K72" s="7" t="s">
        <v>88</v>
      </c>
      <c r="L72" s="6" t="s">
        <v>912</v>
      </c>
      <c r="M72" s="7" t="s">
        <v>913</v>
      </c>
      <c r="N72" s="6" t="s">
        <v>914</v>
      </c>
      <c r="O72" s="7" t="s">
        <v>786</v>
      </c>
      <c r="P72">
        <f t="shared" si="1"/>
        <v>17</v>
      </c>
      <c r="Q72">
        <f>VLOOKUP(P72,'3ME-NAF'!A:C,3,FALSE)</f>
        <v>6</v>
      </c>
      <c r="R72" s="7"/>
      <c r="S72" s="6" t="s">
        <v>94</v>
      </c>
      <c r="T72" s="7" t="s">
        <v>166</v>
      </c>
      <c r="U72" s="6" t="s">
        <v>135</v>
      </c>
      <c r="V72" s="7" t="s">
        <v>97</v>
      </c>
      <c r="W72" s="6" t="s">
        <v>473</v>
      </c>
      <c r="X72" s="7" t="s">
        <v>474</v>
      </c>
      <c r="Y72" s="6" t="s">
        <v>915</v>
      </c>
      <c r="Z72" s="7" t="s">
        <v>916</v>
      </c>
      <c r="AA72" s="6" t="s">
        <v>917</v>
      </c>
      <c r="AB72" s="7" t="s">
        <v>874</v>
      </c>
      <c r="AC72" s="6" t="s">
        <v>79</v>
      </c>
      <c r="AD72" s="7" t="s">
        <v>79</v>
      </c>
      <c r="AE72" s="6" t="s">
        <v>79</v>
      </c>
      <c r="AF72" s="7" t="s">
        <v>79</v>
      </c>
      <c r="AG72" s="6" t="s">
        <v>638</v>
      </c>
      <c r="AH72" s="7" t="s">
        <v>79</v>
      </c>
      <c r="AI72" s="6" t="s">
        <v>79</v>
      </c>
      <c r="AJ72" s="7" t="s">
        <v>79</v>
      </c>
      <c r="AK72" s="6" t="s">
        <v>876</v>
      </c>
      <c r="AL72" s="7" t="s">
        <v>877</v>
      </c>
      <c r="AM72" s="6" t="s">
        <v>878</v>
      </c>
      <c r="AN72" s="7" t="s">
        <v>111</v>
      </c>
      <c r="AO72" s="7"/>
      <c r="AP72" s="7" t="s">
        <v>79</v>
      </c>
      <c r="AQ72" s="7"/>
      <c r="AR72" s="7">
        <v>1</v>
      </c>
      <c r="AS72" s="8">
        <v>0</v>
      </c>
      <c r="AT72" s="8">
        <v>0</v>
      </c>
      <c r="AU72" s="8"/>
      <c r="AV72" s="8"/>
      <c r="AW72" s="8"/>
      <c r="AX72" s="8"/>
      <c r="AY72" s="8">
        <v>2300000</v>
      </c>
      <c r="AZ72" s="8">
        <v>0</v>
      </c>
      <c r="BA72" s="9"/>
      <c r="BB72" s="9"/>
      <c r="BC72" s="9"/>
      <c r="BD72" s="9"/>
      <c r="BE72" s="10"/>
      <c r="BF72" s="11"/>
      <c r="BG72" s="11"/>
      <c r="BH72" s="11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7"/>
      <c r="BT72" s="7" t="str">
        <f>IFERROR((VLOOKUP(J72,[1]!Tableau2[#All],13,FALSE)),"")</f>
        <v/>
      </c>
    </row>
    <row r="73" spans="1:72" x14ac:dyDescent="0.25">
      <c r="A73" s="6" t="s">
        <v>864</v>
      </c>
      <c r="B73" s="6"/>
      <c r="C73" s="7" t="s">
        <v>80</v>
      </c>
      <c r="D73" s="6" t="s">
        <v>81</v>
      </c>
      <c r="E73" s="7" t="s">
        <v>82</v>
      </c>
      <c r="F73" s="6" t="s">
        <v>83</v>
      </c>
      <c r="G73" s="7" t="s">
        <v>84</v>
      </c>
      <c r="H73" s="6" t="s">
        <v>85</v>
      </c>
      <c r="I73" s="7" t="s">
        <v>86</v>
      </c>
      <c r="J73" s="6" t="s">
        <v>918</v>
      </c>
      <c r="K73" s="7" t="s">
        <v>88</v>
      </c>
      <c r="L73" s="6" t="s">
        <v>919</v>
      </c>
      <c r="M73" s="7" t="s">
        <v>920</v>
      </c>
      <c r="N73" s="6" t="s">
        <v>921</v>
      </c>
      <c r="O73" s="7" t="s">
        <v>786</v>
      </c>
      <c r="P73">
        <f t="shared" si="1"/>
        <v>17</v>
      </c>
      <c r="Q73">
        <f>VLOOKUP(P73,'3ME-NAF'!A:C,3,FALSE)</f>
        <v>6</v>
      </c>
      <c r="R73" s="7" t="s">
        <v>236</v>
      </c>
      <c r="S73" s="6" t="s">
        <v>94</v>
      </c>
      <c r="T73" s="7" t="s">
        <v>566</v>
      </c>
      <c r="U73" s="6" t="s">
        <v>96</v>
      </c>
      <c r="V73" s="7" t="s">
        <v>97</v>
      </c>
      <c r="W73" s="6" t="s">
        <v>473</v>
      </c>
      <c r="X73" s="7" t="s">
        <v>634</v>
      </c>
      <c r="Y73" s="6" t="s">
        <v>922</v>
      </c>
      <c r="Z73" s="7" t="s">
        <v>923</v>
      </c>
      <c r="AA73" s="6" t="s">
        <v>924</v>
      </c>
      <c r="AB73" s="7" t="s">
        <v>874</v>
      </c>
      <c r="AC73" s="6" t="s">
        <v>79</v>
      </c>
      <c r="AD73" s="7" t="s">
        <v>79</v>
      </c>
      <c r="AE73" s="6" t="s">
        <v>79</v>
      </c>
      <c r="AF73" s="7" t="s">
        <v>79</v>
      </c>
      <c r="AG73" s="6" t="s">
        <v>925</v>
      </c>
      <c r="AH73" s="7" t="s">
        <v>143</v>
      </c>
      <c r="AI73" s="6" t="s">
        <v>926</v>
      </c>
      <c r="AJ73" s="7" t="s">
        <v>927</v>
      </c>
      <c r="AK73" s="6" t="s">
        <v>876</v>
      </c>
      <c r="AL73" s="7" t="s">
        <v>888</v>
      </c>
      <c r="AM73" s="6" t="s">
        <v>878</v>
      </c>
      <c r="AN73" s="7" t="s">
        <v>111</v>
      </c>
      <c r="AO73" s="7" t="s">
        <v>236</v>
      </c>
      <c r="AP73" s="7" t="s">
        <v>79</v>
      </c>
      <c r="AQ73" s="7"/>
      <c r="AR73" s="7">
        <v>1</v>
      </c>
      <c r="AS73" s="8">
        <v>3602437.43</v>
      </c>
      <c r="AT73" s="8">
        <v>3602437.43</v>
      </c>
      <c r="AU73" s="8"/>
      <c r="AV73" s="8"/>
      <c r="AW73" s="8"/>
      <c r="AX73" s="8"/>
      <c r="AY73" s="8">
        <v>900000</v>
      </c>
      <c r="AZ73" s="8">
        <v>802983.3</v>
      </c>
      <c r="BA73" s="9">
        <v>225000</v>
      </c>
      <c r="BB73" s="9">
        <v>577983.30000000005</v>
      </c>
      <c r="BC73" s="9">
        <v>0</v>
      </c>
      <c r="BD73" s="9">
        <v>802983.3</v>
      </c>
      <c r="BE73" s="10">
        <v>33250.17</v>
      </c>
      <c r="BF73" s="11">
        <v>1.3533770000000001</v>
      </c>
      <c r="BG73" s="11"/>
      <c r="BH73" s="11">
        <v>7900</v>
      </c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7"/>
      <c r="BT73" s="7" t="str">
        <f>IFERROR((VLOOKUP(J73,[1]!Tableau2[#All],13,FALSE)),"")</f>
        <v/>
      </c>
    </row>
    <row r="74" spans="1:72" x14ac:dyDescent="0.25">
      <c r="A74" s="6" t="s">
        <v>864</v>
      </c>
      <c r="B74" s="6"/>
      <c r="C74" s="7" t="s">
        <v>80</v>
      </c>
      <c r="D74" s="6" t="s">
        <v>81</v>
      </c>
      <c r="E74" s="7" t="s">
        <v>82</v>
      </c>
      <c r="F74" s="6" t="s">
        <v>83</v>
      </c>
      <c r="G74" s="7" t="s">
        <v>84</v>
      </c>
      <c r="H74" s="6" t="s">
        <v>85</v>
      </c>
      <c r="I74" s="7" t="s">
        <v>86</v>
      </c>
      <c r="J74" s="6" t="s">
        <v>928</v>
      </c>
      <c r="K74" s="7" t="s">
        <v>88</v>
      </c>
      <c r="L74" s="6" t="s">
        <v>929</v>
      </c>
      <c r="M74" s="7" t="s">
        <v>930</v>
      </c>
      <c r="N74" s="6" t="s">
        <v>931</v>
      </c>
      <c r="O74" s="7" t="s">
        <v>319</v>
      </c>
      <c r="P74">
        <f t="shared" si="1"/>
        <v>71</v>
      </c>
      <c r="Q74">
        <v>2402</v>
      </c>
      <c r="R74" s="7" t="s">
        <v>93</v>
      </c>
      <c r="S74" s="6" t="s">
        <v>94</v>
      </c>
      <c r="T74" s="7" t="s">
        <v>333</v>
      </c>
      <c r="U74" s="6" t="s">
        <v>398</v>
      </c>
      <c r="V74" s="7" t="s">
        <v>97</v>
      </c>
      <c r="W74" s="6" t="s">
        <v>98</v>
      </c>
      <c r="X74" s="7" t="s">
        <v>361</v>
      </c>
      <c r="Y74" s="6" t="s">
        <v>932</v>
      </c>
      <c r="Z74" s="7" t="s">
        <v>933</v>
      </c>
      <c r="AA74" s="6" t="s">
        <v>934</v>
      </c>
      <c r="AB74" s="7" t="s">
        <v>874</v>
      </c>
      <c r="AC74" s="6" t="s">
        <v>79</v>
      </c>
      <c r="AD74" s="7" t="s">
        <v>79</v>
      </c>
      <c r="AE74" s="6" t="s">
        <v>79</v>
      </c>
      <c r="AF74" s="7" t="s">
        <v>79</v>
      </c>
      <c r="AG74" s="6" t="s">
        <v>935</v>
      </c>
      <c r="AH74" s="7" t="s">
        <v>143</v>
      </c>
      <c r="AI74" s="6" t="s">
        <v>143</v>
      </c>
      <c r="AJ74" s="7" t="s">
        <v>936</v>
      </c>
      <c r="AK74" s="6" t="s">
        <v>876</v>
      </c>
      <c r="AL74" s="7" t="s">
        <v>937</v>
      </c>
      <c r="AM74" s="6" t="s">
        <v>878</v>
      </c>
      <c r="AN74" s="7" t="s">
        <v>111</v>
      </c>
      <c r="AO74" s="7" t="s">
        <v>93</v>
      </c>
      <c r="AP74" s="7" t="s">
        <v>79</v>
      </c>
      <c r="AQ74" s="7"/>
      <c r="AR74" s="7">
        <v>1</v>
      </c>
      <c r="AS74" s="8">
        <v>875000</v>
      </c>
      <c r="AT74" s="8">
        <v>875000</v>
      </c>
      <c r="AU74" s="8"/>
      <c r="AV74" s="8"/>
      <c r="AW74" s="8"/>
      <c r="AX74" s="8"/>
      <c r="AY74" s="8">
        <v>3500000</v>
      </c>
      <c r="AZ74" s="8">
        <v>875000</v>
      </c>
      <c r="BA74" s="9">
        <v>875000</v>
      </c>
      <c r="BB74" s="9">
        <v>0</v>
      </c>
      <c r="BC74" s="9">
        <v>0</v>
      </c>
      <c r="BD74" s="9">
        <v>875000</v>
      </c>
      <c r="BE74" s="10">
        <v>101750.87</v>
      </c>
      <c r="BF74" s="11">
        <v>1.7198869999999999</v>
      </c>
      <c r="BG74" s="11"/>
      <c r="BH74" s="11">
        <v>18800</v>
      </c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7"/>
      <c r="BT74" s="7" t="str">
        <f>IFERROR((VLOOKUP(J74,[1]!Tableau2[#All],13,FALSE)),"")</f>
        <v/>
      </c>
    </row>
    <row r="75" spans="1:72" x14ac:dyDescent="0.25">
      <c r="A75" s="6" t="s">
        <v>864</v>
      </c>
      <c r="B75" s="6"/>
      <c r="C75" s="7" t="s">
        <v>80</v>
      </c>
      <c r="D75" s="6" t="s">
        <v>81</v>
      </c>
      <c r="E75" s="7" t="s">
        <v>82</v>
      </c>
      <c r="F75" s="6" t="s">
        <v>83</v>
      </c>
      <c r="G75" s="7" t="s">
        <v>84</v>
      </c>
      <c r="H75" s="6" t="s">
        <v>85</v>
      </c>
      <c r="I75" s="7" t="s">
        <v>86</v>
      </c>
      <c r="J75" s="6" t="s">
        <v>938</v>
      </c>
      <c r="K75" s="7" t="s">
        <v>88</v>
      </c>
      <c r="L75" s="6" t="s">
        <v>939</v>
      </c>
      <c r="M75" s="7" t="s">
        <v>146</v>
      </c>
      <c r="N75" s="6" t="s">
        <v>147</v>
      </c>
      <c r="O75" s="7" t="s">
        <v>148</v>
      </c>
      <c r="P75">
        <f t="shared" si="1"/>
        <v>35</v>
      </c>
      <c r="Q75">
        <f>VLOOKUP(P75,'3ME-NAF'!A:C,3,FALSE)</f>
        <v>2402</v>
      </c>
      <c r="R75" s="7" t="s">
        <v>93</v>
      </c>
      <c r="S75" s="6" t="s">
        <v>94</v>
      </c>
      <c r="T75" s="7" t="s">
        <v>95</v>
      </c>
      <c r="U75" s="6" t="s">
        <v>135</v>
      </c>
      <c r="V75" s="7" t="s">
        <v>97</v>
      </c>
      <c r="W75" s="6" t="s">
        <v>189</v>
      </c>
      <c r="X75" s="7" t="s">
        <v>200</v>
      </c>
      <c r="Y75" s="6" t="s">
        <v>940</v>
      </c>
      <c r="Z75" s="7" t="s">
        <v>941</v>
      </c>
      <c r="AA75" s="6" t="s">
        <v>942</v>
      </c>
      <c r="AB75" s="7" t="s">
        <v>874</v>
      </c>
      <c r="AC75" s="6" t="s">
        <v>79</v>
      </c>
      <c r="AD75" s="7" t="s">
        <v>79</v>
      </c>
      <c r="AE75" s="6" t="s">
        <v>79</v>
      </c>
      <c r="AF75" s="7" t="s">
        <v>79</v>
      </c>
      <c r="AG75" s="6" t="s">
        <v>204</v>
      </c>
      <c r="AH75" s="7" t="s">
        <v>143</v>
      </c>
      <c r="AI75" s="6" t="s">
        <v>943</v>
      </c>
      <c r="AJ75" s="7" t="s">
        <v>944</v>
      </c>
      <c r="AK75" s="6" t="s">
        <v>876</v>
      </c>
      <c r="AL75" s="7" t="s">
        <v>888</v>
      </c>
      <c r="AM75" s="6" t="s">
        <v>878</v>
      </c>
      <c r="AN75" s="7" t="s">
        <v>111</v>
      </c>
      <c r="AO75" s="7" t="s">
        <v>93</v>
      </c>
      <c r="AP75" s="7" t="s">
        <v>79</v>
      </c>
      <c r="AQ75" s="7"/>
      <c r="AR75" s="7">
        <v>1</v>
      </c>
      <c r="AS75" s="8">
        <v>3305446.55</v>
      </c>
      <c r="AT75" s="8">
        <v>3305446.55</v>
      </c>
      <c r="AU75" s="8"/>
      <c r="AV75" s="8"/>
      <c r="AW75" s="8"/>
      <c r="AX75" s="8"/>
      <c r="AY75" s="8">
        <v>684000</v>
      </c>
      <c r="AZ75" s="8">
        <v>671549.29</v>
      </c>
      <c r="BA75" s="9">
        <v>171000</v>
      </c>
      <c r="BB75" s="9">
        <v>500549.29</v>
      </c>
      <c r="BC75" s="9">
        <v>0</v>
      </c>
      <c r="BD75" s="9">
        <v>671549.29</v>
      </c>
      <c r="BE75" s="10">
        <v>16758.830000000002</v>
      </c>
      <c r="BF75" s="11">
        <v>2.0407150000000001</v>
      </c>
      <c r="BG75" s="11"/>
      <c r="BH75" s="11">
        <v>2800</v>
      </c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7"/>
      <c r="BT75" s="7" t="str">
        <f>IFERROR((VLOOKUP(J75,[1]!Tableau2[#All],13,FALSE)),"")</f>
        <v/>
      </c>
    </row>
    <row r="76" spans="1:72" x14ac:dyDescent="0.25">
      <c r="A76" s="6" t="s">
        <v>864</v>
      </c>
      <c r="B76" s="6"/>
      <c r="C76" s="7" t="s">
        <v>80</v>
      </c>
      <c r="D76" s="6" t="s">
        <v>81</v>
      </c>
      <c r="E76" s="7" t="s">
        <v>82</v>
      </c>
      <c r="F76" s="6" t="s">
        <v>83</v>
      </c>
      <c r="G76" s="7" t="s">
        <v>84</v>
      </c>
      <c r="H76" s="6" t="s">
        <v>85</v>
      </c>
      <c r="I76" s="7" t="s">
        <v>86</v>
      </c>
      <c r="J76" s="6" t="s">
        <v>945</v>
      </c>
      <c r="K76" s="7" t="s">
        <v>88</v>
      </c>
      <c r="L76" s="6" t="s">
        <v>946</v>
      </c>
      <c r="M76" s="7" t="s">
        <v>947</v>
      </c>
      <c r="N76" s="6" t="s">
        <v>948</v>
      </c>
      <c r="O76" s="7" t="s">
        <v>949</v>
      </c>
      <c r="P76">
        <f t="shared" si="1"/>
        <v>21</v>
      </c>
      <c r="Q76">
        <f>VLOOKUP(P76,'3ME-NAF'!A:C,3,FALSE)</f>
        <v>7</v>
      </c>
      <c r="R76" s="7" t="s">
        <v>430</v>
      </c>
      <c r="S76" s="6" t="s">
        <v>94</v>
      </c>
      <c r="T76" s="7" t="s">
        <v>166</v>
      </c>
      <c r="U76" s="6" t="s">
        <v>135</v>
      </c>
      <c r="V76" s="7" t="s">
        <v>97</v>
      </c>
      <c r="W76" s="6" t="s">
        <v>136</v>
      </c>
      <c r="X76" s="7" t="s">
        <v>137</v>
      </c>
      <c r="Y76" s="6" t="s">
        <v>950</v>
      </c>
      <c r="Z76" s="7" t="s">
        <v>951</v>
      </c>
      <c r="AA76" s="6" t="s">
        <v>952</v>
      </c>
      <c r="AB76" s="7" t="s">
        <v>874</v>
      </c>
      <c r="AC76" s="6" t="s">
        <v>79</v>
      </c>
      <c r="AD76" s="7" t="s">
        <v>79</v>
      </c>
      <c r="AE76" s="6" t="s">
        <v>79</v>
      </c>
      <c r="AF76" s="7" t="s">
        <v>79</v>
      </c>
      <c r="AG76" s="6" t="s">
        <v>953</v>
      </c>
      <c r="AH76" s="7" t="s">
        <v>954</v>
      </c>
      <c r="AI76" s="6" t="s">
        <v>143</v>
      </c>
      <c r="AJ76" s="7" t="s">
        <v>954</v>
      </c>
      <c r="AK76" s="6" t="s">
        <v>876</v>
      </c>
      <c r="AL76" s="7" t="s">
        <v>955</v>
      </c>
      <c r="AM76" s="6" t="s">
        <v>956</v>
      </c>
      <c r="AN76" s="7" t="s">
        <v>111</v>
      </c>
      <c r="AO76" s="7" t="s">
        <v>430</v>
      </c>
      <c r="AP76" s="7" t="s">
        <v>79</v>
      </c>
      <c r="AQ76" s="7"/>
      <c r="AR76" s="7">
        <v>1</v>
      </c>
      <c r="AS76" s="8">
        <v>1000000</v>
      </c>
      <c r="AT76" s="8">
        <v>1000000</v>
      </c>
      <c r="AU76" s="8"/>
      <c r="AV76" s="8"/>
      <c r="AW76" s="8"/>
      <c r="AX76" s="8"/>
      <c r="AY76" s="8">
        <v>4000000</v>
      </c>
      <c r="AZ76" s="8">
        <v>1000000</v>
      </c>
      <c r="BA76" s="9">
        <v>0</v>
      </c>
      <c r="BB76" s="9">
        <v>0</v>
      </c>
      <c r="BC76" s="9">
        <v>1000000</v>
      </c>
      <c r="BD76" s="9">
        <v>1000000</v>
      </c>
      <c r="BE76" s="10">
        <v>128209.12</v>
      </c>
      <c r="BF76" s="11">
        <v>1.5599510000000001</v>
      </c>
      <c r="BG76" s="11"/>
      <c r="BH76" s="11">
        <v>22100</v>
      </c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7"/>
      <c r="BT76" s="7" t="str">
        <f>IFERROR((VLOOKUP(J76,[1]!Tableau2[#All],13,FALSE)),"")</f>
        <v/>
      </c>
    </row>
    <row r="77" spans="1:72" x14ac:dyDescent="0.25">
      <c r="A77" s="6" t="s">
        <v>864</v>
      </c>
      <c r="B77" s="6"/>
      <c r="C77" s="7" t="s">
        <v>80</v>
      </c>
      <c r="D77" s="6" t="s">
        <v>81</v>
      </c>
      <c r="E77" s="7" t="s">
        <v>82</v>
      </c>
      <c r="F77" s="6" t="s">
        <v>83</v>
      </c>
      <c r="G77" s="7" t="s">
        <v>84</v>
      </c>
      <c r="H77" s="6" t="s">
        <v>85</v>
      </c>
      <c r="I77" s="7" t="s">
        <v>86</v>
      </c>
      <c r="J77" s="6" t="s">
        <v>957</v>
      </c>
      <c r="K77" s="7" t="s">
        <v>88</v>
      </c>
      <c r="L77" s="6" t="s">
        <v>958</v>
      </c>
      <c r="M77" s="7" t="s">
        <v>959</v>
      </c>
      <c r="N77" s="6" t="s">
        <v>960</v>
      </c>
      <c r="O77" s="7" t="s">
        <v>961</v>
      </c>
      <c r="P77">
        <f t="shared" si="1"/>
        <v>46</v>
      </c>
      <c r="Q77">
        <v>2</v>
      </c>
      <c r="R77" s="7" t="s">
        <v>93</v>
      </c>
      <c r="S77" s="6" t="s">
        <v>94</v>
      </c>
      <c r="T77" s="7" t="s">
        <v>214</v>
      </c>
      <c r="U77" s="6" t="s">
        <v>135</v>
      </c>
      <c r="V77" s="7" t="s">
        <v>97</v>
      </c>
      <c r="W77" s="6" t="s">
        <v>305</v>
      </c>
      <c r="X77" s="7" t="s">
        <v>962</v>
      </c>
      <c r="Y77" s="6" t="s">
        <v>963</v>
      </c>
      <c r="Z77" s="7" t="s">
        <v>964</v>
      </c>
      <c r="AA77" s="6" t="s">
        <v>965</v>
      </c>
      <c r="AB77" s="7" t="s">
        <v>874</v>
      </c>
      <c r="AC77" s="6" t="s">
        <v>79</v>
      </c>
      <c r="AD77" s="7" t="s">
        <v>79</v>
      </c>
      <c r="AE77" s="6" t="s">
        <v>79</v>
      </c>
      <c r="AF77" s="7" t="s">
        <v>79</v>
      </c>
      <c r="AG77" s="6" t="s">
        <v>181</v>
      </c>
      <c r="AH77" s="7" t="s">
        <v>966</v>
      </c>
      <c r="AI77" s="6" t="s">
        <v>143</v>
      </c>
      <c r="AJ77" s="7" t="s">
        <v>966</v>
      </c>
      <c r="AK77" s="6" t="s">
        <v>876</v>
      </c>
      <c r="AL77" s="7" t="s">
        <v>967</v>
      </c>
      <c r="AM77" s="6" t="s">
        <v>968</v>
      </c>
      <c r="AN77" s="7" t="s">
        <v>111</v>
      </c>
      <c r="AO77" s="7" t="s">
        <v>93</v>
      </c>
      <c r="AP77" s="7" t="s">
        <v>79</v>
      </c>
      <c r="AQ77" s="7"/>
      <c r="AR77" s="7">
        <v>1</v>
      </c>
      <c r="AS77" s="8">
        <v>3984297</v>
      </c>
      <c r="AT77" s="8">
        <v>3984297</v>
      </c>
      <c r="AU77" s="8"/>
      <c r="AV77" s="8"/>
      <c r="AW77" s="8"/>
      <c r="AX77" s="8"/>
      <c r="AY77" s="8">
        <v>1275000</v>
      </c>
      <c r="AZ77" s="8">
        <v>318750</v>
      </c>
      <c r="BA77" s="9">
        <v>0</v>
      </c>
      <c r="BB77" s="9">
        <v>0</v>
      </c>
      <c r="BC77" s="9">
        <v>318750</v>
      </c>
      <c r="BD77" s="9">
        <v>318750</v>
      </c>
      <c r="BE77" s="10">
        <v>44740.61</v>
      </c>
      <c r="BF77" s="11">
        <v>1.4248799999999999</v>
      </c>
      <c r="BG77" s="11"/>
      <c r="BH77" s="11">
        <v>8800</v>
      </c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7"/>
      <c r="BT77" s="7" t="str">
        <f>IFERROR((VLOOKUP(J77,[1]!Tableau2[#All],13,FALSE)),"")</f>
        <v/>
      </c>
    </row>
    <row r="78" spans="1:72" x14ac:dyDescent="0.25">
      <c r="A78" s="6" t="s">
        <v>864</v>
      </c>
      <c r="B78" s="6"/>
      <c r="C78" s="7" t="s">
        <v>80</v>
      </c>
      <c r="D78" s="6" t="s">
        <v>81</v>
      </c>
      <c r="E78" s="7" t="s">
        <v>82</v>
      </c>
      <c r="F78" s="6" t="s">
        <v>83</v>
      </c>
      <c r="G78" s="7" t="s">
        <v>84</v>
      </c>
      <c r="H78" s="6" t="s">
        <v>85</v>
      </c>
      <c r="I78" s="7" t="s">
        <v>86</v>
      </c>
      <c r="J78" s="6" t="s">
        <v>969</v>
      </c>
      <c r="K78" s="7" t="s">
        <v>88</v>
      </c>
      <c r="L78" s="6" t="s">
        <v>970</v>
      </c>
      <c r="M78" s="7" t="s">
        <v>971</v>
      </c>
      <c r="N78" s="6" t="s">
        <v>972</v>
      </c>
      <c r="O78" s="7" t="s">
        <v>973</v>
      </c>
      <c r="P78">
        <f t="shared" si="1"/>
        <v>64</v>
      </c>
      <c r="Q78">
        <v>2402</v>
      </c>
      <c r="R78" s="7" t="s">
        <v>93</v>
      </c>
      <c r="S78" s="6" t="s">
        <v>94</v>
      </c>
      <c r="T78" s="7" t="s">
        <v>214</v>
      </c>
      <c r="U78" s="6" t="s">
        <v>135</v>
      </c>
      <c r="V78" s="7" t="s">
        <v>97</v>
      </c>
      <c r="W78" s="6" t="s">
        <v>250</v>
      </c>
      <c r="X78" s="7" t="s">
        <v>974</v>
      </c>
      <c r="Y78" s="6" t="s">
        <v>975</v>
      </c>
      <c r="Z78" s="7" t="s">
        <v>976</v>
      </c>
      <c r="AA78" s="6" t="s">
        <v>977</v>
      </c>
      <c r="AB78" s="7" t="s">
        <v>874</v>
      </c>
      <c r="AC78" s="6" t="s">
        <v>79</v>
      </c>
      <c r="AD78" s="7" t="s">
        <v>79</v>
      </c>
      <c r="AE78" s="6" t="s">
        <v>79</v>
      </c>
      <c r="AF78" s="7" t="s">
        <v>79</v>
      </c>
      <c r="AG78" s="6" t="s">
        <v>978</v>
      </c>
      <c r="AH78" s="7" t="s">
        <v>979</v>
      </c>
      <c r="AI78" s="6" t="s">
        <v>143</v>
      </c>
      <c r="AJ78" s="7" t="s">
        <v>979</v>
      </c>
      <c r="AK78" s="6" t="s">
        <v>876</v>
      </c>
      <c r="AL78" s="7" t="s">
        <v>877</v>
      </c>
      <c r="AM78" s="6" t="s">
        <v>878</v>
      </c>
      <c r="AN78" s="7" t="s">
        <v>111</v>
      </c>
      <c r="AO78" s="7" t="s">
        <v>93</v>
      </c>
      <c r="AP78" s="7" t="s">
        <v>79</v>
      </c>
      <c r="AQ78" s="7"/>
      <c r="AR78" s="7">
        <v>1</v>
      </c>
      <c r="AS78" s="8">
        <v>620750</v>
      </c>
      <c r="AT78" s="8">
        <v>620750</v>
      </c>
      <c r="AU78" s="8"/>
      <c r="AV78" s="8"/>
      <c r="AW78" s="8"/>
      <c r="AX78" s="8"/>
      <c r="AY78" s="8">
        <v>2483000</v>
      </c>
      <c r="AZ78" s="8">
        <v>620750</v>
      </c>
      <c r="BA78" s="9">
        <v>0</v>
      </c>
      <c r="BB78" s="9">
        <v>0</v>
      </c>
      <c r="BC78" s="9">
        <v>620750</v>
      </c>
      <c r="BD78" s="9">
        <v>620750</v>
      </c>
      <c r="BE78" s="10">
        <v>97796.67</v>
      </c>
      <c r="BF78" s="11">
        <v>1.269471</v>
      </c>
      <c r="BG78" s="11"/>
      <c r="BH78" s="11">
        <v>17100</v>
      </c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7"/>
      <c r="BT78" s="7" t="str">
        <f>IFERROR((VLOOKUP(J78,[1]!Tableau2[#All],13,FALSE)),"")</f>
        <v/>
      </c>
    </row>
    <row r="79" spans="1:72" x14ac:dyDescent="0.25">
      <c r="A79" s="6" t="s">
        <v>864</v>
      </c>
      <c r="B79" s="6" t="s">
        <v>354</v>
      </c>
      <c r="C79" s="7" t="s">
        <v>80</v>
      </c>
      <c r="D79" s="6" t="s">
        <v>81</v>
      </c>
      <c r="E79" s="7" t="s">
        <v>82</v>
      </c>
      <c r="F79" s="6" t="s">
        <v>83</v>
      </c>
      <c r="G79" s="7" t="s">
        <v>84</v>
      </c>
      <c r="H79" s="6" t="s">
        <v>85</v>
      </c>
      <c r="I79" s="7" t="s">
        <v>86</v>
      </c>
      <c r="J79" s="6" t="s">
        <v>980</v>
      </c>
      <c r="K79" s="7" t="s">
        <v>88</v>
      </c>
      <c r="L79" s="6" t="s">
        <v>981</v>
      </c>
      <c r="M79" s="7" t="s">
        <v>600</v>
      </c>
      <c r="N79" s="6" t="s">
        <v>982</v>
      </c>
      <c r="O79" s="7" t="s">
        <v>303</v>
      </c>
      <c r="P79">
        <f t="shared" si="1"/>
        <v>10</v>
      </c>
      <c r="Q79">
        <f>VLOOKUP(P79,'3ME-NAF'!A:C,3,FALSE)</f>
        <v>2</v>
      </c>
      <c r="R79" s="7" t="s">
        <v>93</v>
      </c>
      <c r="S79" s="6" t="s">
        <v>94</v>
      </c>
      <c r="T79" s="7" t="s">
        <v>95</v>
      </c>
      <c r="U79" s="6" t="s">
        <v>360</v>
      </c>
      <c r="V79" s="7" t="s">
        <v>97</v>
      </c>
      <c r="W79" s="6" t="s">
        <v>119</v>
      </c>
      <c r="X79" s="7" t="s">
        <v>983</v>
      </c>
      <c r="Y79" s="6" t="s">
        <v>984</v>
      </c>
      <c r="Z79" s="7" t="s">
        <v>985</v>
      </c>
      <c r="AA79" s="6" t="s">
        <v>986</v>
      </c>
      <c r="AB79" s="7" t="s">
        <v>874</v>
      </c>
      <c r="AC79" s="6" t="s">
        <v>79</v>
      </c>
      <c r="AD79" s="7" t="s">
        <v>79</v>
      </c>
      <c r="AE79" s="6" t="s">
        <v>79</v>
      </c>
      <c r="AF79" s="7" t="s">
        <v>79</v>
      </c>
      <c r="AG79" s="6" t="s">
        <v>79</v>
      </c>
      <c r="AH79" s="7" t="s">
        <v>987</v>
      </c>
      <c r="AI79" s="6" t="s">
        <v>988</v>
      </c>
      <c r="AJ79" s="7" t="s">
        <v>989</v>
      </c>
      <c r="AK79" s="6" t="s">
        <v>990</v>
      </c>
      <c r="AL79" s="7" t="s">
        <v>937</v>
      </c>
      <c r="AM79" s="6" t="s">
        <v>878</v>
      </c>
      <c r="AN79" s="7" t="s">
        <v>368</v>
      </c>
      <c r="AO79" s="7" t="s">
        <v>93</v>
      </c>
      <c r="AP79" s="7" t="s">
        <v>79</v>
      </c>
      <c r="AQ79" s="7"/>
      <c r="AR79" s="7">
        <v>1</v>
      </c>
      <c r="AS79" s="8">
        <v>12400000</v>
      </c>
      <c r="AT79" s="8">
        <v>12400000</v>
      </c>
      <c r="AU79" s="8"/>
      <c r="AV79" s="8"/>
      <c r="AW79" s="8"/>
      <c r="AX79" s="8"/>
      <c r="AY79" s="8">
        <v>4100000</v>
      </c>
      <c r="AZ79" s="8">
        <v>3590548.26</v>
      </c>
      <c r="BA79" s="9">
        <v>1025000</v>
      </c>
      <c r="BB79" s="9">
        <v>1921683.42</v>
      </c>
      <c r="BC79" s="9">
        <v>643864.84</v>
      </c>
      <c r="BD79" s="9">
        <v>3590548.26</v>
      </c>
      <c r="BE79" s="10">
        <v>140001.94</v>
      </c>
      <c r="BF79" s="11">
        <v>1.4642649999999999</v>
      </c>
      <c r="BG79" s="11"/>
      <c r="BH79" s="11">
        <v>25000</v>
      </c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7"/>
      <c r="BT79" s="7" t="str">
        <f>IFERROR((VLOOKUP(J79,[1]!Tableau2[#All],13,FALSE)),"")</f>
        <v/>
      </c>
    </row>
    <row r="80" spans="1:72" x14ac:dyDescent="0.25">
      <c r="A80" s="6" t="s">
        <v>864</v>
      </c>
      <c r="B80" s="6" t="s">
        <v>354</v>
      </c>
      <c r="C80" s="7" t="s">
        <v>80</v>
      </c>
      <c r="D80" s="6" t="s">
        <v>81</v>
      </c>
      <c r="E80" s="7" t="s">
        <v>82</v>
      </c>
      <c r="F80" s="6" t="s">
        <v>83</v>
      </c>
      <c r="G80" s="7" t="s">
        <v>84</v>
      </c>
      <c r="H80" s="6" t="s">
        <v>85</v>
      </c>
      <c r="I80" s="7" t="s">
        <v>86</v>
      </c>
      <c r="J80" s="6" t="s">
        <v>991</v>
      </c>
      <c r="K80" s="7" t="s">
        <v>88</v>
      </c>
      <c r="L80" s="6" t="s">
        <v>992</v>
      </c>
      <c r="M80" s="7" t="s">
        <v>993</v>
      </c>
      <c r="N80" s="6" t="s">
        <v>994</v>
      </c>
      <c r="O80" s="7" t="s">
        <v>556</v>
      </c>
      <c r="P80">
        <f t="shared" si="1"/>
        <v>16</v>
      </c>
      <c r="Q80">
        <f>VLOOKUP(P80,'3ME-NAF'!A:C,3,FALSE)</f>
        <v>12</v>
      </c>
      <c r="R80" s="7" t="s">
        <v>249</v>
      </c>
      <c r="S80" s="6" t="s">
        <v>94</v>
      </c>
      <c r="T80" s="7" t="s">
        <v>214</v>
      </c>
      <c r="U80" s="6" t="s">
        <v>360</v>
      </c>
      <c r="V80" s="7" t="s">
        <v>97</v>
      </c>
      <c r="W80" s="6" t="s">
        <v>787</v>
      </c>
      <c r="X80" s="7" t="s">
        <v>995</v>
      </c>
      <c r="Y80" s="6" t="s">
        <v>996</v>
      </c>
      <c r="Z80" s="7" t="s">
        <v>997</v>
      </c>
      <c r="AA80" s="6" t="s">
        <v>998</v>
      </c>
      <c r="AB80" s="7" t="s">
        <v>874</v>
      </c>
      <c r="AC80" s="6" t="s">
        <v>79</v>
      </c>
      <c r="AD80" s="7" t="s">
        <v>79</v>
      </c>
      <c r="AE80" s="6" t="s">
        <v>79</v>
      </c>
      <c r="AF80" s="7" t="s">
        <v>79</v>
      </c>
      <c r="AG80" s="6" t="s">
        <v>79</v>
      </c>
      <c r="AH80" s="7" t="s">
        <v>999</v>
      </c>
      <c r="AI80" s="6" t="s">
        <v>1000</v>
      </c>
      <c r="AJ80" s="7" t="s">
        <v>1001</v>
      </c>
      <c r="AK80" s="6" t="s">
        <v>876</v>
      </c>
      <c r="AL80" s="7" t="s">
        <v>877</v>
      </c>
      <c r="AM80" s="6" t="s">
        <v>878</v>
      </c>
      <c r="AN80" s="7" t="s">
        <v>368</v>
      </c>
      <c r="AO80" s="7" t="s">
        <v>249</v>
      </c>
      <c r="AP80" s="7" t="s">
        <v>79</v>
      </c>
      <c r="AQ80" s="7"/>
      <c r="AR80" s="7">
        <v>1</v>
      </c>
      <c r="AS80" s="8">
        <v>4158510</v>
      </c>
      <c r="AT80" s="8">
        <v>4158510</v>
      </c>
      <c r="AU80" s="8"/>
      <c r="AV80" s="8"/>
      <c r="AW80" s="8"/>
      <c r="AX80" s="8"/>
      <c r="AY80" s="8">
        <v>1850000</v>
      </c>
      <c r="AZ80" s="8">
        <v>1799028.87</v>
      </c>
      <c r="BA80" s="9">
        <v>462500</v>
      </c>
      <c r="BB80" s="9">
        <v>1112110.04</v>
      </c>
      <c r="BC80" s="9">
        <v>224418.83</v>
      </c>
      <c r="BD80" s="9">
        <v>1799028.87</v>
      </c>
      <c r="BE80" s="10">
        <v>75536.850000000006</v>
      </c>
      <c r="BF80" s="11">
        <v>1.2245680000000001</v>
      </c>
      <c r="BG80" s="11"/>
      <c r="BH80" s="11">
        <v>15000</v>
      </c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7"/>
      <c r="BT80" s="7" t="str">
        <f>IFERROR((VLOOKUP(J80,[1]!Tableau2[#All],13,FALSE)),"")</f>
        <v/>
      </c>
    </row>
    <row r="81" spans="1:72" x14ac:dyDescent="0.25">
      <c r="A81" s="6" t="s">
        <v>1002</v>
      </c>
      <c r="B81" s="6" t="s">
        <v>79</v>
      </c>
      <c r="C81" s="7" t="s">
        <v>80</v>
      </c>
      <c r="D81" s="6" t="s">
        <v>81</v>
      </c>
      <c r="E81" s="7" t="s">
        <v>82</v>
      </c>
      <c r="F81" s="6" t="s">
        <v>83</v>
      </c>
      <c r="G81" s="7" t="s">
        <v>84</v>
      </c>
      <c r="H81" s="6" t="s">
        <v>85</v>
      </c>
      <c r="I81" s="7" t="s">
        <v>86</v>
      </c>
      <c r="J81" s="6" t="s">
        <v>1003</v>
      </c>
      <c r="K81" s="7" t="s">
        <v>88</v>
      </c>
      <c r="L81" s="6" t="s">
        <v>1004</v>
      </c>
      <c r="M81" s="7" t="s">
        <v>1005</v>
      </c>
      <c r="N81" s="6" t="s">
        <v>1006</v>
      </c>
      <c r="O81" s="7" t="s">
        <v>587</v>
      </c>
      <c r="P81">
        <f t="shared" si="1"/>
        <v>16</v>
      </c>
      <c r="Q81">
        <f>VLOOKUP(P81,'3ME-NAF'!A:C,3,FALSE)</f>
        <v>12</v>
      </c>
      <c r="R81" s="7"/>
      <c r="S81" s="6" t="s">
        <v>94</v>
      </c>
      <c r="T81" s="7" t="s">
        <v>166</v>
      </c>
      <c r="U81" s="6" t="s">
        <v>135</v>
      </c>
      <c r="V81" s="7" t="s">
        <v>97</v>
      </c>
      <c r="W81" s="6" t="s">
        <v>787</v>
      </c>
      <c r="X81" s="7" t="s">
        <v>1007</v>
      </c>
      <c r="Y81" s="6" t="s">
        <v>1008</v>
      </c>
      <c r="Z81" s="7" t="s">
        <v>1009</v>
      </c>
      <c r="AA81" s="6" t="s">
        <v>1010</v>
      </c>
      <c r="AB81" s="7" t="s">
        <v>1011</v>
      </c>
      <c r="AC81" s="6" t="s">
        <v>79</v>
      </c>
      <c r="AD81" s="7" t="s">
        <v>79</v>
      </c>
      <c r="AE81" s="6" t="s">
        <v>79</v>
      </c>
      <c r="AF81" s="7" t="s">
        <v>79</v>
      </c>
      <c r="AG81" s="6" t="s">
        <v>230</v>
      </c>
      <c r="AH81" s="7" t="s">
        <v>79</v>
      </c>
      <c r="AI81" s="6" t="s">
        <v>79</v>
      </c>
      <c r="AJ81" s="7" t="s">
        <v>79</v>
      </c>
      <c r="AK81" s="6" t="s">
        <v>1012</v>
      </c>
      <c r="AL81" s="7" t="s">
        <v>1013</v>
      </c>
      <c r="AM81" s="6" t="s">
        <v>1014</v>
      </c>
      <c r="AN81" s="7" t="s">
        <v>111</v>
      </c>
      <c r="AO81" s="7"/>
      <c r="AP81" s="7" t="s">
        <v>79</v>
      </c>
      <c r="AQ81" s="7"/>
      <c r="AR81" s="7">
        <v>1</v>
      </c>
      <c r="AS81" s="8">
        <v>6863376</v>
      </c>
      <c r="AT81" s="8">
        <v>6700176</v>
      </c>
      <c r="AU81" s="8"/>
      <c r="AV81" s="8"/>
      <c r="AW81" s="8"/>
      <c r="AX81" s="8"/>
      <c r="AY81" s="8">
        <v>750000</v>
      </c>
      <c r="AZ81" s="8">
        <v>0</v>
      </c>
      <c r="BA81" s="9"/>
      <c r="BB81" s="9"/>
      <c r="BC81" s="9"/>
      <c r="BD81" s="9"/>
      <c r="BE81" s="10"/>
      <c r="BF81" s="11"/>
      <c r="BG81" s="11"/>
      <c r="BH81" s="11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7"/>
      <c r="BT81" s="7" t="str">
        <f>IFERROR((VLOOKUP(J81,[1]!Tableau2[#All],13,FALSE)),"")</f>
        <v/>
      </c>
    </row>
    <row r="82" spans="1:72" x14ac:dyDescent="0.25">
      <c r="A82" s="6" t="s">
        <v>1002</v>
      </c>
      <c r="B82" s="6"/>
      <c r="C82" s="7" t="s">
        <v>80</v>
      </c>
      <c r="D82" s="6" t="s">
        <v>81</v>
      </c>
      <c r="E82" s="7" t="s">
        <v>82</v>
      </c>
      <c r="F82" s="6" t="s">
        <v>83</v>
      </c>
      <c r="G82" s="7" t="s">
        <v>84</v>
      </c>
      <c r="H82" s="6" t="s">
        <v>85</v>
      </c>
      <c r="I82" s="7" t="s">
        <v>86</v>
      </c>
      <c r="J82" s="6" t="s">
        <v>1015</v>
      </c>
      <c r="K82" s="7" t="s">
        <v>88</v>
      </c>
      <c r="L82" s="6" t="s">
        <v>1016</v>
      </c>
      <c r="M82" s="7" t="s">
        <v>408</v>
      </c>
      <c r="N82" s="6" t="s">
        <v>1017</v>
      </c>
      <c r="O82" s="7" t="s">
        <v>1018</v>
      </c>
      <c r="P82">
        <f t="shared" si="1"/>
        <v>35</v>
      </c>
      <c r="Q82">
        <f>VLOOKUP(P82,'3ME-NAF'!A:C,3,FALSE)</f>
        <v>2402</v>
      </c>
      <c r="R82" s="7" t="s">
        <v>430</v>
      </c>
      <c r="S82" s="6" t="s">
        <v>94</v>
      </c>
      <c r="T82" s="7" t="s">
        <v>95</v>
      </c>
      <c r="U82" s="6" t="s">
        <v>398</v>
      </c>
      <c r="V82" s="7" t="s">
        <v>97</v>
      </c>
      <c r="W82" s="6" t="s">
        <v>381</v>
      </c>
      <c r="X82" s="7" t="s">
        <v>1019</v>
      </c>
      <c r="Y82" s="6" t="s">
        <v>1020</v>
      </c>
      <c r="Z82" s="7" t="s">
        <v>1021</v>
      </c>
      <c r="AA82" s="6" t="s">
        <v>1022</v>
      </c>
      <c r="AB82" s="7" t="s">
        <v>1011</v>
      </c>
      <c r="AC82" s="6" t="s">
        <v>79</v>
      </c>
      <c r="AD82" s="7" t="s">
        <v>79</v>
      </c>
      <c r="AE82" s="6" t="s">
        <v>79</v>
      </c>
      <c r="AF82" s="7" t="s">
        <v>79</v>
      </c>
      <c r="AG82" s="6" t="s">
        <v>935</v>
      </c>
      <c r="AH82" s="7" t="s">
        <v>1023</v>
      </c>
      <c r="AI82" s="6" t="s">
        <v>143</v>
      </c>
      <c r="AJ82" s="7" t="s">
        <v>1023</v>
      </c>
      <c r="AK82" s="6" t="s">
        <v>1012</v>
      </c>
      <c r="AL82" s="7" t="s">
        <v>1024</v>
      </c>
      <c r="AM82" s="6" t="s">
        <v>1025</v>
      </c>
      <c r="AN82" s="7" t="s">
        <v>111</v>
      </c>
      <c r="AO82" s="7" t="s">
        <v>430</v>
      </c>
      <c r="AP82" s="7" t="s">
        <v>79</v>
      </c>
      <c r="AQ82" s="7"/>
      <c r="AR82" s="7">
        <v>1</v>
      </c>
      <c r="AS82" s="8">
        <v>1237959.32</v>
      </c>
      <c r="AT82" s="8">
        <v>1237959.32</v>
      </c>
      <c r="AU82" s="8"/>
      <c r="AV82" s="8"/>
      <c r="AW82" s="8"/>
      <c r="AX82" s="8"/>
      <c r="AY82" s="8">
        <v>4951837.29</v>
      </c>
      <c r="AZ82" s="8">
        <v>1237959.3199999998</v>
      </c>
      <c r="BA82" s="9">
        <v>0</v>
      </c>
      <c r="BB82" s="9">
        <v>0</v>
      </c>
      <c r="BC82" s="9">
        <v>1237959.32</v>
      </c>
      <c r="BD82" s="9">
        <v>1237959.32</v>
      </c>
      <c r="BE82" s="10">
        <v>0</v>
      </c>
      <c r="BF82" s="11"/>
      <c r="BG82" s="11"/>
      <c r="BH82" s="11">
        <v>0</v>
      </c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7"/>
      <c r="BT82" s="7" t="str">
        <f>IFERROR((VLOOKUP(J82,[1]!Tableau2[#All],13,FALSE)),"")</f>
        <v/>
      </c>
    </row>
    <row r="83" spans="1:72" x14ac:dyDescent="0.25">
      <c r="A83" s="6" t="s">
        <v>1002</v>
      </c>
      <c r="B83" s="6"/>
      <c r="C83" s="7" t="s">
        <v>80</v>
      </c>
      <c r="D83" s="6" t="s">
        <v>81</v>
      </c>
      <c r="E83" s="7" t="s">
        <v>82</v>
      </c>
      <c r="F83" s="6" t="s">
        <v>83</v>
      </c>
      <c r="G83" s="7" t="s">
        <v>84</v>
      </c>
      <c r="H83" s="6" t="s">
        <v>85</v>
      </c>
      <c r="I83" s="7" t="s">
        <v>86</v>
      </c>
      <c r="J83" s="6" t="s">
        <v>1026</v>
      </c>
      <c r="K83" s="7" t="s">
        <v>88</v>
      </c>
      <c r="L83" s="6" t="s">
        <v>1027</v>
      </c>
      <c r="M83" s="7" t="s">
        <v>408</v>
      </c>
      <c r="N83" s="6" t="s">
        <v>1017</v>
      </c>
      <c r="O83" s="7" t="s">
        <v>1018</v>
      </c>
      <c r="P83">
        <f t="shared" si="1"/>
        <v>35</v>
      </c>
      <c r="Q83">
        <f>VLOOKUP(P83,'3ME-NAF'!A:C,3,FALSE)</f>
        <v>2402</v>
      </c>
      <c r="R83" s="7" t="s">
        <v>430</v>
      </c>
      <c r="S83" s="6" t="s">
        <v>94</v>
      </c>
      <c r="T83" s="7" t="s">
        <v>95</v>
      </c>
      <c r="U83" s="6" t="s">
        <v>118</v>
      </c>
      <c r="V83" s="7" t="s">
        <v>97</v>
      </c>
      <c r="W83" s="6" t="s">
        <v>473</v>
      </c>
      <c r="X83" s="7" t="s">
        <v>827</v>
      </c>
      <c r="Y83" s="6" t="s">
        <v>1028</v>
      </c>
      <c r="Z83" s="7" t="s">
        <v>1029</v>
      </c>
      <c r="AA83" s="6" t="s">
        <v>1030</v>
      </c>
      <c r="AB83" s="7" t="s">
        <v>1011</v>
      </c>
      <c r="AC83" s="6" t="s">
        <v>79</v>
      </c>
      <c r="AD83" s="7" t="s">
        <v>79</v>
      </c>
      <c r="AE83" s="6" t="s">
        <v>79</v>
      </c>
      <c r="AF83" s="7" t="s">
        <v>79</v>
      </c>
      <c r="AG83" s="6" t="s">
        <v>1031</v>
      </c>
      <c r="AH83" s="7" t="s">
        <v>1032</v>
      </c>
      <c r="AI83" s="6" t="s">
        <v>143</v>
      </c>
      <c r="AJ83" s="7" t="s">
        <v>1032</v>
      </c>
      <c r="AK83" s="6" t="s">
        <v>1012</v>
      </c>
      <c r="AL83" s="7" t="s">
        <v>1024</v>
      </c>
      <c r="AM83" s="6" t="s">
        <v>1025</v>
      </c>
      <c r="AN83" s="7" t="s">
        <v>111</v>
      </c>
      <c r="AO83" s="7" t="s">
        <v>430</v>
      </c>
      <c r="AP83" s="7" t="s">
        <v>79</v>
      </c>
      <c r="AQ83" s="7"/>
      <c r="AR83" s="7">
        <v>1</v>
      </c>
      <c r="AS83" s="8">
        <v>759156.68</v>
      </c>
      <c r="AT83" s="8">
        <v>759156.68</v>
      </c>
      <c r="AU83" s="8"/>
      <c r="AV83" s="8"/>
      <c r="AW83" s="8"/>
      <c r="AX83" s="8"/>
      <c r="AY83" s="8">
        <v>3036626.7</v>
      </c>
      <c r="AZ83" s="8">
        <v>759156.68000000017</v>
      </c>
      <c r="BA83" s="9">
        <v>0</v>
      </c>
      <c r="BB83" s="9">
        <v>0</v>
      </c>
      <c r="BC83" s="9">
        <v>759156.68</v>
      </c>
      <c r="BD83" s="9">
        <v>759156.68</v>
      </c>
      <c r="BE83" s="10">
        <v>92539.91</v>
      </c>
      <c r="BF83" s="11">
        <v>1.6407119999999999</v>
      </c>
      <c r="BG83" s="11"/>
      <c r="BH83" s="11">
        <v>14000</v>
      </c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7"/>
      <c r="BT83" s="7" t="str">
        <f>IFERROR((VLOOKUP(J83,[1]!Tableau2[#All],13,FALSE)),"")</f>
        <v/>
      </c>
    </row>
    <row r="84" spans="1:72" x14ac:dyDescent="0.25">
      <c r="A84" s="6" t="s">
        <v>1002</v>
      </c>
      <c r="B84" s="6"/>
      <c r="C84" s="7" t="s">
        <v>80</v>
      </c>
      <c r="D84" s="6" t="s">
        <v>81</v>
      </c>
      <c r="E84" s="7" t="s">
        <v>82</v>
      </c>
      <c r="F84" s="6" t="s">
        <v>83</v>
      </c>
      <c r="G84" s="7" t="s">
        <v>84</v>
      </c>
      <c r="H84" s="6" t="s">
        <v>85</v>
      </c>
      <c r="I84" s="7" t="s">
        <v>86</v>
      </c>
      <c r="J84" s="6" t="s">
        <v>1033</v>
      </c>
      <c r="K84" s="7" t="s">
        <v>88</v>
      </c>
      <c r="L84" s="6" t="s">
        <v>1034</v>
      </c>
      <c r="M84" s="7" t="s">
        <v>971</v>
      </c>
      <c r="N84" s="6" t="s">
        <v>972</v>
      </c>
      <c r="O84" s="7" t="s">
        <v>973</v>
      </c>
      <c r="P84">
        <f t="shared" si="1"/>
        <v>64</v>
      </c>
      <c r="Q84">
        <v>2402</v>
      </c>
      <c r="R84" s="7"/>
      <c r="S84" s="6" t="s">
        <v>94</v>
      </c>
      <c r="T84" s="7" t="s">
        <v>214</v>
      </c>
      <c r="U84" s="6" t="s">
        <v>135</v>
      </c>
      <c r="V84" s="7" t="s">
        <v>97</v>
      </c>
      <c r="W84" s="6" t="s">
        <v>189</v>
      </c>
      <c r="X84" s="7" t="s">
        <v>200</v>
      </c>
      <c r="Y84" s="6" t="s">
        <v>1035</v>
      </c>
      <c r="Z84" s="7" t="s">
        <v>1036</v>
      </c>
      <c r="AA84" s="6" t="s">
        <v>1037</v>
      </c>
      <c r="AB84" s="7" t="s">
        <v>1011</v>
      </c>
      <c r="AC84" s="6" t="s">
        <v>79</v>
      </c>
      <c r="AD84" s="7" t="s">
        <v>79</v>
      </c>
      <c r="AE84" s="6" t="s">
        <v>79</v>
      </c>
      <c r="AF84" s="7" t="s">
        <v>79</v>
      </c>
      <c r="AG84" s="6" t="s">
        <v>1038</v>
      </c>
      <c r="AH84" s="7" t="s">
        <v>79</v>
      </c>
      <c r="AI84" s="6" t="s">
        <v>79</v>
      </c>
      <c r="AJ84" s="7" t="s">
        <v>79</v>
      </c>
      <c r="AK84" s="6" t="s">
        <v>1012</v>
      </c>
      <c r="AL84" s="7" t="s">
        <v>1039</v>
      </c>
      <c r="AM84" s="6" t="s">
        <v>1014</v>
      </c>
      <c r="AN84" s="7" t="s">
        <v>111</v>
      </c>
      <c r="AO84" s="7"/>
      <c r="AP84" s="7" t="s">
        <v>79</v>
      </c>
      <c r="AQ84" s="7"/>
      <c r="AR84" s="7">
        <v>1</v>
      </c>
      <c r="AS84" s="8">
        <v>0</v>
      </c>
      <c r="AT84" s="8">
        <v>0</v>
      </c>
      <c r="AU84" s="8"/>
      <c r="AV84" s="8"/>
      <c r="AW84" s="8"/>
      <c r="AX84" s="8"/>
      <c r="AY84" s="8">
        <v>915000</v>
      </c>
      <c r="AZ84" s="8">
        <v>0</v>
      </c>
      <c r="BA84" s="9"/>
      <c r="BB84" s="9"/>
      <c r="BC84" s="9"/>
      <c r="BD84" s="9"/>
      <c r="BE84" s="10"/>
      <c r="BF84" s="11"/>
      <c r="BG84" s="11"/>
      <c r="BH84" s="11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7"/>
      <c r="BT84" s="7" t="str">
        <f>IFERROR((VLOOKUP(J84,[1]!Tableau2[#All],13,FALSE)),"")</f>
        <v/>
      </c>
    </row>
    <row r="85" spans="1:72" x14ac:dyDescent="0.25">
      <c r="A85" s="6" t="s">
        <v>1002</v>
      </c>
      <c r="B85" s="6"/>
      <c r="C85" s="7" t="s">
        <v>80</v>
      </c>
      <c r="D85" s="6" t="s">
        <v>81</v>
      </c>
      <c r="E85" s="7" t="s">
        <v>82</v>
      </c>
      <c r="F85" s="6" t="s">
        <v>83</v>
      </c>
      <c r="G85" s="7" t="s">
        <v>84</v>
      </c>
      <c r="H85" s="6" t="s">
        <v>85</v>
      </c>
      <c r="I85" s="7" t="s">
        <v>86</v>
      </c>
      <c r="J85" s="6" t="s">
        <v>1040</v>
      </c>
      <c r="K85" s="7" t="s">
        <v>88</v>
      </c>
      <c r="L85" s="6" t="s">
        <v>1041</v>
      </c>
      <c r="M85" s="7" t="s">
        <v>971</v>
      </c>
      <c r="N85" s="6" t="s">
        <v>972</v>
      </c>
      <c r="O85" s="7" t="s">
        <v>973</v>
      </c>
      <c r="P85">
        <f t="shared" si="1"/>
        <v>64</v>
      </c>
      <c r="Q85">
        <v>2402</v>
      </c>
      <c r="R85" s="7"/>
      <c r="S85" s="6" t="s">
        <v>94</v>
      </c>
      <c r="T85" s="7" t="s">
        <v>214</v>
      </c>
      <c r="U85" s="6" t="s">
        <v>135</v>
      </c>
      <c r="V85" s="7" t="s">
        <v>97</v>
      </c>
      <c r="W85" s="6" t="s">
        <v>189</v>
      </c>
      <c r="X85" s="7" t="s">
        <v>200</v>
      </c>
      <c r="Y85" s="6" t="s">
        <v>1035</v>
      </c>
      <c r="Z85" s="7" t="s">
        <v>1036</v>
      </c>
      <c r="AA85" s="6" t="s">
        <v>1037</v>
      </c>
      <c r="AB85" s="7" t="s">
        <v>1011</v>
      </c>
      <c r="AC85" s="6" t="s">
        <v>79</v>
      </c>
      <c r="AD85" s="7" t="s">
        <v>79</v>
      </c>
      <c r="AE85" s="6" t="s">
        <v>79</v>
      </c>
      <c r="AF85" s="7" t="s">
        <v>79</v>
      </c>
      <c r="AG85" s="6" t="s">
        <v>1042</v>
      </c>
      <c r="AH85" s="7" t="s">
        <v>79</v>
      </c>
      <c r="AI85" s="6" t="s">
        <v>79</v>
      </c>
      <c r="AJ85" s="7" t="s">
        <v>79</v>
      </c>
      <c r="AK85" s="6" t="s">
        <v>1012</v>
      </c>
      <c r="AL85" s="7" t="s">
        <v>1043</v>
      </c>
      <c r="AM85" s="6" t="s">
        <v>1012</v>
      </c>
      <c r="AN85" s="7" t="s">
        <v>111</v>
      </c>
      <c r="AO85" s="7"/>
      <c r="AP85" s="7" t="s">
        <v>79</v>
      </c>
      <c r="AQ85" s="7"/>
      <c r="AR85" s="7">
        <v>1</v>
      </c>
      <c r="AS85" s="8">
        <v>0</v>
      </c>
      <c r="AT85" s="8">
        <v>0</v>
      </c>
      <c r="AU85" s="8"/>
      <c r="AV85" s="8"/>
      <c r="AW85" s="8"/>
      <c r="AX85" s="8"/>
      <c r="AY85" s="8">
        <v>1460000</v>
      </c>
      <c r="AZ85" s="8">
        <v>0</v>
      </c>
      <c r="BA85" s="9"/>
      <c r="BB85" s="9"/>
      <c r="BC85" s="9"/>
      <c r="BD85" s="9"/>
      <c r="BE85" s="10"/>
      <c r="BF85" s="11"/>
      <c r="BG85" s="11"/>
      <c r="BH85" s="11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7"/>
      <c r="BT85" s="7" t="str">
        <f>IFERROR((VLOOKUP(J85,[1]!Tableau2[#All],13,FALSE)),"")</f>
        <v/>
      </c>
    </row>
    <row r="86" spans="1:72" x14ac:dyDescent="0.25">
      <c r="A86" s="6" t="s">
        <v>1002</v>
      </c>
      <c r="B86" s="6"/>
      <c r="C86" s="7" t="s">
        <v>80</v>
      </c>
      <c r="D86" s="6" t="s">
        <v>81</v>
      </c>
      <c r="E86" s="7" t="s">
        <v>82</v>
      </c>
      <c r="F86" s="6" t="s">
        <v>83</v>
      </c>
      <c r="G86" s="7" t="s">
        <v>84</v>
      </c>
      <c r="H86" s="6" t="s">
        <v>85</v>
      </c>
      <c r="I86" s="7" t="s">
        <v>86</v>
      </c>
      <c r="J86" s="6" t="s">
        <v>1044</v>
      </c>
      <c r="K86" s="7" t="s">
        <v>88</v>
      </c>
      <c r="L86" s="6" t="s">
        <v>1045</v>
      </c>
      <c r="M86" s="7" t="s">
        <v>971</v>
      </c>
      <c r="N86" s="6" t="s">
        <v>972</v>
      </c>
      <c r="O86" s="7" t="s">
        <v>973</v>
      </c>
      <c r="P86">
        <f t="shared" si="1"/>
        <v>64</v>
      </c>
      <c r="Q86">
        <v>2402</v>
      </c>
      <c r="R86" s="7"/>
      <c r="S86" s="6" t="s">
        <v>94</v>
      </c>
      <c r="T86" s="7" t="s">
        <v>214</v>
      </c>
      <c r="U86" s="6" t="s">
        <v>135</v>
      </c>
      <c r="V86" s="7" t="s">
        <v>97</v>
      </c>
      <c r="W86" s="6" t="s">
        <v>189</v>
      </c>
      <c r="X86" s="7" t="s">
        <v>200</v>
      </c>
      <c r="Y86" s="6" t="s">
        <v>1035</v>
      </c>
      <c r="Z86" s="7" t="s">
        <v>1036</v>
      </c>
      <c r="AA86" s="6" t="s">
        <v>1037</v>
      </c>
      <c r="AB86" s="7" t="s">
        <v>1011</v>
      </c>
      <c r="AC86" s="6" t="s">
        <v>79</v>
      </c>
      <c r="AD86" s="7" t="s">
        <v>79</v>
      </c>
      <c r="AE86" s="6" t="s">
        <v>79</v>
      </c>
      <c r="AF86" s="7" t="s">
        <v>79</v>
      </c>
      <c r="AG86" s="6" t="s">
        <v>1038</v>
      </c>
      <c r="AH86" s="7" t="s">
        <v>79</v>
      </c>
      <c r="AI86" s="6" t="s">
        <v>79</v>
      </c>
      <c r="AJ86" s="7" t="s">
        <v>79</v>
      </c>
      <c r="AK86" s="6" t="s">
        <v>1012</v>
      </c>
      <c r="AL86" s="7" t="s">
        <v>1039</v>
      </c>
      <c r="AM86" s="6" t="s">
        <v>1014</v>
      </c>
      <c r="AN86" s="7" t="s">
        <v>111</v>
      </c>
      <c r="AO86" s="7"/>
      <c r="AP86" s="7" t="s">
        <v>79</v>
      </c>
      <c r="AQ86" s="7"/>
      <c r="AR86" s="7">
        <v>1</v>
      </c>
      <c r="AS86" s="8">
        <v>0</v>
      </c>
      <c r="AT86" s="8">
        <v>0</v>
      </c>
      <c r="AU86" s="8"/>
      <c r="AV86" s="8"/>
      <c r="AW86" s="8"/>
      <c r="AX86" s="8"/>
      <c r="AY86" s="8">
        <v>790000</v>
      </c>
      <c r="AZ86" s="8">
        <v>0</v>
      </c>
      <c r="BA86" s="9"/>
      <c r="BB86" s="9"/>
      <c r="BC86" s="9"/>
      <c r="BD86" s="9"/>
      <c r="BE86" s="10"/>
      <c r="BF86" s="11"/>
      <c r="BG86" s="11"/>
      <c r="BH86" s="11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7"/>
      <c r="BT86" s="7" t="str">
        <f>IFERROR((VLOOKUP(J86,[1]!Tableau2[#All],13,FALSE)),"")</f>
        <v/>
      </c>
    </row>
    <row r="87" spans="1:72" x14ac:dyDescent="0.25">
      <c r="A87" s="6" t="s">
        <v>1002</v>
      </c>
      <c r="B87" s="6"/>
      <c r="C87" s="7" t="s">
        <v>80</v>
      </c>
      <c r="D87" s="6" t="s">
        <v>81</v>
      </c>
      <c r="E87" s="7" t="s">
        <v>82</v>
      </c>
      <c r="F87" s="6" t="s">
        <v>83</v>
      </c>
      <c r="G87" s="7" t="s">
        <v>84</v>
      </c>
      <c r="H87" s="6" t="s">
        <v>85</v>
      </c>
      <c r="I87" s="7" t="s">
        <v>86</v>
      </c>
      <c r="J87" s="6" t="s">
        <v>1046</v>
      </c>
      <c r="K87" s="7" t="s">
        <v>88</v>
      </c>
      <c r="L87" s="6" t="s">
        <v>1047</v>
      </c>
      <c r="M87" s="7" t="s">
        <v>1048</v>
      </c>
      <c r="N87" s="6" t="s">
        <v>1049</v>
      </c>
      <c r="O87" s="7" t="s">
        <v>807</v>
      </c>
      <c r="P87">
        <f t="shared" si="1"/>
        <v>17</v>
      </c>
      <c r="Q87">
        <f>VLOOKUP(P87,'3ME-NAF'!A:C,3,FALSE)</f>
        <v>6</v>
      </c>
      <c r="R87" s="7"/>
      <c r="S87" s="6" t="s">
        <v>94</v>
      </c>
      <c r="T87" s="7" t="s">
        <v>95</v>
      </c>
      <c r="U87" s="6" t="s">
        <v>135</v>
      </c>
      <c r="V87" s="7" t="s">
        <v>97</v>
      </c>
      <c r="W87" s="6" t="s">
        <v>381</v>
      </c>
      <c r="X87" s="7" t="s">
        <v>1019</v>
      </c>
      <c r="Y87" s="6" t="s">
        <v>1050</v>
      </c>
      <c r="Z87" s="7" t="s">
        <v>1051</v>
      </c>
      <c r="AA87" s="6" t="s">
        <v>1052</v>
      </c>
      <c r="AB87" s="7" t="s">
        <v>1011</v>
      </c>
      <c r="AC87" s="6" t="s">
        <v>79</v>
      </c>
      <c r="AD87" s="7" t="s">
        <v>79</v>
      </c>
      <c r="AE87" s="6" t="s">
        <v>79</v>
      </c>
      <c r="AF87" s="7" t="s">
        <v>79</v>
      </c>
      <c r="AG87" s="6" t="s">
        <v>624</v>
      </c>
      <c r="AH87" s="7" t="s">
        <v>79</v>
      </c>
      <c r="AI87" s="6" t="s">
        <v>79</v>
      </c>
      <c r="AJ87" s="7" t="s">
        <v>79</v>
      </c>
      <c r="AK87" s="6" t="s">
        <v>1012</v>
      </c>
      <c r="AL87" s="7" t="s">
        <v>1053</v>
      </c>
      <c r="AM87" s="6" t="s">
        <v>1054</v>
      </c>
      <c r="AN87" s="7" t="s">
        <v>111</v>
      </c>
      <c r="AO87" s="7"/>
      <c r="AP87" s="7" t="s">
        <v>79</v>
      </c>
      <c r="AQ87" s="7"/>
      <c r="AR87" s="7">
        <v>1</v>
      </c>
      <c r="AS87" s="8">
        <v>0</v>
      </c>
      <c r="AT87" s="8">
        <v>0</v>
      </c>
      <c r="AU87" s="8"/>
      <c r="AV87" s="8"/>
      <c r="AW87" s="8"/>
      <c r="AX87" s="8"/>
      <c r="AY87" s="8">
        <v>3160000</v>
      </c>
      <c r="AZ87" s="8">
        <v>0</v>
      </c>
      <c r="BA87" s="9"/>
      <c r="BB87" s="9"/>
      <c r="BC87" s="9"/>
      <c r="BD87" s="9"/>
      <c r="BE87" s="10"/>
      <c r="BF87" s="11"/>
      <c r="BG87" s="11"/>
      <c r="BH87" s="11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7"/>
      <c r="BT87" s="7" t="str">
        <f>IFERROR((VLOOKUP(J87,[1]!Tableau2[#All],13,FALSE)),"")</f>
        <v/>
      </c>
    </row>
    <row r="88" spans="1:72" x14ac:dyDescent="0.25">
      <c r="A88" s="6" t="s">
        <v>1002</v>
      </c>
      <c r="B88" s="6"/>
      <c r="C88" s="7" t="s">
        <v>80</v>
      </c>
      <c r="D88" s="6" t="s">
        <v>81</v>
      </c>
      <c r="E88" s="7" t="s">
        <v>82</v>
      </c>
      <c r="F88" s="6" t="s">
        <v>83</v>
      </c>
      <c r="G88" s="7" t="s">
        <v>84</v>
      </c>
      <c r="H88" s="6" t="s">
        <v>85</v>
      </c>
      <c r="I88" s="7" t="s">
        <v>86</v>
      </c>
      <c r="J88" s="6" t="s">
        <v>1055</v>
      </c>
      <c r="K88" s="7" t="s">
        <v>88</v>
      </c>
      <c r="L88" s="6" t="s">
        <v>1056</v>
      </c>
      <c r="M88" s="7" t="s">
        <v>1057</v>
      </c>
      <c r="N88" s="6" t="s">
        <v>1058</v>
      </c>
      <c r="O88" s="7" t="s">
        <v>961</v>
      </c>
      <c r="P88">
        <f t="shared" si="1"/>
        <v>46</v>
      </c>
      <c r="Q88">
        <v>2</v>
      </c>
      <c r="R88" s="7"/>
      <c r="S88" s="6" t="s">
        <v>94</v>
      </c>
      <c r="T88" s="7" t="s">
        <v>543</v>
      </c>
      <c r="U88" s="6" t="s">
        <v>135</v>
      </c>
      <c r="V88" s="7" t="s">
        <v>97</v>
      </c>
      <c r="W88" s="6" t="s">
        <v>381</v>
      </c>
      <c r="X88" s="7" t="s">
        <v>740</v>
      </c>
      <c r="Y88" s="6" t="s">
        <v>1059</v>
      </c>
      <c r="Z88" s="7" t="s">
        <v>1060</v>
      </c>
      <c r="AA88" s="6" t="s">
        <v>1061</v>
      </c>
      <c r="AB88" s="7" t="s">
        <v>1011</v>
      </c>
      <c r="AC88" s="6" t="s">
        <v>79</v>
      </c>
      <c r="AD88" s="7" t="s">
        <v>79</v>
      </c>
      <c r="AE88" s="6" t="s">
        <v>79</v>
      </c>
      <c r="AF88" s="7" t="s">
        <v>79</v>
      </c>
      <c r="AG88" s="6" t="s">
        <v>1062</v>
      </c>
      <c r="AH88" s="7" t="s">
        <v>79</v>
      </c>
      <c r="AI88" s="6" t="s">
        <v>79</v>
      </c>
      <c r="AJ88" s="7" t="s">
        <v>79</v>
      </c>
      <c r="AK88" s="6" t="s">
        <v>1012</v>
      </c>
      <c r="AL88" s="7" t="s">
        <v>1043</v>
      </c>
      <c r="AM88" s="6" t="s">
        <v>1012</v>
      </c>
      <c r="AN88" s="7" t="s">
        <v>111</v>
      </c>
      <c r="AO88" s="7"/>
      <c r="AP88" s="7" t="s">
        <v>79</v>
      </c>
      <c r="AQ88" s="7"/>
      <c r="AR88" s="7">
        <v>1</v>
      </c>
      <c r="AS88" s="8">
        <v>9171932</v>
      </c>
      <c r="AT88" s="8">
        <v>8859932</v>
      </c>
      <c r="AU88" s="8"/>
      <c r="AV88" s="8"/>
      <c r="AW88" s="8"/>
      <c r="AX88" s="8"/>
      <c r="AY88" s="8">
        <v>2200000</v>
      </c>
      <c r="AZ88" s="8">
        <v>0</v>
      </c>
      <c r="BA88" s="9"/>
      <c r="BB88" s="9"/>
      <c r="BC88" s="9"/>
      <c r="BD88" s="9"/>
      <c r="BE88" s="10"/>
      <c r="BF88" s="11"/>
      <c r="BG88" s="11"/>
      <c r="BH88" s="11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7"/>
      <c r="BT88" s="7" t="str">
        <f>IFERROR((VLOOKUP(J88,[1]!Tableau2[#All],13,FALSE)),"")</f>
        <v/>
      </c>
    </row>
    <row r="89" spans="1:72" x14ac:dyDescent="0.25">
      <c r="A89" s="6" t="s">
        <v>1002</v>
      </c>
      <c r="B89" s="6" t="s">
        <v>354</v>
      </c>
      <c r="C89" s="7" t="s">
        <v>80</v>
      </c>
      <c r="D89" s="6" t="s">
        <v>81</v>
      </c>
      <c r="E89" s="7" t="s">
        <v>82</v>
      </c>
      <c r="F89" s="6" t="s">
        <v>83</v>
      </c>
      <c r="G89" s="7" t="s">
        <v>84</v>
      </c>
      <c r="H89" s="6" t="s">
        <v>85</v>
      </c>
      <c r="I89" s="7" t="s">
        <v>86</v>
      </c>
      <c r="J89" s="6" t="s">
        <v>1063</v>
      </c>
      <c r="K89" s="7" t="s">
        <v>88</v>
      </c>
      <c r="L89" s="6" t="s">
        <v>1064</v>
      </c>
      <c r="M89" s="7" t="s">
        <v>1065</v>
      </c>
      <c r="N89" s="6" t="s">
        <v>1066</v>
      </c>
      <c r="O89" s="7" t="s">
        <v>786</v>
      </c>
      <c r="P89">
        <f t="shared" si="1"/>
        <v>17</v>
      </c>
      <c r="Q89">
        <f>VLOOKUP(P89,'3ME-NAF'!A:C,3,FALSE)</f>
        <v>6</v>
      </c>
      <c r="R89" s="7" t="s">
        <v>236</v>
      </c>
      <c r="S89" s="6" t="s">
        <v>94</v>
      </c>
      <c r="T89" s="7" t="s">
        <v>166</v>
      </c>
      <c r="U89" s="6" t="s">
        <v>360</v>
      </c>
      <c r="V89" s="7" t="s">
        <v>97</v>
      </c>
      <c r="W89" s="6" t="s">
        <v>250</v>
      </c>
      <c r="X89" s="7" t="s">
        <v>251</v>
      </c>
      <c r="Y89" s="6" t="s">
        <v>252</v>
      </c>
      <c r="Z89" s="7" t="s">
        <v>253</v>
      </c>
      <c r="AA89" s="6" t="s">
        <v>254</v>
      </c>
      <c r="AB89" s="7" t="s">
        <v>1011</v>
      </c>
      <c r="AC89" s="6" t="s">
        <v>79</v>
      </c>
      <c r="AD89" s="7" t="s">
        <v>79</v>
      </c>
      <c r="AE89" s="6" t="s">
        <v>79</v>
      </c>
      <c r="AF89" s="7" t="s">
        <v>79</v>
      </c>
      <c r="AG89" s="6" t="s">
        <v>79</v>
      </c>
      <c r="AH89" s="7" t="s">
        <v>1067</v>
      </c>
      <c r="AI89" s="6" t="s">
        <v>1068</v>
      </c>
      <c r="AJ89" s="7" t="s">
        <v>1069</v>
      </c>
      <c r="AK89" s="6" t="s">
        <v>1012</v>
      </c>
      <c r="AL89" s="7" t="s">
        <v>1013</v>
      </c>
      <c r="AM89" s="6" t="s">
        <v>1014</v>
      </c>
      <c r="AN89" s="7" t="s">
        <v>368</v>
      </c>
      <c r="AO89" s="7" t="s">
        <v>236</v>
      </c>
      <c r="AP89" s="7" t="s">
        <v>79</v>
      </c>
      <c r="AQ89" s="7"/>
      <c r="AR89" s="7">
        <v>1</v>
      </c>
      <c r="AS89" s="8">
        <v>1343100</v>
      </c>
      <c r="AT89" s="8">
        <v>1343100</v>
      </c>
      <c r="AU89" s="8"/>
      <c r="AV89" s="8"/>
      <c r="AW89" s="8"/>
      <c r="AX89" s="8"/>
      <c r="AY89" s="8">
        <v>350000</v>
      </c>
      <c r="AZ89" s="8">
        <v>350000</v>
      </c>
      <c r="BA89" s="9">
        <v>87500</v>
      </c>
      <c r="BB89" s="9">
        <v>153136.18</v>
      </c>
      <c r="BC89" s="9">
        <v>49051.27</v>
      </c>
      <c r="BD89" s="9">
        <v>289687.45</v>
      </c>
      <c r="BE89" s="10">
        <v>23225.11</v>
      </c>
      <c r="BF89" s="11">
        <v>0.75349500000000003</v>
      </c>
      <c r="BG89" s="11"/>
      <c r="BH89" s="11">
        <v>9000</v>
      </c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7"/>
      <c r="BT89" s="7" t="str">
        <f>IFERROR((VLOOKUP(J89,[1]!Tableau2[#All],13,FALSE)),"")</f>
        <v/>
      </c>
    </row>
    <row r="90" spans="1:72" x14ac:dyDescent="0.25">
      <c r="A90" s="6" t="s">
        <v>1002</v>
      </c>
      <c r="B90" s="6" t="s">
        <v>354</v>
      </c>
      <c r="C90" s="7" t="s">
        <v>80</v>
      </c>
      <c r="D90" s="6" t="s">
        <v>81</v>
      </c>
      <c r="E90" s="7" t="s">
        <v>82</v>
      </c>
      <c r="F90" s="6" t="s">
        <v>83</v>
      </c>
      <c r="G90" s="7" t="s">
        <v>84</v>
      </c>
      <c r="H90" s="6" t="s">
        <v>85</v>
      </c>
      <c r="I90" s="7" t="s">
        <v>86</v>
      </c>
      <c r="J90" s="6" t="s">
        <v>1070</v>
      </c>
      <c r="K90" s="7" t="s">
        <v>88</v>
      </c>
      <c r="L90" s="6" t="s">
        <v>1071</v>
      </c>
      <c r="M90" s="7" t="s">
        <v>1072</v>
      </c>
      <c r="N90" s="6" t="s">
        <v>1073</v>
      </c>
      <c r="O90" s="7" t="s">
        <v>1074</v>
      </c>
      <c r="P90">
        <f t="shared" si="1"/>
        <v>10</v>
      </c>
      <c r="Q90">
        <f>VLOOKUP(P90,'3ME-NAF'!A:C,3,FALSE)</f>
        <v>2</v>
      </c>
      <c r="R90" s="7" t="s">
        <v>93</v>
      </c>
      <c r="S90" s="6" t="s">
        <v>94</v>
      </c>
      <c r="T90" s="7" t="s">
        <v>95</v>
      </c>
      <c r="U90" s="6" t="s">
        <v>360</v>
      </c>
      <c r="V90" s="7" t="s">
        <v>97</v>
      </c>
      <c r="W90" s="6" t="s">
        <v>136</v>
      </c>
      <c r="X90" s="7" t="s">
        <v>137</v>
      </c>
      <c r="Y90" s="6" t="s">
        <v>1075</v>
      </c>
      <c r="Z90" s="7" t="s">
        <v>1076</v>
      </c>
      <c r="AA90" s="6" t="s">
        <v>1077</v>
      </c>
      <c r="AB90" s="7" t="s">
        <v>1011</v>
      </c>
      <c r="AC90" s="6" t="s">
        <v>79</v>
      </c>
      <c r="AD90" s="7" t="s">
        <v>79</v>
      </c>
      <c r="AE90" s="6" t="s">
        <v>79</v>
      </c>
      <c r="AF90" s="7" t="s">
        <v>79</v>
      </c>
      <c r="AG90" s="6" t="s">
        <v>79</v>
      </c>
      <c r="AH90" s="7" t="s">
        <v>1078</v>
      </c>
      <c r="AI90" s="6" t="s">
        <v>1079</v>
      </c>
      <c r="AJ90" s="7" t="s">
        <v>1080</v>
      </c>
      <c r="AK90" s="6" t="s">
        <v>1012</v>
      </c>
      <c r="AL90" s="7" t="s">
        <v>1043</v>
      </c>
      <c r="AM90" s="6" t="s">
        <v>1012</v>
      </c>
      <c r="AN90" s="7" t="s">
        <v>368</v>
      </c>
      <c r="AO90" s="7" t="s">
        <v>93</v>
      </c>
      <c r="AP90" s="7" t="s">
        <v>79</v>
      </c>
      <c r="AQ90" s="7"/>
      <c r="AR90" s="7">
        <v>1</v>
      </c>
      <c r="AS90" s="8">
        <v>10492000</v>
      </c>
      <c r="AT90" s="8">
        <v>10492000</v>
      </c>
      <c r="AU90" s="8"/>
      <c r="AV90" s="8"/>
      <c r="AW90" s="8"/>
      <c r="AX90" s="8"/>
      <c r="AY90" s="8">
        <v>3121398.41</v>
      </c>
      <c r="AZ90" s="8">
        <v>3121398.41</v>
      </c>
      <c r="BA90" s="9">
        <v>780349.6</v>
      </c>
      <c r="BB90" s="9">
        <v>1778861.46</v>
      </c>
      <c r="BC90" s="9">
        <v>365492.1</v>
      </c>
      <c r="BD90" s="9">
        <v>2924703.16</v>
      </c>
      <c r="BE90" s="10">
        <v>136280.34</v>
      </c>
      <c r="BF90" s="11">
        <v>1.1452119999999999</v>
      </c>
      <c r="BG90" s="11"/>
      <c r="BH90" s="11">
        <v>24800</v>
      </c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7"/>
      <c r="BT90" s="7" t="str">
        <f>IFERROR((VLOOKUP(J90,[1]!Tableau2[#All],13,FALSE)),"")</f>
        <v/>
      </c>
    </row>
    <row r="91" spans="1:72" x14ac:dyDescent="0.25">
      <c r="A91" s="6" t="s">
        <v>1002</v>
      </c>
      <c r="B91" s="6" t="s">
        <v>354</v>
      </c>
      <c r="C91" s="7" t="s">
        <v>80</v>
      </c>
      <c r="D91" s="6" t="s">
        <v>81</v>
      </c>
      <c r="E91" s="7" t="s">
        <v>82</v>
      </c>
      <c r="F91" s="6" t="s">
        <v>83</v>
      </c>
      <c r="G91" s="7" t="s">
        <v>84</v>
      </c>
      <c r="H91" s="6" t="s">
        <v>85</v>
      </c>
      <c r="I91" s="7" t="s">
        <v>86</v>
      </c>
      <c r="J91" s="6" t="s">
        <v>1081</v>
      </c>
      <c r="K91" s="7" t="s">
        <v>88</v>
      </c>
      <c r="L91" s="6" t="s">
        <v>1082</v>
      </c>
      <c r="M91" s="7" t="s">
        <v>146</v>
      </c>
      <c r="N91" s="6" t="s">
        <v>147</v>
      </c>
      <c r="O91" s="7" t="s">
        <v>148</v>
      </c>
      <c r="P91">
        <f t="shared" si="1"/>
        <v>35</v>
      </c>
      <c r="Q91">
        <f>VLOOKUP(P91,'3ME-NAF'!A:C,3,FALSE)</f>
        <v>2402</v>
      </c>
      <c r="R91" s="7" t="s">
        <v>93</v>
      </c>
      <c r="S91" s="6" t="s">
        <v>94</v>
      </c>
      <c r="T91" s="7" t="s">
        <v>95</v>
      </c>
      <c r="U91" s="6" t="s">
        <v>360</v>
      </c>
      <c r="V91" s="7" t="s">
        <v>97</v>
      </c>
      <c r="W91" s="6" t="s">
        <v>237</v>
      </c>
      <c r="X91" s="7" t="s">
        <v>238</v>
      </c>
      <c r="Y91" s="6" t="s">
        <v>1083</v>
      </c>
      <c r="Z91" s="7" t="s">
        <v>1084</v>
      </c>
      <c r="AA91" s="6" t="s">
        <v>1085</v>
      </c>
      <c r="AB91" s="7" t="s">
        <v>1011</v>
      </c>
      <c r="AC91" s="6" t="s">
        <v>79</v>
      </c>
      <c r="AD91" s="7" t="s">
        <v>79</v>
      </c>
      <c r="AE91" s="6" t="s">
        <v>79</v>
      </c>
      <c r="AF91" s="7" t="s">
        <v>79</v>
      </c>
      <c r="AG91" s="6" t="s">
        <v>79</v>
      </c>
      <c r="AH91" s="7" t="s">
        <v>1086</v>
      </c>
      <c r="AI91" s="6" t="s">
        <v>1087</v>
      </c>
      <c r="AJ91" s="7" t="s">
        <v>1088</v>
      </c>
      <c r="AK91" s="6" t="s">
        <v>1012</v>
      </c>
      <c r="AL91" s="7" t="s">
        <v>1089</v>
      </c>
      <c r="AM91" s="6" t="s">
        <v>1012</v>
      </c>
      <c r="AN91" s="7" t="s">
        <v>368</v>
      </c>
      <c r="AO91" s="7" t="s">
        <v>93</v>
      </c>
      <c r="AP91" s="7" t="s">
        <v>79</v>
      </c>
      <c r="AQ91" s="7"/>
      <c r="AR91" s="7">
        <v>1</v>
      </c>
      <c r="AS91" s="8">
        <v>5228000</v>
      </c>
      <c r="AT91" s="8">
        <v>5228000</v>
      </c>
      <c r="AU91" s="8"/>
      <c r="AV91" s="8"/>
      <c r="AW91" s="8"/>
      <c r="AX91" s="8"/>
      <c r="AY91" s="8">
        <v>2484131</v>
      </c>
      <c r="AZ91" s="8">
        <v>2484131</v>
      </c>
      <c r="BA91" s="9">
        <v>621032.75</v>
      </c>
      <c r="BB91" s="9">
        <v>1331680.1299999999</v>
      </c>
      <c r="BC91" s="9">
        <v>325493.96999999997</v>
      </c>
      <c r="BD91" s="9">
        <v>2278206.85</v>
      </c>
      <c r="BE91" s="10">
        <v>55347.17</v>
      </c>
      <c r="BF91" s="11">
        <v>2.2441360000000001</v>
      </c>
      <c r="BG91" s="11"/>
      <c r="BH91" s="11">
        <v>6800</v>
      </c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7"/>
      <c r="BT91" s="7" t="str">
        <f>IFERROR((VLOOKUP(J91,[1]!Tableau2[#All],13,FALSE)),"")</f>
        <v/>
      </c>
    </row>
    <row r="92" spans="1:72" x14ac:dyDescent="0.25">
      <c r="A92" s="6" t="s">
        <v>1002</v>
      </c>
      <c r="B92" s="6" t="s">
        <v>354</v>
      </c>
      <c r="C92" s="7" t="s">
        <v>80</v>
      </c>
      <c r="D92" s="6" t="s">
        <v>81</v>
      </c>
      <c r="E92" s="7" t="s">
        <v>82</v>
      </c>
      <c r="F92" s="6" t="s">
        <v>83</v>
      </c>
      <c r="G92" s="7" t="s">
        <v>84</v>
      </c>
      <c r="H92" s="6" t="s">
        <v>85</v>
      </c>
      <c r="I92" s="7" t="s">
        <v>86</v>
      </c>
      <c r="J92" s="6" t="s">
        <v>1090</v>
      </c>
      <c r="K92" s="7" t="s">
        <v>88</v>
      </c>
      <c r="L92" s="6" t="s">
        <v>1091</v>
      </c>
      <c r="M92" s="7" t="s">
        <v>1092</v>
      </c>
      <c r="N92" s="6" t="s">
        <v>1093</v>
      </c>
      <c r="O92" s="7" t="s">
        <v>1094</v>
      </c>
      <c r="P92">
        <f t="shared" si="1"/>
        <v>16</v>
      </c>
      <c r="Q92">
        <f>VLOOKUP(P92,'3ME-NAF'!A:C,3,FALSE)</f>
        <v>12</v>
      </c>
      <c r="R92" s="7" t="s">
        <v>249</v>
      </c>
      <c r="S92" s="6" t="s">
        <v>94</v>
      </c>
      <c r="T92" s="7" t="s">
        <v>214</v>
      </c>
      <c r="U92" s="6" t="s">
        <v>1095</v>
      </c>
      <c r="V92" s="7" t="s">
        <v>97</v>
      </c>
      <c r="W92" s="6" t="s">
        <v>237</v>
      </c>
      <c r="X92" s="7" t="s">
        <v>238</v>
      </c>
      <c r="Y92" s="6" t="s">
        <v>1096</v>
      </c>
      <c r="Z92" s="7" t="s">
        <v>1097</v>
      </c>
      <c r="AA92" s="6" t="s">
        <v>1098</v>
      </c>
      <c r="AB92" s="7" t="s">
        <v>1011</v>
      </c>
      <c r="AC92" s="6" t="s">
        <v>79</v>
      </c>
      <c r="AD92" s="7" t="s">
        <v>79</v>
      </c>
      <c r="AE92" s="6" t="s">
        <v>79</v>
      </c>
      <c r="AF92" s="7" t="s">
        <v>79</v>
      </c>
      <c r="AG92" s="6" t="s">
        <v>79</v>
      </c>
      <c r="AH92" s="7" t="s">
        <v>1099</v>
      </c>
      <c r="AI92" s="6" t="s">
        <v>1100</v>
      </c>
      <c r="AJ92" s="7" t="s">
        <v>1101</v>
      </c>
      <c r="AK92" s="6" t="s">
        <v>1012</v>
      </c>
      <c r="AL92" s="7" t="s">
        <v>1039</v>
      </c>
      <c r="AM92" s="6" t="s">
        <v>1014</v>
      </c>
      <c r="AN92" s="7" t="s">
        <v>368</v>
      </c>
      <c r="AO92" s="7" t="s">
        <v>249</v>
      </c>
      <c r="AP92" s="7" t="s">
        <v>79</v>
      </c>
      <c r="AQ92" s="7"/>
      <c r="AR92" s="7">
        <v>1</v>
      </c>
      <c r="AS92" s="8">
        <v>4289602</v>
      </c>
      <c r="AT92" s="8">
        <v>3798792</v>
      </c>
      <c r="AU92" s="8"/>
      <c r="AV92" s="8"/>
      <c r="AW92" s="8"/>
      <c r="AX92" s="8"/>
      <c r="AY92" s="8">
        <v>759758</v>
      </c>
      <c r="AZ92" s="8">
        <v>759758</v>
      </c>
      <c r="BA92" s="9">
        <v>189939.5</v>
      </c>
      <c r="BB92" s="9">
        <v>418882.85</v>
      </c>
      <c r="BC92" s="9">
        <v>115023.83</v>
      </c>
      <c r="BD92" s="9">
        <v>723846.18</v>
      </c>
      <c r="BE92" s="10">
        <v>20003.599999999999</v>
      </c>
      <c r="BF92" s="11">
        <v>1.8990530000000003</v>
      </c>
      <c r="BG92" s="11"/>
      <c r="BH92" s="11">
        <v>8100</v>
      </c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7"/>
      <c r="BT92" s="7" t="str">
        <f>IFERROR((VLOOKUP(J92,[1]!Tableau2[#All],13,FALSE)),"")</f>
        <v/>
      </c>
    </row>
    <row r="93" spans="1:72" x14ac:dyDescent="0.25">
      <c r="A93" s="6" t="s">
        <v>1002</v>
      </c>
      <c r="B93" s="6" t="s">
        <v>354</v>
      </c>
      <c r="C93" s="7" t="s">
        <v>80</v>
      </c>
      <c r="D93" s="6" t="s">
        <v>81</v>
      </c>
      <c r="E93" s="7" t="s">
        <v>82</v>
      </c>
      <c r="F93" s="6" t="s">
        <v>83</v>
      </c>
      <c r="G93" s="7" t="s">
        <v>84</v>
      </c>
      <c r="H93" s="6" t="s">
        <v>85</v>
      </c>
      <c r="I93" s="7" t="s">
        <v>86</v>
      </c>
      <c r="J93" s="6" t="s">
        <v>1102</v>
      </c>
      <c r="K93" s="7" t="s">
        <v>88</v>
      </c>
      <c r="L93" s="6" t="s">
        <v>1103</v>
      </c>
      <c r="M93" s="7" t="s">
        <v>146</v>
      </c>
      <c r="N93" s="6" t="s">
        <v>147</v>
      </c>
      <c r="O93" s="7" t="s">
        <v>148</v>
      </c>
      <c r="P93">
        <f t="shared" si="1"/>
        <v>35</v>
      </c>
      <c r="Q93">
        <f>VLOOKUP(P93,'3ME-NAF'!A:C,3,FALSE)</f>
        <v>2402</v>
      </c>
      <c r="R93" s="7" t="s">
        <v>93</v>
      </c>
      <c r="S93" s="6" t="s">
        <v>94</v>
      </c>
      <c r="T93" s="7" t="s">
        <v>95</v>
      </c>
      <c r="U93" s="6" t="s">
        <v>360</v>
      </c>
      <c r="V93" s="7" t="s">
        <v>97</v>
      </c>
      <c r="W93" s="6" t="s">
        <v>189</v>
      </c>
      <c r="X93" s="7" t="s">
        <v>200</v>
      </c>
      <c r="Y93" s="6" t="s">
        <v>1104</v>
      </c>
      <c r="Z93" s="7" t="s">
        <v>1105</v>
      </c>
      <c r="AA93" s="6" t="s">
        <v>1106</v>
      </c>
      <c r="AB93" s="7" t="s">
        <v>1011</v>
      </c>
      <c r="AC93" s="6" t="s">
        <v>79</v>
      </c>
      <c r="AD93" s="7" t="s">
        <v>79</v>
      </c>
      <c r="AE93" s="6" t="s">
        <v>79</v>
      </c>
      <c r="AF93" s="7" t="s">
        <v>79</v>
      </c>
      <c r="AG93" s="6" t="s">
        <v>1107</v>
      </c>
      <c r="AH93" s="7" t="s">
        <v>1108</v>
      </c>
      <c r="AI93" s="6" t="s">
        <v>1109</v>
      </c>
      <c r="AJ93" s="7" t="s">
        <v>1110</v>
      </c>
      <c r="AK93" s="6" t="s">
        <v>1012</v>
      </c>
      <c r="AL93" s="7" t="s">
        <v>1039</v>
      </c>
      <c r="AM93" s="6" t="s">
        <v>1014</v>
      </c>
      <c r="AN93" s="7" t="s">
        <v>111</v>
      </c>
      <c r="AO93" s="7" t="s">
        <v>93</v>
      </c>
      <c r="AP93" s="7" t="s">
        <v>79</v>
      </c>
      <c r="AQ93" s="7"/>
      <c r="AR93" s="7">
        <v>1</v>
      </c>
      <c r="AS93" s="8">
        <v>3219450</v>
      </c>
      <c r="AT93" s="8">
        <v>3219450</v>
      </c>
      <c r="AU93" s="8"/>
      <c r="AV93" s="8"/>
      <c r="AW93" s="8"/>
      <c r="AX93" s="8"/>
      <c r="AY93" s="8">
        <v>778854.69</v>
      </c>
      <c r="AZ93" s="8">
        <v>762086.2</v>
      </c>
      <c r="BA93" s="9">
        <v>194713.67</v>
      </c>
      <c r="BB93" s="9">
        <v>435770.86</v>
      </c>
      <c r="BC93" s="9">
        <v>131601.67000000001</v>
      </c>
      <c r="BD93" s="9">
        <v>762086.2</v>
      </c>
      <c r="BE93" s="10">
        <v>16037.77</v>
      </c>
      <c r="BF93" s="11">
        <v>2.4281890000000002</v>
      </c>
      <c r="BG93" s="11"/>
      <c r="BH93" s="11">
        <v>3100</v>
      </c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7"/>
      <c r="BT93" s="7" t="str">
        <f>IFERROR((VLOOKUP(J93,[1]!Tableau2[#All],13,FALSE)),"")</f>
        <v/>
      </c>
    </row>
    <row r="94" spans="1:72" x14ac:dyDescent="0.25">
      <c r="A94" s="6" t="s">
        <v>1002</v>
      </c>
      <c r="B94" s="6" t="s">
        <v>354</v>
      </c>
      <c r="C94" s="7" t="s">
        <v>80</v>
      </c>
      <c r="D94" s="6" t="s">
        <v>81</v>
      </c>
      <c r="E94" s="7" t="s">
        <v>82</v>
      </c>
      <c r="F94" s="6" t="s">
        <v>83</v>
      </c>
      <c r="G94" s="7" t="s">
        <v>84</v>
      </c>
      <c r="H94" s="6" t="s">
        <v>85</v>
      </c>
      <c r="I94" s="7" t="s">
        <v>86</v>
      </c>
      <c r="J94" s="6" t="s">
        <v>1111</v>
      </c>
      <c r="K94" s="7" t="s">
        <v>88</v>
      </c>
      <c r="L94" s="6" t="s">
        <v>1112</v>
      </c>
      <c r="M94" s="7" t="s">
        <v>1113</v>
      </c>
      <c r="N94" s="6" t="s">
        <v>1114</v>
      </c>
      <c r="O94" s="7" t="s">
        <v>1115</v>
      </c>
      <c r="P94">
        <f t="shared" si="1"/>
        <v>10</v>
      </c>
      <c r="Q94">
        <f>VLOOKUP(P94,'3ME-NAF'!A:C,3,FALSE)</f>
        <v>2</v>
      </c>
      <c r="R94" s="7" t="s">
        <v>165</v>
      </c>
      <c r="S94" s="6" t="s">
        <v>94</v>
      </c>
      <c r="T94" s="7" t="s">
        <v>543</v>
      </c>
      <c r="U94" s="6" t="s">
        <v>360</v>
      </c>
      <c r="V94" s="7" t="s">
        <v>97</v>
      </c>
      <c r="W94" s="6" t="s">
        <v>237</v>
      </c>
      <c r="X94" s="7" t="s">
        <v>544</v>
      </c>
      <c r="Y94" s="6" t="s">
        <v>1116</v>
      </c>
      <c r="Z94" s="7" t="s">
        <v>1117</v>
      </c>
      <c r="AA94" s="6" t="s">
        <v>1118</v>
      </c>
      <c r="AB94" s="7" t="s">
        <v>1011</v>
      </c>
      <c r="AC94" s="6" t="s">
        <v>79</v>
      </c>
      <c r="AD94" s="7" t="s">
        <v>79</v>
      </c>
      <c r="AE94" s="6" t="s">
        <v>79</v>
      </c>
      <c r="AF94" s="7" t="s">
        <v>1119</v>
      </c>
      <c r="AG94" s="6" t="s">
        <v>79</v>
      </c>
      <c r="AH94" s="7" t="s">
        <v>143</v>
      </c>
      <c r="AI94" s="6" t="s">
        <v>143</v>
      </c>
      <c r="AJ94" s="7" t="s">
        <v>1120</v>
      </c>
      <c r="AK94" s="6" t="s">
        <v>1121</v>
      </c>
      <c r="AL94" s="7" t="s">
        <v>1089</v>
      </c>
      <c r="AM94" s="6" t="s">
        <v>1012</v>
      </c>
      <c r="AN94" s="7" t="s">
        <v>368</v>
      </c>
      <c r="AO94" s="7" t="s">
        <v>165</v>
      </c>
      <c r="AP94" s="7" t="s">
        <v>79</v>
      </c>
      <c r="AQ94" s="7"/>
      <c r="AR94" s="7">
        <v>1</v>
      </c>
      <c r="AS94" s="8">
        <v>5584901.8675720003</v>
      </c>
      <c r="AT94" s="8">
        <v>5584901.8675720003</v>
      </c>
      <c r="AU94" s="8"/>
      <c r="AV94" s="8"/>
      <c r="AW94" s="8"/>
      <c r="AX94" s="8"/>
      <c r="AY94" s="8">
        <v>2368000</v>
      </c>
      <c r="AZ94" s="8">
        <v>2368000</v>
      </c>
      <c r="BA94" s="9">
        <v>1178000</v>
      </c>
      <c r="BB94" s="9">
        <v>0</v>
      </c>
      <c r="BC94" s="9">
        <v>0</v>
      </c>
      <c r="BD94" s="9">
        <v>1178000</v>
      </c>
      <c r="BE94" s="10">
        <v>78000</v>
      </c>
      <c r="BF94" s="11">
        <v>3.7756409999999994</v>
      </c>
      <c r="BG94" s="11">
        <v>78000</v>
      </c>
      <c r="BH94" s="11">
        <v>11900</v>
      </c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7"/>
      <c r="BT94" s="7" t="str">
        <f>IFERROR((VLOOKUP(J94,[1]!Tableau2[#All],13,FALSE)),"")</f>
        <v/>
      </c>
    </row>
    <row r="95" spans="1:72" x14ac:dyDescent="0.25">
      <c r="A95" s="6" t="s">
        <v>1122</v>
      </c>
      <c r="B95" s="6" t="s">
        <v>79</v>
      </c>
      <c r="C95" s="7" t="s">
        <v>80</v>
      </c>
      <c r="D95" s="6" t="s">
        <v>81</v>
      </c>
      <c r="E95" s="7" t="s">
        <v>82</v>
      </c>
      <c r="F95" s="6" t="s">
        <v>83</v>
      </c>
      <c r="G95" s="7" t="s">
        <v>84</v>
      </c>
      <c r="H95" s="6" t="s">
        <v>85</v>
      </c>
      <c r="I95" s="7" t="s">
        <v>86</v>
      </c>
      <c r="J95" s="6" t="s">
        <v>1123</v>
      </c>
      <c r="K95" s="7" t="s">
        <v>88</v>
      </c>
      <c r="L95" s="6" t="s">
        <v>1124</v>
      </c>
      <c r="M95" s="7" t="s">
        <v>1065</v>
      </c>
      <c r="N95" s="6" t="s">
        <v>1066</v>
      </c>
      <c r="O95" s="7" t="s">
        <v>786</v>
      </c>
      <c r="P95">
        <f t="shared" si="1"/>
        <v>17</v>
      </c>
      <c r="Q95">
        <f>VLOOKUP(P95,'3ME-NAF'!A:C,3,FALSE)</f>
        <v>6</v>
      </c>
      <c r="R95" s="7" t="s">
        <v>236</v>
      </c>
      <c r="S95" s="6" t="s">
        <v>94</v>
      </c>
      <c r="T95" s="7" t="s">
        <v>166</v>
      </c>
      <c r="U95" s="6" t="s">
        <v>118</v>
      </c>
      <c r="V95" s="7" t="s">
        <v>97</v>
      </c>
      <c r="W95" s="6" t="s">
        <v>250</v>
      </c>
      <c r="X95" s="7" t="s">
        <v>251</v>
      </c>
      <c r="Y95" s="6" t="s">
        <v>252</v>
      </c>
      <c r="Z95" s="7" t="s">
        <v>253</v>
      </c>
      <c r="AA95" s="6" t="s">
        <v>254</v>
      </c>
      <c r="AB95" s="7" t="s">
        <v>1125</v>
      </c>
      <c r="AC95" s="6" t="s">
        <v>79</v>
      </c>
      <c r="AD95" s="7" t="s">
        <v>79</v>
      </c>
      <c r="AE95" s="6" t="s">
        <v>79</v>
      </c>
      <c r="AF95" s="7" t="s">
        <v>79</v>
      </c>
      <c r="AG95" s="6" t="s">
        <v>822</v>
      </c>
      <c r="AH95" s="7" t="s">
        <v>1126</v>
      </c>
      <c r="AI95" s="6" t="s">
        <v>143</v>
      </c>
      <c r="AJ95" s="7" t="s">
        <v>1126</v>
      </c>
      <c r="AK95" s="6" t="s">
        <v>1127</v>
      </c>
      <c r="AL95" s="7" t="s">
        <v>1128</v>
      </c>
      <c r="AM95" s="6" t="s">
        <v>1129</v>
      </c>
      <c r="AN95" s="7" t="s">
        <v>111</v>
      </c>
      <c r="AO95" s="7" t="s">
        <v>236</v>
      </c>
      <c r="AP95" s="7" t="s">
        <v>79</v>
      </c>
      <c r="AQ95" s="7"/>
      <c r="AR95" s="7">
        <v>1</v>
      </c>
      <c r="AS95" s="8">
        <v>1689000</v>
      </c>
      <c r="AT95" s="8">
        <v>1689000</v>
      </c>
      <c r="AU95" s="8"/>
      <c r="AV95" s="8"/>
      <c r="AW95" s="8"/>
      <c r="AX95" s="8"/>
      <c r="AY95" s="8">
        <v>4222500</v>
      </c>
      <c r="AZ95" s="8">
        <v>1689000</v>
      </c>
      <c r="BA95" s="9">
        <v>0</v>
      </c>
      <c r="BB95" s="9">
        <v>0</v>
      </c>
      <c r="BC95" s="9">
        <v>1689000</v>
      </c>
      <c r="BD95" s="9">
        <v>1689000</v>
      </c>
      <c r="BE95" s="10">
        <v>271153.45</v>
      </c>
      <c r="BF95" s="11">
        <v>0.77861800000000003</v>
      </c>
      <c r="BG95" s="11"/>
      <c r="BH95" s="11">
        <v>53000</v>
      </c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7"/>
      <c r="BT95" s="7" t="str">
        <f>IFERROR((VLOOKUP(J95,[1]!Tableau2[#All],13,FALSE)),"")</f>
        <v/>
      </c>
    </row>
    <row r="96" spans="1:72" x14ac:dyDescent="0.25">
      <c r="A96" s="6" t="s">
        <v>1122</v>
      </c>
      <c r="B96" s="6"/>
      <c r="C96" s="7" t="s">
        <v>80</v>
      </c>
      <c r="D96" s="6" t="s">
        <v>81</v>
      </c>
      <c r="E96" s="7" t="s">
        <v>82</v>
      </c>
      <c r="F96" s="6" t="s">
        <v>83</v>
      </c>
      <c r="G96" s="7" t="s">
        <v>84</v>
      </c>
      <c r="H96" s="6" t="s">
        <v>85</v>
      </c>
      <c r="I96" s="7" t="s">
        <v>86</v>
      </c>
      <c r="J96" s="6" t="s">
        <v>1130</v>
      </c>
      <c r="K96" s="7" t="s">
        <v>88</v>
      </c>
      <c r="L96" s="6" t="s">
        <v>1131</v>
      </c>
      <c r="M96" s="7" t="s">
        <v>146</v>
      </c>
      <c r="N96" s="6" t="s">
        <v>147</v>
      </c>
      <c r="O96" s="7" t="s">
        <v>148</v>
      </c>
      <c r="P96">
        <f t="shared" si="1"/>
        <v>35</v>
      </c>
      <c r="Q96">
        <f>VLOOKUP(P96,'3ME-NAF'!A:C,3,FALSE)</f>
        <v>2402</v>
      </c>
      <c r="R96" s="7"/>
      <c r="S96" s="6" t="s">
        <v>94</v>
      </c>
      <c r="T96" s="7" t="s">
        <v>95</v>
      </c>
      <c r="U96" s="6" t="s">
        <v>135</v>
      </c>
      <c r="V96" s="7" t="s">
        <v>97</v>
      </c>
      <c r="W96" s="6" t="s">
        <v>189</v>
      </c>
      <c r="X96" s="7" t="s">
        <v>200</v>
      </c>
      <c r="Y96" s="6" t="s">
        <v>1132</v>
      </c>
      <c r="Z96" s="7" t="s">
        <v>1133</v>
      </c>
      <c r="AA96" s="6" t="s">
        <v>1134</v>
      </c>
      <c r="AB96" s="7" t="s">
        <v>1125</v>
      </c>
      <c r="AC96" s="6" t="s">
        <v>79</v>
      </c>
      <c r="AD96" s="7" t="s">
        <v>79</v>
      </c>
      <c r="AE96" s="6" t="s">
        <v>79</v>
      </c>
      <c r="AF96" s="7" t="s">
        <v>79</v>
      </c>
      <c r="AG96" s="6" t="s">
        <v>1135</v>
      </c>
      <c r="AH96" s="7" t="s">
        <v>79</v>
      </c>
      <c r="AI96" s="6" t="s">
        <v>79</v>
      </c>
      <c r="AJ96" s="7" t="s">
        <v>79</v>
      </c>
      <c r="AK96" s="6" t="s">
        <v>1129</v>
      </c>
      <c r="AL96" s="7" t="s">
        <v>1128</v>
      </c>
      <c r="AM96" s="6" t="s">
        <v>1129</v>
      </c>
      <c r="AN96" s="7" t="s">
        <v>111</v>
      </c>
      <c r="AO96" s="7"/>
      <c r="AP96" s="7" t="s">
        <v>79</v>
      </c>
      <c r="AQ96" s="7"/>
      <c r="AR96" s="7">
        <v>1</v>
      </c>
      <c r="AS96" s="8">
        <v>3321027</v>
      </c>
      <c r="AT96" s="8">
        <v>3321027</v>
      </c>
      <c r="AU96" s="8"/>
      <c r="AV96" s="8"/>
      <c r="AW96" s="8"/>
      <c r="AX96" s="8"/>
      <c r="AY96" s="8">
        <v>1063585</v>
      </c>
      <c r="AZ96" s="8">
        <v>0</v>
      </c>
      <c r="BA96" s="9"/>
      <c r="BB96" s="9"/>
      <c r="BC96" s="9"/>
      <c r="BD96" s="9"/>
      <c r="BE96" s="10"/>
      <c r="BF96" s="11"/>
      <c r="BG96" s="11"/>
      <c r="BH96" s="11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7"/>
      <c r="BT96" s="7" t="str">
        <f>IFERROR((VLOOKUP(J96,[1]!Tableau2[#All],13,FALSE)),"")</f>
        <v/>
      </c>
    </row>
    <row r="97" spans="1:72" x14ac:dyDescent="0.25">
      <c r="A97" s="6" t="s">
        <v>1122</v>
      </c>
      <c r="B97" s="6"/>
      <c r="C97" s="7" t="s">
        <v>80</v>
      </c>
      <c r="D97" s="6" t="s">
        <v>81</v>
      </c>
      <c r="E97" s="7" t="s">
        <v>82</v>
      </c>
      <c r="F97" s="6" t="s">
        <v>83</v>
      </c>
      <c r="G97" s="7" t="s">
        <v>84</v>
      </c>
      <c r="H97" s="6" t="s">
        <v>85</v>
      </c>
      <c r="I97" s="7" t="s">
        <v>86</v>
      </c>
      <c r="J97" s="6" t="s">
        <v>1136</v>
      </c>
      <c r="K97" s="7" t="s">
        <v>88</v>
      </c>
      <c r="L97" s="6" t="s">
        <v>1137</v>
      </c>
      <c r="M97" s="7" t="s">
        <v>761</v>
      </c>
      <c r="N97" s="6" t="s">
        <v>762</v>
      </c>
      <c r="O97" s="7" t="s">
        <v>763</v>
      </c>
      <c r="P97">
        <f t="shared" si="1"/>
        <v>35</v>
      </c>
      <c r="Q97">
        <f>VLOOKUP(P97,'3ME-NAF'!A:C,3,FALSE)</f>
        <v>2402</v>
      </c>
      <c r="R97" s="7" t="s">
        <v>165</v>
      </c>
      <c r="S97" s="6" t="s">
        <v>94</v>
      </c>
      <c r="T97" s="7" t="s">
        <v>95</v>
      </c>
      <c r="U97" s="6" t="s">
        <v>135</v>
      </c>
      <c r="V97" s="7" t="s">
        <v>97</v>
      </c>
      <c r="W97" s="6" t="s">
        <v>98</v>
      </c>
      <c r="X97" s="7" t="s">
        <v>410</v>
      </c>
      <c r="Y97" s="6" t="s">
        <v>1138</v>
      </c>
      <c r="Z97" s="7" t="s">
        <v>1139</v>
      </c>
      <c r="AA97" s="6" t="s">
        <v>1140</v>
      </c>
      <c r="AB97" s="7" t="s">
        <v>1125</v>
      </c>
      <c r="AC97" s="6" t="s">
        <v>79</v>
      </c>
      <c r="AD97" s="7" t="s">
        <v>79</v>
      </c>
      <c r="AE97" s="6" t="s">
        <v>79</v>
      </c>
      <c r="AF97" s="7" t="s">
        <v>79</v>
      </c>
      <c r="AG97" s="6" t="s">
        <v>204</v>
      </c>
      <c r="AH97" s="7" t="s">
        <v>1141</v>
      </c>
      <c r="AI97" s="6" t="s">
        <v>1142</v>
      </c>
      <c r="AJ97" s="7" t="s">
        <v>1143</v>
      </c>
      <c r="AK97" s="6" t="s">
        <v>1129</v>
      </c>
      <c r="AL97" s="7" t="s">
        <v>1128</v>
      </c>
      <c r="AM97" s="6" t="s">
        <v>1129</v>
      </c>
      <c r="AN97" s="7" t="s">
        <v>111</v>
      </c>
      <c r="AO97" s="7" t="s">
        <v>165</v>
      </c>
      <c r="AP97" s="7" t="s">
        <v>79</v>
      </c>
      <c r="AQ97" s="7"/>
      <c r="AR97" s="7">
        <v>1</v>
      </c>
      <c r="AS97" s="8">
        <v>3240000</v>
      </c>
      <c r="AT97" s="8">
        <v>3240000</v>
      </c>
      <c r="AU97" s="8"/>
      <c r="AV97" s="8"/>
      <c r="AW97" s="8"/>
      <c r="AX97" s="8"/>
      <c r="AY97" s="8">
        <v>1289226</v>
      </c>
      <c r="AZ97" s="8">
        <v>1257259.76</v>
      </c>
      <c r="BA97" s="9">
        <v>515690.4</v>
      </c>
      <c r="BB97" s="9">
        <v>478488.99</v>
      </c>
      <c r="BC97" s="9">
        <v>263080.37</v>
      </c>
      <c r="BD97" s="9">
        <v>1257259.76</v>
      </c>
      <c r="BE97" s="10">
        <v>24376.48</v>
      </c>
      <c r="BF97" s="11">
        <v>2.644406</v>
      </c>
      <c r="BG97" s="11"/>
      <c r="BH97" s="11">
        <v>3300</v>
      </c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7"/>
      <c r="BT97" s="7" t="str">
        <f>IFERROR((VLOOKUP(J97,[1]!Tableau2[#All],13,FALSE)),"")</f>
        <v/>
      </c>
    </row>
    <row r="98" spans="1:72" x14ac:dyDescent="0.25">
      <c r="A98" s="6" t="s">
        <v>1122</v>
      </c>
      <c r="B98" s="6"/>
      <c r="C98" s="7" t="s">
        <v>80</v>
      </c>
      <c r="D98" s="6" t="s">
        <v>81</v>
      </c>
      <c r="E98" s="7" t="s">
        <v>82</v>
      </c>
      <c r="F98" s="6" t="s">
        <v>83</v>
      </c>
      <c r="G98" s="7" t="s">
        <v>84</v>
      </c>
      <c r="H98" s="6" t="s">
        <v>85</v>
      </c>
      <c r="I98" s="7" t="s">
        <v>86</v>
      </c>
      <c r="J98" s="6" t="s">
        <v>1144</v>
      </c>
      <c r="K98" s="7" t="s">
        <v>88</v>
      </c>
      <c r="L98" s="6" t="s">
        <v>1145</v>
      </c>
      <c r="M98" s="7" t="s">
        <v>971</v>
      </c>
      <c r="N98" s="6" t="s">
        <v>972</v>
      </c>
      <c r="O98" s="7" t="s">
        <v>973</v>
      </c>
      <c r="P98">
        <f t="shared" si="1"/>
        <v>64</v>
      </c>
      <c r="Q98">
        <v>2402</v>
      </c>
      <c r="R98" s="7"/>
      <c r="S98" s="6" t="s">
        <v>94</v>
      </c>
      <c r="T98" s="7" t="s">
        <v>214</v>
      </c>
      <c r="U98" s="6" t="s">
        <v>118</v>
      </c>
      <c r="V98" s="7" t="s">
        <v>97</v>
      </c>
      <c r="W98" s="6" t="s">
        <v>189</v>
      </c>
      <c r="X98" s="7" t="s">
        <v>200</v>
      </c>
      <c r="Y98" s="6" t="s">
        <v>1035</v>
      </c>
      <c r="Z98" s="7" t="s">
        <v>1036</v>
      </c>
      <c r="AA98" s="6" t="s">
        <v>1037</v>
      </c>
      <c r="AB98" s="7" t="s">
        <v>1125</v>
      </c>
      <c r="AC98" s="6" t="s">
        <v>79</v>
      </c>
      <c r="AD98" s="7" t="s">
        <v>79</v>
      </c>
      <c r="AE98" s="6" t="s">
        <v>79</v>
      </c>
      <c r="AF98" s="7" t="s">
        <v>79</v>
      </c>
      <c r="AG98" s="6" t="s">
        <v>1146</v>
      </c>
      <c r="AH98" s="7" t="s">
        <v>79</v>
      </c>
      <c r="AI98" s="6" t="s">
        <v>79</v>
      </c>
      <c r="AJ98" s="7" t="s">
        <v>79</v>
      </c>
      <c r="AK98" s="6" t="s">
        <v>1129</v>
      </c>
      <c r="AL98" s="7" t="s">
        <v>1128</v>
      </c>
      <c r="AM98" s="6" t="s">
        <v>1129</v>
      </c>
      <c r="AN98" s="7" t="s">
        <v>111</v>
      </c>
      <c r="AO98" s="7"/>
      <c r="AP98" s="7" t="s">
        <v>79</v>
      </c>
      <c r="AQ98" s="7"/>
      <c r="AR98" s="7">
        <v>1</v>
      </c>
      <c r="AS98" s="8">
        <v>0</v>
      </c>
      <c r="AT98" s="8">
        <v>0</v>
      </c>
      <c r="AU98" s="8"/>
      <c r="AV98" s="8"/>
      <c r="AW98" s="8"/>
      <c r="AX98" s="8"/>
      <c r="AY98" s="8">
        <v>1480000</v>
      </c>
      <c r="AZ98" s="8">
        <v>0</v>
      </c>
      <c r="BA98" s="9"/>
      <c r="BB98" s="9"/>
      <c r="BC98" s="9"/>
      <c r="BD98" s="9"/>
      <c r="BE98" s="10"/>
      <c r="BF98" s="11"/>
      <c r="BG98" s="11"/>
      <c r="BH98" s="11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7"/>
      <c r="BT98" s="7" t="str">
        <f>IFERROR((VLOOKUP(J98,[1]!Tableau2[#All],13,FALSE)),"")</f>
        <v/>
      </c>
    </row>
    <row r="99" spans="1:72" x14ac:dyDescent="0.25">
      <c r="A99" s="6" t="s">
        <v>1122</v>
      </c>
      <c r="B99" s="6"/>
      <c r="C99" s="7" t="s">
        <v>80</v>
      </c>
      <c r="D99" s="6" t="s">
        <v>81</v>
      </c>
      <c r="E99" s="7" t="s">
        <v>82</v>
      </c>
      <c r="F99" s="6" t="s">
        <v>83</v>
      </c>
      <c r="G99" s="7" t="s">
        <v>84</v>
      </c>
      <c r="H99" s="6" t="s">
        <v>85</v>
      </c>
      <c r="I99" s="7" t="s">
        <v>86</v>
      </c>
      <c r="J99" s="6" t="s">
        <v>1147</v>
      </c>
      <c r="K99" s="7" t="s">
        <v>88</v>
      </c>
      <c r="L99" s="6" t="s">
        <v>1148</v>
      </c>
      <c r="M99" s="7" t="s">
        <v>262</v>
      </c>
      <c r="N99" s="6" t="s">
        <v>472</v>
      </c>
      <c r="O99" s="7" t="s">
        <v>148</v>
      </c>
      <c r="P99">
        <f t="shared" si="1"/>
        <v>35</v>
      </c>
      <c r="Q99">
        <f>VLOOKUP(P99,'3ME-NAF'!A:C,3,FALSE)</f>
        <v>2402</v>
      </c>
      <c r="R99" s="7"/>
      <c r="S99" s="6" t="s">
        <v>94</v>
      </c>
      <c r="T99" s="7" t="s">
        <v>95</v>
      </c>
      <c r="U99" s="6" t="s">
        <v>118</v>
      </c>
      <c r="V99" s="7" t="s">
        <v>97</v>
      </c>
      <c r="W99" s="6" t="s">
        <v>473</v>
      </c>
      <c r="X99" s="7" t="s">
        <v>474</v>
      </c>
      <c r="Y99" s="6" t="s">
        <v>475</v>
      </c>
      <c r="Z99" s="7" t="s">
        <v>476</v>
      </c>
      <c r="AA99" s="6" t="s">
        <v>477</v>
      </c>
      <c r="AB99" s="7" t="s">
        <v>1125</v>
      </c>
      <c r="AC99" s="6" t="s">
        <v>79</v>
      </c>
      <c r="AD99" s="7" t="s">
        <v>79</v>
      </c>
      <c r="AE99" s="6" t="s">
        <v>79</v>
      </c>
      <c r="AF99" s="7" t="s">
        <v>79</v>
      </c>
      <c r="AG99" s="6" t="s">
        <v>1149</v>
      </c>
      <c r="AH99" s="7" t="s">
        <v>79</v>
      </c>
      <c r="AI99" s="6" t="s">
        <v>79</v>
      </c>
      <c r="AJ99" s="7" t="s">
        <v>79</v>
      </c>
      <c r="AK99" s="6" t="s">
        <v>1150</v>
      </c>
      <c r="AL99" s="7" t="s">
        <v>1151</v>
      </c>
      <c r="AM99" s="6" t="s">
        <v>1152</v>
      </c>
      <c r="AN99" s="7" t="s">
        <v>111</v>
      </c>
      <c r="AO99" s="7"/>
      <c r="AP99" s="7" t="s">
        <v>79</v>
      </c>
      <c r="AQ99" s="7"/>
      <c r="AR99" s="7">
        <v>1</v>
      </c>
      <c r="AS99" s="8">
        <v>0</v>
      </c>
      <c r="AT99" s="8">
        <v>0</v>
      </c>
      <c r="AU99" s="8"/>
      <c r="AV99" s="8"/>
      <c r="AW99" s="8"/>
      <c r="AX99" s="8"/>
      <c r="AY99" s="8">
        <v>3850000</v>
      </c>
      <c r="AZ99" s="8">
        <v>0</v>
      </c>
      <c r="BA99" s="9"/>
      <c r="BB99" s="9"/>
      <c r="BC99" s="9"/>
      <c r="BD99" s="9"/>
      <c r="BE99" s="10"/>
      <c r="BF99" s="11"/>
      <c r="BG99" s="11"/>
      <c r="BH99" s="11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7"/>
      <c r="BT99" s="7" t="str">
        <f>IFERROR((VLOOKUP(J99,[1]!Tableau2[#All],13,FALSE)),"")</f>
        <v/>
      </c>
    </row>
    <row r="100" spans="1:72" x14ac:dyDescent="0.25">
      <c r="A100" s="6" t="s">
        <v>1122</v>
      </c>
      <c r="B100" s="6" t="s">
        <v>354</v>
      </c>
      <c r="C100" s="7" t="s">
        <v>80</v>
      </c>
      <c r="D100" s="6" t="s">
        <v>81</v>
      </c>
      <c r="E100" s="7" t="s">
        <v>82</v>
      </c>
      <c r="F100" s="6" t="s">
        <v>83</v>
      </c>
      <c r="G100" s="7" t="s">
        <v>84</v>
      </c>
      <c r="H100" s="6" t="s">
        <v>85</v>
      </c>
      <c r="I100" s="7" t="s">
        <v>86</v>
      </c>
      <c r="J100" s="6" t="s">
        <v>1153</v>
      </c>
      <c r="K100" s="7" t="s">
        <v>88</v>
      </c>
      <c r="L100" s="6" t="s">
        <v>1154</v>
      </c>
      <c r="M100" s="7" t="s">
        <v>1155</v>
      </c>
      <c r="N100" s="6" t="s">
        <v>1156</v>
      </c>
      <c r="O100" s="7" t="s">
        <v>556</v>
      </c>
      <c r="P100">
        <f t="shared" si="1"/>
        <v>16</v>
      </c>
      <c r="Q100">
        <f>VLOOKUP(P100,'3ME-NAF'!A:C,3,FALSE)</f>
        <v>12</v>
      </c>
      <c r="R100" s="7" t="s">
        <v>1157</v>
      </c>
      <c r="S100" s="6" t="s">
        <v>94</v>
      </c>
      <c r="T100" s="7" t="s">
        <v>166</v>
      </c>
      <c r="U100" s="6" t="s">
        <v>360</v>
      </c>
      <c r="V100" s="7" t="s">
        <v>97</v>
      </c>
      <c r="W100" s="6" t="s">
        <v>787</v>
      </c>
      <c r="X100" s="7" t="s">
        <v>870</v>
      </c>
      <c r="Y100" s="6" t="s">
        <v>1158</v>
      </c>
      <c r="Z100" s="7" t="s">
        <v>1159</v>
      </c>
      <c r="AA100" s="6" t="s">
        <v>1160</v>
      </c>
      <c r="AB100" s="7" t="s">
        <v>1125</v>
      </c>
      <c r="AC100" s="6" t="s">
        <v>79</v>
      </c>
      <c r="AD100" s="7" t="s">
        <v>79</v>
      </c>
      <c r="AE100" s="6" t="s">
        <v>79</v>
      </c>
      <c r="AF100" s="7" t="s">
        <v>79</v>
      </c>
      <c r="AG100" s="6" t="s">
        <v>79</v>
      </c>
      <c r="AH100" s="7" t="s">
        <v>1161</v>
      </c>
      <c r="AI100" s="6" t="s">
        <v>1162</v>
      </c>
      <c r="AJ100" s="7" t="s">
        <v>1163</v>
      </c>
      <c r="AK100" s="6" t="s">
        <v>1129</v>
      </c>
      <c r="AL100" s="7" t="s">
        <v>1128</v>
      </c>
      <c r="AM100" s="6" t="s">
        <v>1129</v>
      </c>
      <c r="AN100" s="7" t="s">
        <v>368</v>
      </c>
      <c r="AO100" s="7" t="s">
        <v>1157</v>
      </c>
      <c r="AP100" s="7" t="s">
        <v>79</v>
      </c>
      <c r="AQ100" s="7"/>
      <c r="AR100" s="7">
        <v>1</v>
      </c>
      <c r="AS100" s="8">
        <v>24900000</v>
      </c>
      <c r="AT100" s="8">
        <v>4400000</v>
      </c>
      <c r="AU100" s="8"/>
      <c r="AV100" s="8"/>
      <c r="AW100" s="8"/>
      <c r="AX100" s="8"/>
      <c r="AY100" s="8">
        <v>1500000</v>
      </c>
      <c r="AZ100" s="8">
        <v>1379823.17</v>
      </c>
      <c r="BA100" s="9">
        <v>600000</v>
      </c>
      <c r="BB100" s="9">
        <v>498414.85</v>
      </c>
      <c r="BC100" s="9">
        <v>281408.32</v>
      </c>
      <c r="BD100" s="9">
        <v>1379823.17</v>
      </c>
      <c r="BE100" s="10">
        <v>73001.509999999995</v>
      </c>
      <c r="BF100" s="11">
        <v>1.0273760000000001</v>
      </c>
      <c r="BG100" s="11"/>
      <c r="BH100" s="11">
        <v>10000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46800000</v>
      </c>
      <c r="BP100" s="9">
        <v>0</v>
      </c>
      <c r="BQ100" s="9">
        <v>0</v>
      </c>
      <c r="BR100" s="9">
        <v>0</v>
      </c>
      <c r="BS100" s="7"/>
      <c r="BT100" s="7" t="str">
        <f>IFERROR((VLOOKUP(J100,[1]!Tableau2[#All],13,FALSE)),"")</f>
        <v/>
      </c>
    </row>
    <row r="101" spans="1:72" x14ac:dyDescent="0.25">
      <c r="A101" s="6" t="s">
        <v>1122</v>
      </c>
      <c r="B101" s="6" t="s">
        <v>354</v>
      </c>
      <c r="C101" s="7" t="s">
        <v>80</v>
      </c>
      <c r="D101" s="6" t="s">
        <v>81</v>
      </c>
      <c r="E101" s="7" t="s">
        <v>82</v>
      </c>
      <c r="F101" s="6" t="s">
        <v>83</v>
      </c>
      <c r="G101" s="7" t="s">
        <v>84</v>
      </c>
      <c r="H101" s="6" t="s">
        <v>85</v>
      </c>
      <c r="I101" s="7" t="s">
        <v>86</v>
      </c>
      <c r="J101" s="6" t="s">
        <v>1164</v>
      </c>
      <c r="K101" s="7" t="s">
        <v>88</v>
      </c>
      <c r="L101" s="6" t="s">
        <v>1165</v>
      </c>
      <c r="M101" s="7" t="s">
        <v>1166</v>
      </c>
      <c r="N101" s="6" t="s">
        <v>1167</v>
      </c>
      <c r="O101" s="7" t="s">
        <v>148</v>
      </c>
      <c r="P101">
        <f t="shared" si="1"/>
        <v>35</v>
      </c>
      <c r="Q101">
        <f>VLOOKUP(P101,'3ME-NAF'!A:C,3,FALSE)</f>
        <v>2402</v>
      </c>
      <c r="R101" s="7" t="s">
        <v>236</v>
      </c>
      <c r="S101" s="6" t="s">
        <v>94</v>
      </c>
      <c r="T101" s="7" t="s">
        <v>95</v>
      </c>
      <c r="U101" s="6" t="s">
        <v>360</v>
      </c>
      <c r="V101" s="7" t="s">
        <v>97</v>
      </c>
      <c r="W101" s="6" t="s">
        <v>98</v>
      </c>
      <c r="X101" s="7" t="s">
        <v>99</v>
      </c>
      <c r="Y101" s="6" t="s">
        <v>1168</v>
      </c>
      <c r="Z101" s="7" t="s">
        <v>1169</v>
      </c>
      <c r="AA101" s="6" t="s">
        <v>1170</v>
      </c>
      <c r="AB101" s="7" t="s">
        <v>1125</v>
      </c>
      <c r="AC101" s="6" t="s">
        <v>79</v>
      </c>
      <c r="AD101" s="7" t="s">
        <v>79</v>
      </c>
      <c r="AE101" s="6" t="s">
        <v>79</v>
      </c>
      <c r="AF101" s="7" t="s">
        <v>79</v>
      </c>
      <c r="AG101" s="6" t="s">
        <v>692</v>
      </c>
      <c r="AH101" s="7" t="s">
        <v>79</v>
      </c>
      <c r="AI101" s="6" t="s">
        <v>79</v>
      </c>
      <c r="AJ101" s="7" t="s">
        <v>79</v>
      </c>
      <c r="AK101" s="6" t="s">
        <v>1129</v>
      </c>
      <c r="AL101" s="7" t="s">
        <v>1171</v>
      </c>
      <c r="AM101" s="6" t="s">
        <v>1172</v>
      </c>
      <c r="AN101" s="7" t="s">
        <v>111</v>
      </c>
      <c r="AO101" s="7" t="s">
        <v>236</v>
      </c>
      <c r="AP101" s="7" t="s">
        <v>79</v>
      </c>
      <c r="AQ101" s="7"/>
      <c r="AR101" s="7">
        <v>1</v>
      </c>
      <c r="AS101" s="8">
        <v>22300000</v>
      </c>
      <c r="AT101" s="8">
        <v>20780000</v>
      </c>
      <c r="AU101" s="8"/>
      <c r="AV101" s="8"/>
      <c r="AW101" s="8"/>
      <c r="AX101" s="8"/>
      <c r="AY101" s="8">
        <v>6209000</v>
      </c>
      <c r="AZ101" s="8">
        <v>0</v>
      </c>
      <c r="BA101" s="9"/>
      <c r="BB101" s="9"/>
      <c r="BC101" s="9"/>
      <c r="BD101" s="9"/>
      <c r="BE101" s="10">
        <v>128697.58</v>
      </c>
      <c r="BF101" s="11">
        <v>2.4122439999999998</v>
      </c>
      <c r="BG101" s="11"/>
      <c r="BH101" s="11">
        <v>17000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32182000</v>
      </c>
      <c r="BP101" s="9">
        <v>0</v>
      </c>
      <c r="BQ101" s="9">
        <v>0</v>
      </c>
      <c r="BR101" s="9">
        <v>0</v>
      </c>
      <c r="BS101" s="7"/>
      <c r="BT101" s="7" t="str">
        <f>IFERROR((VLOOKUP(J101,[1]!Tableau2[#All],13,FALSE)),"")</f>
        <v/>
      </c>
    </row>
    <row r="102" spans="1:72" x14ac:dyDescent="0.25">
      <c r="A102" s="6" t="s">
        <v>1122</v>
      </c>
      <c r="B102" s="6" t="s">
        <v>354</v>
      </c>
      <c r="C102" s="7" t="s">
        <v>80</v>
      </c>
      <c r="D102" s="6" t="s">
        <v>81</v>
      </c>
      <c r="E102" s="7" t="s">
        <v>82</v>
      </c>
      <c r="F102" s="6" t="s">
        <v>83</v>
      </c>
      <c r="G102" s="7" t="s">
        <v>84</v>
      </c>
      <c r="H102" s="6" t="s">
        <v>85</v>
      </c>
      <c r="I102" s="7" t="s">
        <v>86</v>
      </c>
      <c r="J102" s="6" t="s">
        <v>1173</v>
      </c>
      <c r="K102" s="7" t="s">
        <v>88</v>
      </c>
      <c r="L102" s="6" t="s">
        <v>1174</v>
      </c>
      <c r="M102" s="7" t="s">
        <v>1175</v>
      </c>
      <c r="N102" s="6" t="s">
        <v>1176</v>
      </c>
      <c r="O102" s="7" t="s">
        <v>1177</v>
      </c>
      <c r="P102">
        <f t="shared" si="1"/>
        <v>16</v>
      </c>
      <c r="Q102">
        <f>VLOOKUP(P102,'3ME-NAF'!A:C,3,FALSE)</f>
        <v>12</v>
      </c>
      <c r="R102" s="7" t="s">
        <v>1157</v>
      </c>
      <c r="S102" s="6" t="s">
        <v>94</v>
      </c>
      <c r="T102" s="7" t="s">
        <v>214</v>
      </c>
      <c r="U102" s="6" t="s">
        <v>360</v>
      </c>
      <c r="V102" s="7" t="s">
        <v>97</v>
      </c>
      <c r="W102" s="6" t="s">
        <v>189</v>
      </c>
      <c r="X102" s="7" t="s">
        <v>1178</v>
      </c>
      <c r="Y102" s="6" t="s">
        <v>1179</v>
      </c>
      <c r="Z102" s="7" t="s">
        <v>1180</v>
      </c>
      <c r="AA102" s="6" t="s">
        <v>1181</v>
      </c>
      <c r="AB102" s="7" t="s">
        <v>1125</v>
      </c>
      <c r="AC102" s="6" t="s">
        <v>79</v>
      </c>
      <c r="AD102" s="7" t="s">
        <v>79</v>
      </c>
      <c r="AE102" s="6" t="s">
        <v>79</v>
      </c>
      <c r="AF102" s="7" t="s">
        <v>79</v>
      </c>
      <c r="AG102" s="6" t="s">
        <v>79</v>
      </c>
      <c r="AH102" s="7" t="s">
        <v>143</v>
      </c>
      <c r="AI102" s="6" t="s">
        <v>1182</v>
      </c>
      <c r="AJ102" s="7" t="s">
        <v>1183</v>
      </c>
      <c r="AK102" s="6" t="s">
        <v>1129</v>
      </c>
      <c r="AL102" s="7" t="s">
        <v>1184</v>
      </c>
      <c r="AM102" s="6" t="s">
        <v>1172</v>
      </c>
      <c r="AN102" s="7" t="s">
        <v>368</v>
      </c>
      <c r="AO102" s="7" t="s">
        <v>1157</v>
      </c>
      <c r="AP102" s="7" t="s">
        <v>79</v>
      </c>
      <c r="AQ102" s="7"/>
      <c r="AR102" s="7">
        <v>1</v>
      </c>
      <c r="AS102" s="8">
        <v>14615000</v>
      </c>
      <c r="AT102" s="8">
        <v>2578910</v>
      </c>
      <c r="AU102" s="8"/>
      <c r="AV102" s="8"/>
      <c r="AW102" s="8"/>
      <c r="AX102" s="8"/>
      <c r="AY102" s="8">
        <v>1225000</v>
      </c>
      <c r="AZ102" s="8">
        <v>1225000</v>
      </c>
      <c r="BA102" s="9">
        <v>490000</v>
      </c>
      <c r="BB102" s="9">
        <v>298645</v>
      </c>
      <c r="BC102" s="9">
        <v>0</v>
      </c>
      <c r="BD102" s="9">
        <v>788645</v>
      </c>
      <c r="BE102" s="10">
        <v>43600.87</v>
      </c>
      <c r="BF102" s="11">
        <v>1.4047879999999999</v>
      </c>
      <c r="BG102" s="11"/>
      <c r="BH102" s="11">
        <v>10000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13390000</v>
      </c>
      <c r="BP102" s="9">
        <v>0</v>
      </c>
      <c r="BQ102" s="9">
        <v>0</v>
      </c>
      <c r="BR102" s="9">
        <v>0</v>
      </c>
      <c r="BS102" s="7"/>
      <c r="BT102" s="7" t="str">
        <f>IFERROR((VLOOKUP(J102,[1]!Tableau2[#All],13,FALSE)),"")</f>
        <v/>
      </c>
    </row>
    <row r="103" spans="1:72" x14ac:dyDescent="0.25">
      <c r="A103" s="6" t="s">
        <v>1122</v>
      </c>
      <c r="B103" s="6" t="s">
        <v>354</v>
      </c>
      <c r="C103" s="7" t="s">
        <v>80</v>
      </c>
      <c r="D103" s="6" t="s">
        <v>81</v>
      </c>
      <c r="E103" s="7" t="s">
        <v>82</v>
      </c>
      <c r="F103" s="6" t="s">
        <v>83</v>
      </c>
      <c r="G103" s="7" t="s">
        <v>84</v>
      </c>
      <c r="H103" s="6" t="s">
        <v>85</v>
      </c>
      <c r="I103" s="7" t="s">
        <v>86</v>
      </c>
      <c r="J103" s="6" t="s">
        <v>1185</v>
      </c>
      <c r="K103" s="7" t="s">
        <v>88</v>
      </c>
      <c r="L103" s="6" t="s">
        <v>1186</v>
      </c>
      <c r="M103" s="7" t="s">
        <v>1187</v>
      </c>
      <c r="N103" s="6" t="s">
        <v>1188</v>
      </c>
      <c r="O103" s="7" t="s">
        <v>1094</v>
      </c>
      <c r="P103">
        <f t="shared" si="1"/>
        <v>16</v>
      </c>
      <c r="Q103">
        <f>VLOOKUP(P103,'3ME-NAF'!A:C,3,FALSE)</f>
        <v>12</v>
      </c>
      <c r="R103" s="7" t="s">
        <v>249</v>
      </c>
      <c r="S103" s="6" t="s">
        <v>94</v>
      </c>
      <c r="T103" s="7" t="s">
        <v>214</v>
      </c>
      <c r="U103" s="6" t="s">
        <v>360</v>
      </c>
      <c r="V103" s="7" t="s">
        <v>97</v>
      </c>
      <c r="W103" s="6" t="s">
        <v>189</v>
      </c>
      <c r="X103" s="7" t="s">
        <v>190</v>
      </c>
      <c r="Y103" s="6" t="s">
        <v>1189</v>
      </c>
      <c r="Z103" s="7" t="s">
        <v>1190</v>
      </c>
      <c r="AA103" s="6" t="s">
        <v>1191</v>
      </c>
      <c r="AB103" s="7" t="s">
        <v>1125</v>
      </c>
      <c r="AC103" s="6" t="s">
        <v>79</v>
      </c>
      <c r="AD103" s="7" t="s">
        <v>79</v>
      </c>
      <c r="AE103" s="6" t="s">
        <v>79</v>
      </c>
      <c r="AF103" s="7" t="s">
        <v>79</v>
      </c>
      <c r="AG103" s="6" t="s">
        <v>79</v>
      </c>
      <c r="AH103" s="7" t="s">
        <v>143</v>
      </c>
      <c r="AI103" s="6" t="s">
        <v>1192</v>
      </c>
      <c r="AJ103" s="7" t="s">
        <v>1193</v>
      </c>
      <c r="AK103" s="6" t="s">
        <v>1194</v>
      </c>
      <c r="AL103" s="7" t="s">
        <v>1195</v>
      </c>
      <c r="AM103" s="6" t="s">
        <v>1172</v>
      </c>
      <c r="AN103" s="7" t="s">
        <v>368</v>
      </c>
      <c r="AO103" s="7" t="s">
        <v>249</v>
      </c>
      <c r="AP103" s="7" t="s">
        <v>79</v>
      </c>
      <c r="AQ103" s="7"/>
      <c r="AR103" s="7">
        <v>1</v>
      </c>
      <c r="AS103" s="8">
        <v>1552990.745688</v>
      </c>
      <c r="AT103" s="8">
        <v>1498317.7203279999</v>
      </c>
      <c r="AU103" s="8"/>
      <c r="AV103" s="8"/>
      <c r="AW103" s="8"/>
      <c r="AX103" s="8"/>
      <c r="AY103" s="8">
        <v>878100</v>
      </c>
      <c r="AZ103" s="8">
        <v>878100</v>
      </c>
      <c r="BA103" s="9">
        <v>351240</v>
      </c>
      <c r="BB103" s="9">
        <v>631119</v>
      </c>
      <c r="BC103" s="9">
        <v>0</v>
      </c>
      <c r="BD103" s="9">
        <v>982359</v>
      </c>
      <c r="BE103" s="10">
        <v>22794.799999999999</v>
      </c>
      <c r="BF103" s="11">
        <v>2.7831220000000001</v>
      </c>
      <c r="BG103" s="11"/>
      <c r="BH103" s="11">
        <v>3000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975186</v>
      </c>
      <c r="BP103" s="9">
        <v>0</v>
      </c>
      <c r="BQ103" s="9">
        <v>0</v>
      </c>
      <c r="BR103" s="9">
        <v>0</v>
      </c>
      <c r="BS103" s="7"/>
      <c r="BT103" s="7" t="str">
        <f>IFERROR((VLOOKUP(J103,[1]!Tableau2[#All],13,FALSE)),"")</f>
        <v/>
      </c>
    </row>
    <row r="104" spans="1:72" x14ac:dyDescent="0.25">
      <c r="A104" s="6" t="s">
        <v>1196</v>
      </c>
      <c r="B104" s="6" t="s">
        <v>79</v>
      </c>
      <c r="C104" s="7" t="s">
        <v>80</v>
      </c>
      <c r="D104" s="6" t="s">
        <v>81</v>
      </c>
      <c r="E104" s="7" t="s">
        <v>82</v>
      </c>
      <c r="F104" s="6" t="s">
        <v>83</v>
      </c>
      <c r="G104" s="7" t="s">
        <v>84</v>
      </c>
      <c r="H104" s="6" t="s">
        <v>85</v>
      </c>
      <c r="I104" s="7" t="s">
        <v>86</v>
      </c>
      <c r="J104" s="6" t="s">
        <v>1197</v>
      </c>
      <c r="K104" s="7" t="s">
        <v>88</v>
      </c>
      <c r="L104" s="6" t="s">
        <v>1198</v>
      </c>
      <c r="M104" s="7" t="s">
        <v>1199</v>
      </c>
      <c r="N104" s="6" t="s">
        <v>1200</v>
      </c>
      <c r="O104" s="7" t="s">
        <v>1201</v>
      </c>
      <c r="P104">
        <f t="shared" si="1"/>
        <v>10</v>
      </c>
      <c r="Q104">
        <f>VLOOKUP(P104,'3ME-NAF'!A:C,3,FALSE)</f>
        <v>2</v>
      </c>
      <c r="R104" s="7"/>
      <c r="S104" s="6" t="s">
        <v>94</v>
      </c>
      <c r="T104" s="7" t="s">
        <v>95</v>
      </c>
      <c r="U104" s="6" t="s">
        <v>118</v>
      </c>
      <c r="V104" s="7" t="s">
        <v>97</v>
      </c>
      <c r="W104" s="6" t="s">
        <v>98</v>
      </c>
      <c r="X104" s="7" t="s">
        <v>226</v>
      </c>
      <c r="Y104" s="6" t="s">
        <v>1202</v>
      </c>
      <c r="Z104" s="7" t="s">
        <v>1203</v>
      </c>
      <c r="AA104" s="6" t="s">
        <v>1204</v>
      </c>
      <c r="AB104" s="7" t="s">
        <v>1205</v>
      </c>
      <c r="AC104" s="6" t="s">
        <v>79</v>
      </c>
      <c r="AD104" s="7" t="s">
        <v>79</v>
      </c>
      <c r="AE104" s="6" t="s">
        <v>79</v>
      </c>
      <c r="AF104" s="7" t="s">
        <v>79</v>
      </c>
      <c r="AG104" s="6" t="s">
        <v>479</v>
      </c>
      <c r="AH104" s="7" t="s">
        <v>79</v>
      </c>
      <c r="AI104" s="6" t="s">
        <v>79</v>
      </c>
      <c r="AJ104" s="7" t="s">
        <v>79</v>
      </c>
      <c r="AK104" s="6" t="s">
        <v>1206</v>
      </c>
      <c r="AL104" s="7" t="s">
        <v>1207</v>
      </c>
      <c r="AM104" s="6" t="s">
        <v>1206</v>
      </c>
      <c r="AN104" s="7" t="s">
        <v>111</v>
      </c>
      <c r="AO104" s="7"/>
      <c r="AP104" s="7" t="s">
        <v>79</v>
      </c>
      <c r="AQ104" s="7"/>
      <c r="AR104" s="7">
        <v>1</v>
      </c>
      <c r="AS104" s="8">
        <v>0</v>
      </c>
      <c r="AT104" s="8">
        <v>0</v>
      </c>
      <c r="AU104" s="8"/>
      <c r="AV104" s="8"/>
      <c r="AW104" s="8"/>
      <c r="AX104" s="8"/>
      <c r="AY104" s="8">
        <v>7384000</v>
      </c>
      <c r="AZ104" s="8">
        <v>0</v>
      </c>
      <c r="BA104" s="9"/>
      <c r="BB104" s="9"/>
      <c r="BC104" s="9"/>
      <c r="BD104" s="9"/>
      <c r="BE104" s="10"/>
      <c r="BF104" s="11"/>
      <c r="BG104" s="11"/>
      <c r="BH104" s="11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7"/>
      <c r="BT104" s="7" t="str">
        <f>IFERROR((VLOOKUP(J104,[1]!Tableau2[#All],13,FALSE)),"")</f>
        <v/>
      </c>
    </row>
    <row r="105" spans="1:72" x14ac:dyDescent="0.25">
      <c r="A105" s="6" t="s">
        <v>1196</v>
      </c>
      <c r="B105" s="6"/>
      <c r="C105" s="7" t="s">
        <v>80</v>
      </c>
      <c r="D105" s="6" t="s">
        <v>81</v>
      </c>
      <c r="E105" s="7" t="s">
        <v>82</v>
      </c>
      <c r="F105" s="6" t="s">
        <v>83</v>
      </c>
      <c r="G105" s="7" t="s">
        <v>84</v>
      </c>
      <c r="H105" s="6" t="s">
        <v>85</v>
      </c>
      <c r="I105" s="7" t="s">
        <v>86</v>
      </c>
      <c r="J105" s="6" t="s">
        <v>1208</v>
      </c>
      <c r="K105" s="7" t="s">
        <v>88</v>
      </c>
      <c r="L105" s="6" t="s">
        <v>1209</v>
      </c>
      <c r="M105" s="7" t="s">
        <v>1210</v>
      </c>
      <c r="N105" s="6" t="s">
        <v>1211</v>
      </c>
      <c r="O105" s="7" t="s">
        <v>319</v>
      </c>
      <c r="P105">
        <f t="shared" si="1"/>
        <v>71</v>
      </c>
      <c r="Q105">
        <v>2402</v>
      </c>
      <c r="R105" s="7"/>
      <c r="S105" s="6" t="s">
        <v>94</v>
      </c>
      <c r="T105" s="7" t="s">
        <v>166</v>
      </c>
      <c r="U105" s="6" t="s">
        <v>135</v>
      </c>
      <c r="V105" s="7" t="s">
        <v>97</v>
      </c>
      <c r="W105" s="6" t="s">
        <v>250</v>
      </c>
      <c r="X105" s="7" t="s">
        <v>567</v>
      </c>
      <c r="Y105" s="6" t="s">
        <v>1212</v>
      </c>
      <c r="Z105" s="7" t="s">
        <v>1213</v>
      </c>
      <c r="AA105" s="6" t="s">
        <v>1214</v>
      </c>
      <c r="AB105" s="7" t="s">
        <v>1205</v>
      </c>
      <c r="AC105" s="6" t="s">
        <v>79</v>
      </c>
      <c r="AD105" s="7" t="s">
        <v>79</v>
      </c>
      <c r="AE105" s="6" t="s">
        <v>79</v>
      </c>
      <c r="AF105" s="7" t="s">
        <v>79</v>
      </c>
      <c r="AG105" s="6" t="s">
        <v>1215</v>
      </c>
      <c r="AH105" s="7" t="s">
        <v>79</v>
      </c>
      <c r="AI105" s="6" t="s">
        <v>79</v>
      </c>
      <c r="AJ105" s="7" t="s">
        <v>79</v>
      </c>
      <c r="AK105" s="6" t="s">
        <v>1216</v>
      </c>
      <c r="AL105" s="7" t="s">
        <v>1217</v>
      </c>
      <c r="AM105" s="6" t="s">
        <v>1216</v>
      </c>
      <c r="AN105" s="7" t="s">
        <v>111</v>
      </c>
      <c r="AO105" s="7"/>
      <c r="AP105" s="7" t="s">
        <v>79</v>
      </c>
      <c r="AQ105" s="7"/>
      <c r="AR105" s="7">
        <v>1</v>
      </c>
      <c r="AS105" s="8">
        <v>0</v>
      </c>
      <c r="AT105" s="8">
        <v>0</v>
      </c>
      <c r="AU105" s="8"/>
      <c r="AV105" s="8"/>
      <c r="AW105" s="8"/>
      <c r="AX105" s="8"/>
      <c r="AY105" s="8">
        <v>3300000</v>
      </c>
      <c r="AZ105" s="8">
        <v>0</v>
      </c>
      <c r="BA105" s="9"/>
      <c r="BB105" s="9"/>
      <c r="BC105" s="9"/>
      <c r="BD105" s="9"/>
      <c r="BE105" s="10"/>
      <c r="BF105" s="11"/>
      <c r="BG105" s="11"/>
      <c r="BH105" s="11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7"/>
      <c r="BT105" s="7" t="str">
        <f>IFERROR((VLOOKUP(J105,[1]!Tableau2[#All],13,FALSE)),"")</f>
        <v/>
      </c>
    </row>
    <row r="106" spans="1:72" x14ac:dyDescent="0.25">
      <c r="A106" s="6" t="s">
        <v>1196</v>
      </c>
      <c r="B106" s="6" t="s">
        <v>354</v>
      </c>
      <c r="C106" s="7" t="s">
        <v>80</v>
      </c>
      <c r="D106" s="6" t="s">
        <v>81</v>
      </c>
      <c r="E106" s="7" t="s">
        <v>82</v>
      </c>
      <c r="F106" s="6" t="s">
        <v>83</v>
      </c>
      <c r="G106" s="7" t="s">
        <v>84</v>
      </c>
      <c r="H106" s="6" t="s">
        <v>85</v>
      </c>
      <c r="I106" s="7" t="s">
        <v>86</v>
      </c>
      <c r="J106" s="6" t="s">
        <v>1218</v>
      </c>
      <c r="K106" s="7" t="s">
        <v>88</v>
      </c>
      <c r="L106" s="6" t="s">
        <v>1219</v>
      </c>
      <c r="M106" s="7" t="s">
        <v>1220</v>
      </c>
      <c r="N106" s="6" t="s">
        <v>1221</v>
      </c>
      <c r="O106" s="7" t="s">
        <v>1222</v>
      </c>
      <c r="P106">
        <f t="shared" si="1"/>
        <v>23</v>
      </c>
      <c r="Q106">
        <f>VLOOKUP(P106,'3ME-NAF'!A:C,3,FALSE)</f>
        <v>5</v>
      </c>
      <c r="R106" s="7" t="s">
        <v>430</v>
      </c>
      <c r="S106" s="6" t="s">
        <v>94</v>
      </c>
      <c r="T106" s="7" t="s">
        <v>166</v>
      </c>
      <c r="U106" s="6" t="s">
        <v>360</v>
      </c>
      <c r="V106" s="7" t="s">
        <v>97</v>
      </c>
      <c r="W106" s="6" t="s">
        <v>305</v>
      </c>
      <c r="X106" s="7" t="s">
        <v>1223</v>
      </c>
      <c r="Y106" s="6" t="s">
        <v>1224</v>
      </c>
      <c r="Z106" s="7" t="s">
        <v>1225</v>
      </c>
      <c r="AA106" s="6" t="s">
        <v>1226</v>
      </c>
      <c r="AB106" s="7" t="s">
        <v>1205</v>
      </c>
      <c r="AC106" s="6" t="s">
        <v>79</v>
      </c>
      <c r="AD106" s="7" t="s">
        <v>79</v>
      </c>
      <c r="AE106" s="6" t="s">
        <v>79</v>
      </c>
      <c r="AF106" s="7" t="s">
        <v>79</v>
      </c>
      <c r="AG106" s="6" t="s">
        <v>79</v>
      </c>
      <c r="AH106" s="7" t="s">
        <v>143</v>
      </c>
      <c r="AI106" s="6" t="s">
        <v>1227</v>
      </c>
      <c r="AJ106" s="7" t="s">
        <v>1228</v>
      </c>
      <c r="AK106" s="6" t="s">
        <v>1216</v>
      </c>
      <c r="AL106" s="7" t="s">
        <v>1217</v>
      </c>
      <c r="AM106" s="6" t="s">
        <v>1216</v>
      </c>
      <c r="AN106" s="7" t="s">
        <v>368</v>
      </c>
      <c r="AO106" s="7" t="s">
        <v>430</v>
      </c>
      <c r="AP106" s="7" t="s">
        <v>79</v>
      </c>
      <c r="AQ106" s="7"/>
      <c r="AR106" s="7">
        <v>1</v>
      </c>
      <c r="AS106" s="8">
        <v>4500000</v>
      </c>
      <c r="AT106" s="8">
        <v>4500000</v>
      </c>
      <c r="AU106" s="8"/>
      <c r="AV106" s="8"/>
      <c r="AW106" s="8"/>
      <c r="AX106" s="8"/>
      <c r="AY106" s="8">
        <v>1900000</v>
      </c>
      <c r="AZ106" s="8">
        <v>1900000</v>
      </c>
      <c r="BA106" s="9">
        <v>760000</v>
      </c>
      <c r="BB106" s="9">
        <v>380000</v>
      </c>
      <c r="BC106" s="9">
        <v>0</v>
      </c>
      <c r="BD106" s="9">
        <v>1140000</v>
      </c>
      <c r="BE106" s="10">
        <v>59999.17</v>
      </c>
      <c r="BF106" s="11">
        <v>1.5833550000000001</v>
      </c>
      <c r="BG106" s="11"/>
      <c r="BH106" s="11">
        <v>10000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2600000</v>
      </c>
      <c r="BP106" s="9">
        <v>0</v>
      </c>
      <c r="BQ106" s="9">
        <v>0</v>
      </c>
      <c r="BR106" s="9">
        <v>0</v>
      </c>
      <c r="BS106" s="7"/>
      <c r="BT106" s="7" t="str">
        <f>IFERROR((VLOOKUP(J106,[1]!Tableau2[#All],13,FALSE)),"")</f>
        <v/>
      </c>
    </row>
    <row r="107" spans="1:72" x14ac:dyDescent="0.25">
      <c r="A107" s="6" t="s">
        <v>1196</v>
      </c>
      <c r="B107" s="6" t="s">
        <v>354</v>
      </c>
      <c r="C107" s="7" t="s">
        <v>80</v>
      </c>
      <c r="D107" s="6" t="s">
        <v>81</v>
      </c>
      <c r="E107" s="7" t="s">
        <v>82</v>
      </c>
      <c r="F107" s="6" t="s">
        <v>83</v>
      </c>
      <c r="G107" s="7" t="s">
        <v>84</v>
      </c>
      <c r="H107" s="6" t="s">
        <v>85</v>
      </c>
      <c r="I107" s="7" t="s">
        <v>86</v>
      </c>
      <c r="J107" s="6" t="s">
        <v>1229</v>
      </c>
      <c r="K107" s="7" t="s">
        <v>88</v>
      </c>
      <c r="L107" s="6" t="s">
        <v>1230</v>
      </c>
      <c r="M107" s="7" t="s">
        <v>1231</v>
      </c>
      <c r="N107" s="6" t="s">
        <v>1232</v>
      </c>
      <c r="O107" s="7" t="s">
        <v>556</v>
      </c>
      <c r="P107">
        <f t="shared" si="1"/>
        <v>16</v>
      </c>
      <c r="Q107">
        <f>VLOOKUP(P107,'3ME-NAF'!A:C,3,FALSE)</f>
        <v>12</v>
      </c>
      <c r="R107" s="7" t="s">
        <v>1157</v>
      </c>
      <c r="S107" s="6" t="s">
        <v>94</v>
      </c>
      <c r="T107" s="7" t="s">
        <v>214</v>
      </c>
      <c r="U107" s="6" t="s">
        <v>360</v>
      </c>
      <c r="V107" s="7" t="s">
        <v>97</v>
      </c>
      <c r="W107" s="6" t="s">
        <v>119</v>
      </c>
      <c r="X107" s="7" t="s">
        <v>120</v>
      </c>
      <c r="Y107" s="6" t="s">
        <v>1233</v>
      </c>
      <c r="Z107" s="7" t="s">
        <v>1234</v>
      </c>
      <c r="AA107" s="6" t="s">
        <v>1235</v>
      </c>
      <c r="AB107" s="7" t="s">
        <v>1205</v>
      </c>
      <c r="AC107" s="6" t="s">
        <v>79</v>
      </c>
      <c r="AD107" s="7" t="s">
        <v>79</v>
      </c>
      <c r="AE107" s="6" t="s">
        <v>79</v>
      </c>
      <c r="AF107" s="7" t="s">
        <v>79</v>
      </c>
      <c r="AG107" s="6" t="s">
        <v>79</v>
      </c>
      <c r="AH107" s="7" t="s">
        <v>1236</v>
      </c>
      <c r="AI107" s="6" t="s">
        <v>1237</v>
      </c>
      <c r="AJ107" s="7" t="s">
        <v>1238</v>
      </c>
      <c r="AK107" s="6" t="s">
        <v>1216</v>
      </c>
      <c r="AL107" s="7" t="s">
        <v>1217</v>
      </c>
      <c r="AM107" s="6" t="s">
        <v>1216</v>
      </c>
      <c r="AN107" s="7" t="s">
        <v>368</v>
      </c>
      <c r="AO107" s="7" t="s">
        <v>1157</v>
      </c>
      <c r="AP107" s="7" t="s">
        <v>79</v>
      </c>
      <c r="AQ107" s="7"/>
      <c r="AR107" s="7">
        <v>1</v>
      </c>
      <c r="AS107" s="8">
        <v>2820505</v>
      </c>
      <c r="AT107" s="8">
        <v>2820505</v>
      </c>
      <c r="AU107" s="8"/>
      <c r="AV107" s="8"/>
      <c r="AW107" s="8"/>
      <c r="AX107" s="8"/>
      <c r="AY107" s="8">
        <v>1160000</v>
      </c>
      <c r="AZ107" s="8">
        <v>1160000</v>
      </c>
      <c r="BA107" s="9">
        <v>464000</v>
      </c>
      <c r="BB107" s="9">
        <v>535767.67000000004</v>
      </c>
      <c r="BC107" s="9">
        <v>68086.8</v>
      </c>
      <c r="BD107" s="9">
        <v>1067854.47</v>
      </c>
      <c r="BE107" s="10">
        <v>45147.66</v>
      </c>
      <c r="BF107" s="11">
        <v>1.284673</v>
      </c>
      <c r="BG107" s="11"/>
      <c r="BH107" s="11">
        <v>5700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1660505</v>
      </c>
      <c r="BP107" s="9">
        <v>0</v>
      </c>
      <c r="BQ107" s="9">
        <v>0</v>
      </c>
      <c r="BR107" s="9">
        <v>0</v>
      </c>
      <c r="BS107" s="7"/>
      <c r="BT107" s="7" t="str">
        <f>IFERROR((VLOOKUP(J107,[1]!Tableau2[#All],13,FALSE)),"")</f>
        <v/>
      </c>
    </row>
    <row r="108" spans="1:72" x14ac:dyDescent="0.25">
      <c r="A108" s="6" t="s">
        <v>1196</v>
      </c>
      <c r="B108" s="6" t="s">
        <v>354</v>
      </c>
      <c r="C108" s="7" t="s">
        <v>80</v>
      </c>
      <c r="D108" s="6" t="s">
        <v>81</v>
      </c>
      <c r="E108" s="7" t="s">
        <v>82</v>
      </c>
      <c r="F108" s="6" t="s">
        <v>83</v>
      </c>
      <c r="G108" s="7" t="s">
        <v>84</v>
      </c>
      <c r="H108" s="6" t="s">
        <v>85</v>
      </c>
      <c r="I108" s="7" t="s">
        <v>86</v>
      </c>
      <c r="J108" s="6" t="s">
        <v>1239</v>
      </c>
      <c r="K108" s="7" t="s">
        <v>88</v>
      </c>
      <c r="L108" s="6" t="s">
        <v>1240</v>
      </c>
      <c r="M108" s="7" t="s">
        <v>1241</v>
      </c>
      <c r="N108" s="6" t="s">
        <v>1242</v>
      </c>
      <c r="O108" s="7" t="s">
        <v>1243</v>
      </c>
      <c r="P108">
        <f t="shared" si="1"/>
        <v>16</v>
      </c>
      <c r="Q108">
        <f>VLOOKUP(P108,'3ME-NAF'!A:C,3,FALSE)</f>
        <v>12</v>
      </c>
      <c r="R108" s="7" t="s">
        <v>249</v>
      </c>
      <c r="S108" s="6" t="s">
        <v>94</v>
      </c>
      <c r="T108" s="7" t="s">
        <v>166</v>
      </c>
      <c r="U108" s="6" t="s">
        <v>360</v>
      </c>
      <c r="V108" s="7" t="s">
        <v>97</v>
      </c>
      <c r="W108" s="6" t="s">
        <v>787</v>
      </c>
      <c r="X108" s="7" t="s">
        <v>1007</v>
      </c>
      <c r="Y108" s="6" t="s">
        <v>1244</v>
      </c>
      <c r="Z108" s="7" t="s">
        <v>1245</v>
      </c>
      <c r="AA108" s="6" t="s">
        <v>1246</v>
      </c>
      <c r="AB108" s="7" t="s">
        <v>1205</v>
      </c>
      <c r="AC108" s="6" t="s">
        <v>79</v>
      </c>
      <c r="AD108" s="7" t="s">
        <v>79</v>
      </c>
      <c r="AE108" s="6" t="s">
        <v>79</v>
      </c>
      <c r="AF108" s="7" t="s">
        <v>79</v>
      </c>
      <c r="AG108" s="6" t="s">
        <v>79</v>
      </c>
      <c r="AH108" s="7" t="s">
        <v>143</v>
      </c>
      <c r="AI108" s="6" t="s">
        <v>1227</v>
      </c>
      <c r="AJ108" s="7" t="s">
        <v>1247</v>
      </c>
      <c r="AK108" s="6" t="s">
        <v>1248</v>
      </c>
      <c r="AL108" s="7" t="s">
        <v>1249</v>
      </c>
      <c r="AM108" s="6" t="s">
        <v>1216</v>
      </c>
      <c r="AN108" s="7" t="s">
        <v>368</v>
      </c>
      <c r="AO108" s="7" t="s">
        <v>249</v>
      </c>
      <c r="AP108" s="7" t="s">
        <v>79</v>
      </c>
      <c r="AQ108" s="7"/>
      <c r="AR108" s="7">
        <v>1</v>
      </c>
      <c r="AS108" s="8">
        <v>2342709.090909</v>
      </c>
      <c r="AT108" s="8">
        <v>2342709.090909</v>
      </c>
      <c r="AU108" s="8"/>
      <c r="AV108" s="8"/>
      <c r="AW108" s="8"/>
      <c r="AX108" s="8"/>
      <c r="AY108" s="8">
        <v>700000</v>
      </c>
      <c r="AZ108" s="8">
        <v>700000</v>
      </c>
      <c r="BA108" s="9">
        <v>280000</v>
      </c>
      <c r="BB108" s="9">
        <v>380000</v>
      </c>
      <c r="BC108" s="9">
        <v>0</v>
      </c>
      <c r="BD108" s="9">
        <v>660000</v>
      </c>
      <c r="BE108" s="10">
        <v>40798.04</v>
      </c>
      <c r="BF108" s="11">
        <v>1.348104</v>
      </c>
      <c r="BG108" s="11"/>
      <c r="BH108" s="11">
        <v>5000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2581400</v>
      </c>
      <c r="BP108" s="9">
        <v>0</v>
      </c>
      <c r="BQ108" s="9">
        <v>0</v>
      </c>
      <c r="BR108" s="9">
        <v>0</v>
      </c>
      <c r="BS108" s="7"/>
      <c r="BT108" s="7" t="str">
        <f>IFERROR((VLOOKUP(J108,[1]!Tableau2[#All],13,FALSE)),"")</f>
        <v/>
      </c>
    </row>
    <row r="109" spans="1:72" x14ac:dyDescent="0.25">
      <c r="A109" s="6" t="s">
        <v>1196</v>
      </c>
      <c r="B109" s="6" t="s">
        <v>354</v>
      </c>
      <c r="C109" s="7" t="s">
        <v>80</v>
      </c>
      <c r="D109" s="6" t="s">
        <v>81</v>
      </c>
      <c r="E109" s="7" t="s">
        <v>82</v>
      </c>
      <c r="F109" s="6" t="s">
        <v>83</v>
      </c>
      <c r="G109" s="7" t="s">
        <v>84</v>
      </c>
      <c r="H109" s="6" t="s">
        <v>85</v>
      </c>
      <c r="I109" s="7" t="s">
        <v>86</v>
      </c>
      <c r="J109" s="6" t="s">
        <v>1250</v>
      </c>
      <c r="K109" s="7" t="s">
        <v>88</v>
      </c>
      <c r="L109" s="6" t="s">
        <v>1251</v>
      </c>
      <c r="M109" s="7" t="s">
        <v>1252</v>
      </c>
      <c r="N109" s="6" t="s">
        <v>1253</v>
      </c>
      <c r="O109" s="7" t="s">
        <v>133</v>
      </c>
      <c r="P109">
        <f t="shared" si="1"/>
        <v>20</v>
      </c>
      <c r="Q109">
        <f>VLOOKUP(P109,'3ME-NAF'!A:C,3,FALSE)</f>
        <v>8</v>
      </c>
      <c r="R109" s="7" t="s">
        <v>213</v>
      </c>
      <c r="S109" s="6" t="s">
        <v>94</v>
      </c>
      <c r="T109" s="7" t="s">
        <v>166</v>
      </c>
      <c r="U109" s="6" t="s">
        <v>360</v>
      </c>
      <c r="V109" s="7" t="s">
        <v>97</v>
      </c>
      <c r="W109" s="6" t="s">
        <v>119</v>
      </c>
      <c r="X109" s="7" t="s">
        <v>215</v>
      </c>
      <c r="Y109" s="6" t="s">
        <v>1254</v>
      </c>
      <c r="Z109" s="7" t="s">
        <v>1255</v>
      </c>
      <c r="AA109" s="6" t="s">
        <v>1256</v>
      </c>
      <c r="AB109" s="7" t="s">
        <v>1205</v>
      </c>
      <c r="AC109" s="6" t="s">
        <v>79</v>
      </c>
      <c r="AD109" s="7" t="s">
        <v>79</v>
      </c>
      <c r="AE109" s="6" t="s">
        <v>79</v>
      </c>
      <c r="AF109" s="7" t="s">
        <v>79</v>
      </c>
      <c r="AG109" s="6" t="s">
        <v>79</v>
      </c>
      <c r="AH109" s="7" t="s">
        <v>143</v>
      </c>
      <c r="AI109" s="6" t="s">
        <v>1257</v>
      </c>
      <c r="AJ109" s="7" t="s">
        <v>1257</v>
      </c>
      <c r="AK109" s="6" t="s">
        <v>1216</v>
      </c>
      <c r="AL109" s="7" t="s">
        <v>1258</v>
      </c>
      <c r="AM109" s="6" t="s">
        <v>1216</v>
      </c>
      <c r="AN109" s="7" t="s">
        <v>368</v>
      </c>
      <c r="AO109" s="7" t="s">
        <v>213</v>
      </c>
      <c r="AP109" s="7" t="s">
        <v>79</v>
      </c>
      <c r="AQ109" s="7"/>
      <c r="AR109" s="7">
        <v>1</v>
      </c>
      <c r="AS109" s="8">
        <v>2041697</v>
      </c>
      <c r="AT109" s="8">
        <v>2041697</v>
      </c>
      <c r="AU109" s="8"/>
      <c r="AV109" s="8"/>
      <c r="AW109" s="8"/>
      <c r="AX109" s="8"/>
      <c r="AY109" s="8">
        <v>830000</v>
      </c>
      <c r="AZ109" s="8">
        <v>830000</v>
      </c>
      <c r="BA109" s="9">
        <v>0</v>
      </c>
      <c r="BB109" s="9">
        <v>498000</v>
      </c>
      <c r="BC109" s="9">
        <v>0</v>
      </c>
      <c r="BD109" s="9">
        <v>498000</v>
      </c>
      <c r="BE109" s="10">
        <v>18061.39</v>
      </c>
      <c r="BF109" s="11">
        <v>2.2977189999999998</v>
      </c>
      <c r="BG109" s="11"/>
      <c r="BH109" s="11">
        <v>4700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1211697</v>
      </c>
      <c r="BP109" s="9">
        <v>0</v>
      </c>
      <c r="BQ109" s="9">
        <v>0</v>
      </c>
      <c r="BR109" s="9">
        <v>0</v>
      </c>
      <c r="BS109" s="7"/>
      <c r="BT109" s="7" t="str">
        <f>IFERROR((VLOOKUP(J109,[1]!Tableau2[#All],13,FALSE)),"")</f>
        <v/>
      </c>
    </row>
    <row r="110" spans="1:72" x14ac:dyDescent="0.25">
      <c r="A110" s="6" t="s">
        <v>1196</v>
      </c>
      <c r="B110" s="6" t="s">
        <v>354</v>
      </c>
      <c r="C110" s="7" t="s">
        <v>80</v>
      </c>
      <c r="D110" s="6" t="s">
        <v>81</v>
      </c>
      <c r="E110" s="7" t="s">
        <v>82</v>
      </c>
      <c r="F110" s="6" t="s">
        <v>83</v>
      </c>
      <c r="G110" s="7" t="s">
        <v>84</v>
      </c>
      <c r="H110" s="6" t="s">
        <v>85</v>
      </c>
      <c r="I110" s="7" t="s">
        <v>86</v>
      </c>
      <c r="J110" s="6" t="s">
        <v>1259</v>
      </c>
      <c r="K110" s="7" t="s">
        <v>88</v>
      </c>
      <c r="L110" s="6" t="s">
        <v>1260</v>
      </c>
      <c r="M110" s="7" t="s">
        <v>1261</v>
      </c>
      <c r="N110" s="6" t="s">
        <v>1262</v>
      </c>
      <c r="O110" s="7" t="s">
        <v>712</v>
      </c>
      <c r="P110">
        <f t="shared" si="1"/>
        <v>22</v>
      </c>
      <c r="Q110">
        <f>VLOOKUP(P110,'3ME-NAF'!A:C,3,FALSE)</f>
        <v>9</v>
      </c>
      <c r="R110" s="7" t="s">
        <v>430</v>
      </c>
      <c r="S110" s="6" t="s">
        <v>94</v>
      </c>
      <c r="T110" s="7" t="s">
        <v>166</v>
      </c>
      <c r="U110" s="6" t="s">
        <v>360</v>
      </c>
      <c r="V110" s="7" t="s">
        <v>97</v>
      </c>
      <c r="W110" s="6" t="s">
        <v>98</v>
      </c>
      <c r="X110" s="7" t="s">
        <v>99</v>
      </c>
      <c r="Y110" s="6" t="s">
        <v>1263</v>
      </c>
      <c r="Z110" s="7" t="s">
        <v>1264</v>
      </c>
      <c r="AA110" s="6" t="s">
        <v>1265</v>
      </c>
      <c r="AB110" s="7" t="s">
        <v>1205</v>
      </c>
      <c r="AC110" s="6" t="s">
        <v>79</v>
      </c>
      <c r="AD110" s="7" t="s">
        <v>79</v>
      </c>
      <c r="AE110" s="6" t="s">
        <v>79</v>
      </c>
      <c r="AF110" s="7" t="s">
        <v>79</v>
      </c>
      <c r="AG110" s="6" t="s">
        <v>1266</v>
      </c>
      <c r="AH110" s="7" t="s">
        <v>79</v>
      </c>
      <c r="AI110" s="6" t="s">
        <v>79</v>
      </c>
      <c r="AJ110" s="7" t="s">
        <v>79</v>
      </c>
      <c r="AK110" s="6" t="s">
        <v>1267</v>
      </c>
      <c r="AL110" s="7" t="s">
        <v>1207</v>
      </c>
      <c r="AM110" s="6" t="s">
        <v>1206</v>
      </c>
      <c r="AN110" s="7" t="s">
        <v>111</v>
      </c>
      <c r="AO110" s="7" t="s">
        <v>430</v>
      </c>
      <c r="AP110" s="7" t="s">
        <v>79</v>
      </c>
      <c r="AQ110" s="7"/>
      <c r="AR110" s="7">
        <v>1</v>
      </c>
      <c r="AS110" s="8">
        <v>1300000</v>
      </c>
      <c r="AT110" s="8">
        <v>1300000</v>
      </c>
      <c r="AU110" s="8"/>
      <c r="AV110" s="8"/>
      <c r="AW110" s="8"/>
      <c r="AX110" s="8"/>
      <c r="AY110" s="8">
        <v>500000</v>
      </c>
      <c r="AZ110" s="8">
        <v>0</v>
      </c>
      <c r="BA110" s="9"/>
      <c r="BB110" s="9"/>
      <c r="BC110" s="9"/>
      <c r="BD110" s="9"/>
      <c r="BE110" s="10">
        <v>13083.75</v>
      </c>
      <c r="BF110" s="11">
        <v>1.9107670000000003</v>
      </c>
      <c r="BG110" s="11"/>
      <c r="BH110" s="11">
        <v>2000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1600000</v>
      </c>
      <c r="BP110" s="9">
        <v>0</v>
      </c>
      <c r="BQ110" s="9">
        <v>0</v>
      </c>
      <c r="BR110" s="9">
        <v>0</v>
      </c>
      <c r="BS110" s="7"/>
      <c r="BT110" s="7" t="str">
        <f>IFERROR((VLOOKUP(J110,[1]!Tableau2[#All],13,FALSE)),"")</f>
        <v/>
      </c>
    </row>
    <row r="111" spans="1:72" x14ac:dyDescent="0.25">
      <c r="A111" s="6" t="s">
        <v>1196</v>
      </c>
      <c r="B111" s="6" t="s">
        <v>354</v>
      </c>
      <c r="C111" s="7" t="s">
        <v>80</v>
      </c>
      <c r="D111" s="6" t="s">
        <v>81</v>
      </c>
      <c r="E111" s="7" t="s">
        <v>82</v>
      </c>
      <c r="F111" s="6" t="s">
        <v>83</v>
      </c>
      <c r="G111" s="7" t="s">
        <v>84</v>
      </c>
      <c r="H111" s="6" t="s">
        <v>85</v>
      </c>
      <c r="I111" s="7" t="s">
        <v>86</v>
      </c>
      <c r="J111" s="6" t="s">
        <v>1268</v>
      </c>
      <c r="K111" s="7" t="s">
        <v>88</v>
      </c>
      <c r="L111" s="6" t="s">
        <v>1269</v>
      </c>
      <c r="M111" s="7" t="s">
        <v>1270</v>
      </c>
      <c r="N111" s="6" t="s">
        <v>1271</v>
      </c>
      <c r="O111" s="7" t="s">
        <v>1272</v>
      </c>
      <c r="P111">
        <f t="shared" si="1"/>
        <v>38</v>
      </c>
      <c r="Q111">
        <f>VLOOKUP(P111,'3ME-NAF'!A:C,3,FALSE)</f>
        <v>19</v>
      </c>
      <c r="R111" s="7" t="s">
        <v>430</v>
      </c>
      <c r="S111" s="6" t="s">
        <v>94</v>
      </c>
      <c r="T111" s="7" t="s">
        <v>95</v>
      </c>
      <c r="U111" s="6" t="s">
        <v>360</v>
      </c>
      <c r="V111" s="7" t="s">
        <v>97</v>
      </c>
      <c r="W111" s="6" t="s">
        <v>136</v>
      </c>
      <c r="X111" s="7" t="s">
        <v>137</v>
      </c>
      <c r="Y111" s="6" t="s">
        <v>1273</v>
      </c>
      <c r="Z111" s="7" t="s">
        <v>1274</v>
      </c>
      <c r="AA111" s="6" t="s">
        <v>1275</v>
      </c>
      <c r="AB111" s="7" t="s">
        <v>1205</v>
      </c>
      <c r="AC111" s="6" t="s">
        <v>79</v>
      </c>
      <c r="AD111" s="7" t="s">
        <v>79</v>
      </c>
      <c r="AE111" s="6" t="s">
        <v>79</v>
      </c>
      <c r="AF111" s="7" t="s">
        <v>79</v>
      </c>
      <c r="AG111" s="6" t="s">
        <v>79</v>
      </c>
      <c r="AH111" s="7" t="s">
        <v>143</v>
      </c>
      <c r="AI111" s="6" t="s">
        <v>143</v>
      </c>
      <c r="AJ111" s="7" t="s">
        <v>1276</v>
      </c>
      <c r="AK111" s="6" t="s">
        <v>1277</v>
      </c>
      <c r="AL111" s="7" t="s">
        <v>1278</v>
      </c>
      <c r="AM111" s="6" t="s">
        <v>1279</v>
      </c>
      <c r="AN111" s="7" t="s">
        <v>368</v>
      </c>
      <c r="AO111" s="7" t="s">
        <v>430</v>
      </c>
      <c r="AP111" s="7" t="s">
        <v>79</v>
      </c>
      <c r="AQ111" s="7"/>
      <c r="AR111" s="7">
        <v>1</v>
      </c>
      <c r="AS111" s="8">
        <v>52400000</v>
      </c>
      <c r="AT111" s="8">
        <v>52400000</v>
      </c>
      <c r="AU111" s="8"/>
      <c r="AV111" s="8"/>
      <c r="AW111" s="8"/>
      <c r="AX111" s="8"/>
      <c r="AY111" s="8">
        <v>19990000</v>
      </c>
      <c r="AZ111" s="8">
        <v>19990000</v>
      </c>
      <c r="BA111" s="9">
        <v>7996000</v>
      </c>
      <c r="BB111" s="9">
        <v>0</v>
      </c>
      <c r="BC111" s="9">
        <v>0</v>
      </c>
      <c r="BD111" s="9">
        <v>7996000</v>
      </c>
      <c r="BE111" s="10">
        <v>240531.66</v>
      </c>
      <c r="BF111" s="11">
        <v>4.1553779999999998</v>
      </c>
      <c r="BG111" s="11"/>
      <c r="BH111" s="11">
        <v>49000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32410000</v>
      </c>
      <c r="BP111" s="9">
        <v>0</v>
      </c>
      <c r="BQ111" s="9">
        <v>0</v>
      </c>
      <c r="BR111" s="9">
        <v>0</v>
      </c>
      <c r="BS111" s="7"/>
      <c r="BT111" s="7" t="str">
        <f>IFERROR((VLOOKUP(J111,[1]!Tableau2[#All],13,FALSE)),"")</f>
        <v/>
      </c>
    </row>
    <row r="112" spans="1:72" x14ac:dyDescent="0.25">
      <c r="A112" s="6" t="s">
        <v>1196</v>
      </c>
      <c r="B112" s="6" t="s">
        <v>354</v>
      </c>
      <c r="C112" s="7" t="s">
        <v>80</v>
      </c>
      <c r="D112" s="6" t="s">
        <v>81</v>
      </c>
      <c r="E112" s="7" t="s">
        <v>82</v>
      </c>
      <c r="F112" s="6" t="s">
        <v>83</v>
      </c>
      <c r="G112" s="7" t="s">
        <v>84</v>
      </c>
      <c r="H112" s="6" t="s">
        <v>85</v>
      </c>
      <c r="I112" s="7" t="s">
        <v>86</v>
      </c>
      <c r="J112" s="6" t="s">
        <v>1280</v>
      </c>
      <c r="K112" s="7" t="s">
        <v>88</v>
      </c>
      <c r="L112" s="6" t="s">
        <v>1281</v>
      </c>
      <c r="M112" s="7" t="s">
        <v>1282</v>
      </c>
      <c r="N112" s="6" t="s">
        <v>1283</v>
      </c>
      <c r="O112" s="7" t="s">
        <v>1284</v>
      </c>
      <c r="P112">
        <f t="shared" si="1"/>
        <v>38</v>
      </c>
      <c r="Q112">
        <f>VLOOKUP(P112,'3ME-NAF'!A:C,3,FALSE)</f>
        <v>19</v>
      </c>
      <c r="R112" s="7" t="s">
        <v>236</v>
      </c>
      <c r="S112" s="6" t="s">
        <v>94</v>
      </c>
      <c r="T112" s="7" t="s">
        <v>214</v>
      </c>
      <c r="U112" s="6" t="s">
        <v>360</v>
      </c>
      <c r="V112" s="7" t="s">
        <v>97</v>
      </c>
      <c r="W112" s="6" t="s">
        <v>473</v>
      </c>
      <c r="X112" s="7" t="s">
        <v>486</v>
      </c>
      <c r="Y112" s="6" t="s">
        <v>1285</v>
      </c>
      <c r="Z112" s="7" t="s">
        <v>1286</v>
      </c>
      <c r="AA112" s="6" t="s">
        <v>1287</v>
      </c>
      <c r="AB112" s="7" t="s">
        <v>1205</v>
      </c>
      <c r="AC112" s="6" t="s">
        <v>79</v>
      </c>
      <c r="AD112" s="7" t="s">
        <v>79</v>
      </c>
      <c r="AE112" s="6" t="s">
        <v>79</v>
      </c>
      <c r="AF112" s="7" t="s">
        <v>1119</v>
      </c>
      <c r="AG112" s="6" t="s">
        <v>79</v>
      </c>
      <c r="AH112" s="7" t="s">
        <v>143</v>
      </c>
      <c r="AI112" s="6" t="s">
        <v>143</v>
      </c>
      <c r="AJ112" s="7" t="s">
        <v>1288</v>
      </c>
      <c r="AK112" s="6" t="s">
        <v>1121</v>
      </c>
      <c r="AL112" s="7" t="s">
        <v>1289</v>
      </c>
      <c r="AM112" s="6" t="s">
        <v>1290</v>
      </c>
      <c r="AN112" s="7" t="s">
        <v>368</v>
      </c>
      <c r="AO112" s="7" t="s">
        <v>236</v>
      </c>
      <c r="AP112" s="7" t="s">
        <v>1291</v>
      </c>
      <c r="AQ112" s="7" t="s">
        <v>143</v>
      </c>
      <c r="AR112" s="7">
        <v>1</v>
      </c>
      <c r="AS112" s="8">
        <v>15274760.869565001</v>
      </c>
      <c r="AT112" s="8">
        <v>15274760.869565001</v>
      </c>
      <c r="AU112" s="8"/>
      <c r="AV112" s="8"/>
      <c r="AW112" s="8"/>
      <c r="AX112" s="8"/>
      <c r="AY112" s="8">
        <v>5700000</v>
      </c>
      <c r="AZ112" s="8">
        <v>5700000</v>
      </c>
      <c r="BA112" s="9">
        <v>2300000</v>
      </c>
      <c r="BB112" s="9">
        <v>0</v>
      </c>
      <c r="BC112" s="9">
        <v>0</v>
      </c>
      <c r="BD112" s="9">
        <v>2300000</v>
      </c>
      <c r="BE112" s="10">
        <v>174500</v>
      </c>
      <c r="BF112" s="11">
        <v>3.2951290000000006</v>
      </c>
      <c r="BG112" s="11">
        <v>174500</v>
      </c>
      <c r="BH112" s="11">
        <v>29800</v>
      </c>
      <c r="BI112" s="9">
        <v>0</v>
      </c>
      <c r="BJ112" s="9">
        <v>1430000</v>
      </c>
      <c r="BK112" s="9">
        <v>0</v>
      </c>
      <c r="BL112" s="9">
        <v>0</v>
      </c>
      <c r="BM112" s="9">
        <v>0</v>
      </c>
      <c r="BN112" s="9">
        <v>0</v>
      </c>
      <c r="BO112" s="9">
        <v>17887500</v>
      </c>
      <c r="BP112" s="9">
        <v>0</v>
      </c>
      <c r="BQ112" s="9">
        <v>1430000</v>
      </c>
      <c r="BR112" s="9">
        <v>0</v>
      </c>
      <c r="BS112" s="7"/>
      <c r="BT112" s="7" t="str">
        <f>IFERROR((VLOOKUP(J112,[1]!Tableau2[#All],13,FALSE)),"")</f>
        <v/>
      </c>
    </row>
    <row r="113" spans="1:72" x14ac:dyDescent="0.25">
      <c r="A113" s="6" t="s">
        <v>1196</v>
      </c>
      <c r="B113" s="6" t="s">
        <v>354</v>
      </c>
      <c r="C113" s="7" t="s">
        <v>80</v>
      </c>
      <c r="D113" s="6" t="s">
        <v>81</v>
      </c>
      <c r="E113" s="7" t="s">
        <v>82</v>
      </c>
      <c r="F113" s="6" t="s">
        <v>83</v>
      </c>
      <c r="G113" s="7" t="s">
        <v>84</v>
      </c>
      <c r="H113" s="6" t="s">
        <v>85</v>
      </c>
      <c r="I113" s="7" t="s">
        <v>86</v>
      </c>
      <c r="J113" s="6" t="s">
        <v>1292</v>
      </c>
      <c r="K113" s="7" t="s">
        <v>88</v>
      </c>
      <c r="L113" s="6" t="s">
        <v>1293</v>
      </c>
      <c r="M113" s="7" t="s">
        <v>1294</v>
      </c>
      <c r="N113" s="6" t="s">
        <v>1295</v>
      </c>
      <c r="O113" s="7" t="s">
        <v>1296</v>
      </c>
      <c r="P113">
        <f t="shared" si="1"/>
        <v>2</v>
      </c>
      <c r="Q113">
        <v>1</v>
      </c>
      <c r="R113" s="7" t="s">
        <v>1157</v>
      </c>
      <c r="S113" s="6" t="s">
        <v>94</v>
      </c>
      <c r="T113" s="7" t="s">
        <v>214</v>
      </c>
      <c r="U113" s="6" t="s">
        <v>360</v>
      </c>
      <c r="V113" s="7" t="s">
        <v>97</v>
      </c>
      <c r="W113" s="6" t="s">
        <v>473</v>
      </c>
      <c r="X113" s="7" t="s">
        <v>474</v>
      </c>
      <c r="Y113" s="6" t="s">
        <v>1297</v>
      </c>
      <c r="Z113" s="7" t="s">
        <v>1298</v>
      </c>
      <c r="AA113" s="6" t="s">
        <v>1299</v>
      </c>
      <c r="AB113" s="7" t="s">
        <v>1205</v>
      </c>
      <c r="AC113" s="6" t="s">
        <v>79</v>
      </c>
      <c r="AD113" s="7" t="s">
        <v>79</v>
      </c>
      <c r="AE113" s="6" t="s">
        <v>79</v>
      </c>
      <c r="AF113" s="7" t="s">
        <v>79</v>
      </c>
      <c r="AG113" s="6" t="s">
        <v>79</v>
      </c>
      <c r="AH113" s="7" t="s">
        <v>79</v>
      </c>
      <c r="AI113" s="6" t="s">
        <v>79</v>
      </c>
      <c r="AJ113" s="7" t="s">
        <v>79</v>
      </c>
      <c r="AK113" s="6" t="s">
        <v>1267</v>
      </c>
      <c r="AL113" s="7" t="s">
        <v>1300</v>
      </c>
      <c r="AM113" s="6" t="s">
        <v>1206</v>
      </c>
      <c r="AN113" s="7" t="s">
        <v>368</v>
      </c>
      <c r="AO113" s="7" t="s">
        <v>1157</v>
      </c>
      <c r="AP113" s="7" t="s">
        <v>79</v>
      </c>
      <c r="AQ113" s="7"/>
      <c r="AR113" s="7">
        <v>1</v>
      </c>
      <c r="AS113" s="8">
        <v>2775000</v>
      </c>
      <c r="AT113" s="8">
        <v>2775000</v>
      </c>
      <c r="AU113" s="8"/>
      <c r="AV113" s="8"/>
      <c r="AW113" s="8"/>
      <c r="AX113" s="8"/>
      <c r="AY113" s="8">
        <v>1400000</v>
      </c>
      <c r="AZ113" s="8">
        <v>1400000</v>
      </c>
      <c r="BA113" s="9"/>
      <c r="BB113" s="9"/>
      <c r="BC113" s="9"/>
      <c r="BD113" s="9"/>
      <c r="BE113" s="10">
        <v>59999.17</v>
      </c>
      <c r="BF113" s="11">
        <v>1.1666829999999999</v>
      </c>
      <c r="BG113" s="11"/>
      <c r="BH113" s="11">
        <v>10000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1375000</v>
      </c>
      <c r="BP113" s="9">
        <v>0</v>
      </c>
      <c r="BQ113" s="9">
        <v>0</v>
      </c>
      <c r="BR113" s="9">
        <v>0</v>
      </c>
      <c r="BS113" s="7"/>
      <c r="BT113" s="7" t="str">
        <f>IFERROR((VLOOKUP(J113,[1]!Tableau2[#All],13,FALSE)),"")</f>
        <v/>
      </c>
    </row>
    <row r="114" spans="1:72" x14ac:dyDescent="0.25">
      <c r="A114" s="6" t="s">
        <v>1301</v>
      </c>
      <c r="B114" s="6" t="s">
        <v>79</v>
      </c>
      <c r="C114" s="7" t="s">
        <v>80</v>
      </c>
      <c r="D114" s="6" t="s">
        <v>81</v>
      </c>
      <c r="E114" s="7" t="s">
        <v>82</v>
      </c>
      <c r="F114" s="6" t="s">
        <v>83</v>
      </c>
      <c r="G114" s="7" t="s">
        <v>84</v>
      </c>
      <c r="H114" s="6" t="s">
        <v>85</v>
      </c>
      <c r="I114" s="7" t="s">
        <v>86</v>
      </c>
      <c r="J114" s="6" t="s">
        <v>1302</v>
      </c>
      <c r="K114" s="7" t="s">
        <v>88</v>
      </c>
      <c r="L114" s="6" t="s">
        <v>1303</v>
      </c>
      <c r="M114" s="7" t="s">
        <v>1304</v>
      </c>
      <c r="N114" s="6" t="s">
        <v>1305</v>
      </c>
      <c r="O114" s="7" t="s">
        <v>319</v>
      </c>
      <c r="P114">
        <f t="shared" si="1"/>
        <v>71</v>
      </c>
      <c r="Q114">
        <v>2402</v>
      </c>
      <c r="R114" s="7"/>
      <c r="S114" s="6" t="s">
        <v>94</v>
      </c>
      <c r="T114" s="7" t="s">
        <v>214</v>
      </c>
      <c r="U114" s="6" t="s">
        <v>118</v>
      </c>
      <c r="V114" s="7" t="s">
        <v>97</v>
      </c>
      <c r="W114" s="6" t="s">
        <v>189</v>
      </c>
      <c r="X114" s="7" t="s">
        <v>1178</v>
      </c>
      <c r="Y114" s="6" t="s">
        <v>1306</v>
      </c>
      <c r="Z114" s="7" t="s">
        <v>1307</v>
      </c>
      <c r="AA114" s="6" t="s">
        <v>1308</v>
      </c>
      <c r="AB114" s="7" t="s">
        <v>1309</v>
      </c>
      <c r="AC114" s="6" t="s">
        <v>79</v>
      </c>
      <c r="AD114" s="7" t="s">
        <v>79</v>
      </c>
      <c r="AE114" s="6" t="s">
        <v>79</v>
      </c>
      <c r="AF114" s="7" t="s">
        <v>79</v>
      </c>
      <c r="AG114" s="6" t="s">
        <v>1310</v>
      </c>
      <c r="AH114" s="7" t="s">
        <v>79</v>
      </c>
      <c r="AI114" s="6" t="s">
        <v>79</v>
      </c>
      <c r="AJ114" s="7" t="s">
        <v>79</v>
      </c>
      <c r="AK114" s="6" t="s">
        <v>1311</v>
      </c>
      <c r="AL114" s="7" t="s">
        <v>1312</v>
      </c>
      <c r="AM114" s="6" t="s">
        <v>1311</v>
      </c>
      <c r="AN114" s="7" t="s">
        <v>111</v>
      </c>
      <c r="AO114" s="7"/>
      <c r="AP114" s="7" t="s">
        <v>79</v>
      </c>
      <c r="AQ114" s="7"/>
      <c r="AR114" s="7">
        <v>1</v>
      </c>
      <c r="AS114" s="8">
        <v>0</v>
      </c>
      <c r="AT114" s="8">
        <v>0</v>
      </c>
      <c r="AU114" s="8"/>
      <c r="AV114" s="8"/>
      <c r="AW114" s="8"/>
      <c r="AX114" s="8"/>
      <c r="AY114" s="8">
        <v>869000</v>
      </c>
      <c r="AZ114" s="8">
        <v>0</v>
      </c>
      <c r="BA114" s="9"/>
      <c r="BB114" s="9"/>
      <c r="BC114" s="9"/>
      <c r="BD114" s="9"/>
      <c r="BE114" s="10"/>
      <c r="BF114" s="11"/>
      <c r="BG114" s="11"/>
      <c r="BH114" s="11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7"/>
      <c r="BT114" s="7" t="str">
        <f>IFERROR((VLOOKUP(J114,[1]!Tableau2[#All],13,FALSE)),"")</f>
        <v/>
      </c>
    </row>
    <row r="115" spans="1:72" x14ac:dyDescent="0.25">
      <c r="A115" s="6" t="s">
        <v>1301</v>
      </c>
      <c r="B115" s="6"/>
      <c r="C115" s="7" t="s">
        <v>80</v>
      </c>
      <c r="D115" s="6" t="s">
        <v>81</v>
      </c>
      <c r="E115" s="7" t="s">
        <v>82</v>
      </c>
      <c r="F115" s="6" t="s">
        <v>83</v>
      </c>
      <c r="G115" s="7" t="s">
        <v>84</v>
      </c>
      <c r="H115" s="6" t="s">
        <v>85</v>
      </c>
      <c r="I115" s="7" t="s">
        <v>86</v>
      </c>
      <c r="J115" s="6" t="s">
        <v>1313</v>
      </c>
      <c r="K115" s="7" t="s">
        <v>88</v>
      </c>
      <c r="L115" s="6" t="s">
        <v>1314</v>
      </c>
      <c r="M115" s="7" t="s">
        <v>1315</v>
      </c>
      <c r="N115" s="6" t="s">
        <v>1316</v>
      </c>
      <c r="O115" s="7" t="s">
        <v>1317</v>
      </c>
      <c r="P115">
        <f t="shared" si="1"/>
        <v>25</v>
      </c>
      <c r="Q115">
        <f>VLOOKUP(P115,'3ME-NAF'!A:C,3,FALSE)</f>
        <v>10</v>
      </c>
      <c r="R115" s="7"/>
      <c r="S115" s="6" t="s">
        <v>94</v>
      </c>
      <c r="T115" s="7" t="s">
        <v>214</v>
      </c>
      <c r="U115" s="6" t="s">
        <v>135</v>
      </c>
      <c r="V115" s="7" t="s">
        <v>97</v>
      </c>
      <c r="W115" s="6" t="s">
        <v>305</v>
      </c>
      <c r="X115" s="7" t="s">
        <v>306</v>
      </c>
      <c r="Y115" s="6" t="s">
        <v>1318</v>
      </c>
      <c r="Z115" s="7" t="s">
        <v>1319</v>
      </c>
      <c r="AA115" s="6" t="s">
        <v>1320</v>
      </c>
      <c r="AB115" s="7" t="s">
        <v>1309</v>
      </c>
      <c r="AC115" s="6" t="s">
        <v>79</v>
      </c>
      <c r="AD115" s="7" t="s">
        <v>79</v>
      </c>
      <c r="AE115" s="6" t="s">
        <v>79</v>
      </c>
      <c r="AF115" s="7" t="s">
        <v>79</v>
      </c>
      <c r="AG115" s="6" t="s">
        <v>1321</v>
      </c>
      <c r="AH115" s="7" t="s">
        <v>79</v>
      </c>
      <c r="AI115" s="6" t="s">
        <v>79</v>
      </c>
      <c r="AJ115" s="7" t="s">
        <v>79</v>
      </c>
      <c r="AK115" s="6" t="s">
        <v>1311</v>
      </c>
      <c r="AL115" s="7" t="s">
        <v>1322</v>
      </c>
      <c r="AM115" s="6" t="s">
        <v>1311</v>
      </c>
      <c r="AN115" s="7" t="s">
        <v>111</v>
      </c>
      <c r="AO115" s="7"/>
      <c r="AP115" s="7" t="s">
        <v>79</v>
      </c>
      <c r="AQ115" s="7"/>
      <c r="AR115" s="7">
        <v>1</v>
      </c>
      <c r="AS115" s="8">
        <v>0</v>
      </c>
      <c r="AT115" s="8">
        <v>0</v>
      </c>
      <c r="AU115" s="8"/>
      <c r="AV115" s="8"/>
      <c r="AW115" s="8"/>
      <c r="AX115" s="8"/>
      <c r="AY115" s="8">
        <v>2400000</v>
      </c>
      <c r="AZ115" s="8">
        <v>0</v>
      </c>
      <c r="BA115" s="9"/>
      <c r="BB115" s="9"/>
      <c r="BC115" s="9"/>
      <c r="BD115" s="9"/>
      <c r="BE115" s="10"/>
      <c r="BF115" s="11"/>
      <c r="BG115" s="11"/>
      <c r="BH115" s="11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7"/>
      <c r="BT115" s="7" t="str">
        <f>IFERROR((VLOOKUP(J115,[1]!Tableau2[#All],13,FALSE)),"")</f>
        <v/>
      </c>
    </row>
    <row r="116" spans="1:72" x14ac:dyDescent="0.25">
      <c r="A116" s="6" t="s">
        <v>1301</v>
      </c>
      <c r="B116" s="6" t="s">
        <v>354</v>
      </c>
      <c r="C116" s="7" t="s">
        <v>80</v>
      </c>
      <c r="D116" s="6" t="s">
        <v>81</v>
      </c>
      <c r="E116" s="7" t="s">
        <v>82</v>
      </c>
      <c r="F116" s="6" t="s">
        <v>83</v>
      </c>
      <c r="G116" s="7" t="s">
        <v>84</v>
      </c>
      <c r="H116" s="6" t="s">
        <v>85</v>
      </c>
      <c r="I116" s="7" t="s">
        <v>86</v>
      </c>
      <c r="J116" s="6" t="s">
        <v>1185</v>
      </c>
      <c r="K116" s="7" t="s">
        <v>88</v>
      </c>
      <c r="L116" s="6" t="s">
        <v>1186</v>
      </c>
      <c r="M116" s="7" t="s">
        <v>1187</v>
      </c>
      <c r="N116" s="6" t="s">
        <v>1188</v>
      </c>
      <c r="O116" s="7" t="s">
        <v>1094</v>
      </c>
      <c r="P116">
        <f t="shared" si="1"/>
        <v>16</v>
      </c>
      <c r="Q116">
        <f>VLOOKUP(P116,'3ME-NAF'!A:C,3,FALSE)</f>
        <v>12</v>
      </c>
      <c r="R116" s="7" t="s">
        <v>249</v>
      </c>
      <c r="S116" s="6" t="s">
        <v>94</v>
      </c>
      <c r="T116" s="7" t="s">
        <v>214</v>
      </c>
      <c r="U116" s="6" t="s">
        <v>360</v>
      </c>
      <c r="V116" s="7" t="s">
        <v>97</v>
      </c>
      <c r="W116" s="6" t="s">
        <v>189</v>
      </c>
      <c r="X116" s="7" t="s">
        <v>190</v>
      </c>
      <c r="Y116" s="6" t="s">
        <v>1189</v>
      </c>
      <c r="Z116" s="7" t="s">
        <v>1190</v>
      </c>
      <c r="AA116" s="6" t="s">
        <v>1191</v>
      </c>
      <c r="AB116" s="7" t="s">
        <v>1125</v>
      </c>
      <c r="AC116" s="6" t="s">
        <v>79</v>
      </c>
      <c r="AD116" s="7" t="s">
        <v>79</v>
      </c>
      <c r="AE116" s="6" t="s">
        <v>79</v>
      </c>
      <c r="AF116" s="7" t="s">
        <v>79</v>
      </c>
      <c r="AG116" s="6" t="s">
        <v>79</v>
      </c>
      <c r="AH116" s="7" t="s">
        <v>143</v>
      </c>
      <c r="AI116" s="6" t="s">
        <v>1192</v>
      </c>
      <c r="AJ116" s="7" t="s">
        <v>1193</v>
      </c>
      <c r="AK116" s="6" t="s">
        <v>1194</v>
      </c>
      <c r="AL116" s="7" t="s">
        <v>1195</v>
      </c>
      <c r="AM116" s="6" t="s">
        <v>1172</v>
      </c>
      <c r="AN116" s="7" t="s">
        <v>368</v>
      </c>
      <c r="AO116" s="7" t="s">
        <v>249</v>
      </c>
      <c r="AP116" s="7" t="s">
        <v>79</v>
      </c>
      <c r="AQ116" s="7"/>
      <c r="AR116" s="7">
        <v>1</v>
      </c>
      <c r="AS116" s="8">
        <v>691009.254312</v>
      </c>
      <c r="AT116" s="8">
        <v>666682.27967199998</v>
      </c>
      <c r="AU116" s="8"/>
      <c r="AV116" s="8"/>
      <c r="AW116" s="8"/>
      <c r="AX116" s="8"/>
      <c r="AY116" s="8">
        <v>390714</v>
      </c>
      <c r="AZ116" s="8">
        <v>390714</v>
      </c>
      <c r="BA116" s="9">
        <v>351240</v>
      </c>
      <c r="BB116" s="9">
        <v>631119</v>
      </c>
      <c r="BC116" s="9">
        <v>0</v>
      </c>
      <c r="BD116" s="9">
        <v>982359</v>
      </c>
      <c r="BE116" s="10"/>
      <c r="BF116" s="11"/>
      <c r="BG116" s="11"/>
      <c r="BH116" s="11"/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975186</v>
      </c>
      <c r="BP116" s="9">
        <v>0</v>
      </c>
      <c r="BQ116" s="9">
        <v>0</v>
      </c>
      <c r="BR116" s="9">
        <v>0</v>
      </c>
      <c r="BS116" s="7"/>
      <c r="BT116" s="7" t="str">
        <f>IFERROR((VLOOKUP(J116,[1]!Tableau2[#All],13,FALSE)),"")</f>
        <v/>
      </c>
    </row>
    <row r="117" spans="1:72" x14ac:dyDescent="0.25">
      <c r="A117" s="6" t="s">
        <v>1301</v>
      </c>
      <c r="B117" s="6" t="s">
        <v>354</v>
      </c>
      <c r="C117" s="7" t="s">
        <v>80</v>
      </c>
      <c r="D117" s="6" t="s">
        <v>81</v>
      </c>
      <c r="E117" s="7" t="s">
        <v>82</v>
      </c>
      <c r="F117" s="6" t="s">
        <v>83</v>
      </c>
      <c r="G117" s="7" t="s">
        <v>84</v>
      </c>
      <c r="H117" s="6" t="s">
        <v>85</v>
      </c>
      <c r="I117" s="7" t="s">
        <v>86</v>
      </c>
      <c r="J117" s="6" t="s">
        <v>1323</v>
      </c>
      <c r="K117" s="7" t="s">
        <v>88</v>
      </c>
      <c r="L117" s="6" t="s">
        <v>1324</v>
      </c>
      <c r="M117" s="7" t="s">
        <v>1325</v>
      </c>
      <c r="N117" s="6" t="s">
        <v>1326</v>
      </c>
      <c r="O117" s="7" t="s">
        <v>786</v>
      </c>
      <c r="P117">
        <f t="shared" si="1"/>
        <v>17</v>
      </c>
      <c r="Q117">
        <f>VLOOKUP(P117,'3ME-NAF'!A:C,3,FALSE)</f>
        <v>6</v>
      </c>
      <c r="R117" s="7" t="s">
        <v>236</v>
      </c>
      <c r="S117" s="6" t="s">
        <v>94</v>
      </c>
      <c r="T117" s="7" t="s">
        <v>166</v>
      </c>
      <c r="U117" s="6" t="s">
        <v>360</v>
      </c>
      <c r="V117" s="7" t="s">
        <v>97</v>
      </c>
      <c r="W117" s="6" t="s">
        <v>473</v>
      </c>
      <c r="X117" s="7" t="s">
        <v>634</v>
      </c>
      <c r="Y117" s="6" t="s">
        <v>1327</v>
      </c>
      <c r="Z117" s="7" t="s">
        <v>1328</v>
      </c>
      <c r="AA117" s="6" t="s">
        <v>1329</v>
      </c>
      <c r="AB117" s="7" t="s">
        <v>1330</v>
      </c>
      <c r="AC117" s="6" t="s">
        <v>79</v>
      </c>
      <c r="AD117" s="7" t="s">
        <v>79</v>
      </c>
      <c r="AE117" s="6" t="s">
        <v>79</v>
      </c>
      <c r="AF117" s="7" t="s">
        <v>79</v>
      </c>
      <c r="AG117" s="6" t="s">
        <v>79</v>
      </c>
      <c r="AH117" s="7" t="s">
        <v>1331</v>
      </c>
      <c r="AI117" s="6" t="s">
        <v>1332</v>
      </c>
      <c r="AJ117" s="7" t="s">
        <v>1333</v>
      </c>
      <c r="AK117" s="6" t="s">
        <v>1311</v>
      </c>
      <c r="AL117" s="7" t="s">
        <v>1334</v>
      </c>
      <c r="AM117" s="6" t="s">
        <v>1194</v>
      </c>
      <c r="AN117" s="7" t="s">
        <v>368</v>
      </c>
      <c r="AO117" s="7" t="s">
        <v>236</v>
      </c>
      <c r="AP117" s="7" t="s">
        <v>79</v>
      </c>
      <c r="AQ117" s="7"/>
      <c r="AR117" s="7">
        <v>1</v>
      </c>
      <c r="AS117" s="8">
        <v>39166585</v>
      </c>
      <c r="AT117" s="8">
        <v>39166585</v>
      </c>
      <c r="AU117" s="8"/>
      <c r="AV117" s="8"/>
      <c r="AW117" s="8"/>
      <c r="AX117" s="8"/>
      <c r="AY117" s="8">
        <v>14999000</v>
      </c>
      <c r="AZ117" s="8">
        <v>14999000</v>
      </c>
      <c r="BA117" s="9">
        <v>5999600</v>
      </c>
      <c r="BB117" s="9">
        <v>5536988.8300000001</v>
      </c>
      <c r="BC117" s="9">
        <v>2884147.21</v>
      </c>
      <c r="BD117" s="9">
        <v>14420736.039999999</v>
      </c>
      <c r="BE117" s="10">
        <v>280003.88</v>
      </c>
      <c r="BF117" s="11">
        <v>2.678356</v>
      </c>
      <c r="BG117" s="11"/>
      <c r="BH117" s="11">
        <v>44000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24167585</v>
      </c>
      <c r="BP117" s="9">
        <v>0</v>
      </c>
      <c r="BQ117" s="9">
        <v>0</v>
      </c>
      <c r="BR117" s="9">
        <v>0</v>
      </c>
      <c r="BS117" s="7"/>
      <c r="BT117" s="7" t="str">
        <f>IFERROR((VLOOKUP(J117,[1]!Tableau2[#All],13,FALSE)),"")</f>
        <v/>
      </c>
    </row>
    <row r="118" spans="1:72" x14ac:dyDescent="0.25">
      <c r="A118" s="6" t="s">
        <v>1301</v>
      </c>
      <c r="B118" s="6" t="s">
        <v>354</v>
      </c>
      <c r="C118" s="7" t="s">
        <v>80</v>
      </c>
      <c r="D118" s="6" t="s">
        <v>81</v>
      </c>
      <c r="E118" s="7" t="s">
        <v>82</v>
      </c>
      <c r="F118" s="6" t="s">
        <v>83</v>
      </c>
      <c r="G118" s="7" t="s">
        <v>84</v>
      </c>
      <c r="H118" s="6" t="s">
        <v>85</v>
      </c>
      <c r="I118" s="7" t="s">
        <v>86</v>
      </c>
      <c r="J118" s="6" t="s">
        <v>1335</v>
      </c>
      <c r="K118" s="7" t="s">
        <v>88</v>
      </c>
      <c r="L118" s="6" t="s">
        <v>1336</v>
      </c>
      <c r="M118" s="7" t="s">
        <v>1337</v>
      </c>
      <c r="N118" s="6" t="s">
        <v>1338</v>
      </c>
      <c r="O118" s="7" t="s">
        <v>587</v>
      </c>
      <c r="P118">
        <f t="shared" si="1"/>
        <v>16</v>
      </c>
      <c r="Q118">
        <f>VLOOKUP(P118,'3ME-NAF'!A:C,3,FALSE)</f>
        <v>12</v>
      </c>
      <c r="R118" s="7" t="s">
        <v>249</v>
      </c>
      <c r="S118" s="6" t="s">
        <v>94</v>
      </c>
      <c r="T118" s="7" t="s">
        <v>214</v>
      </c>
      <c r="U118" s="6" t="s">
        <v>360</v>
      </c>
      <c r="V118" s="7" t="s">
        <v>97</v>
      </c>
      <c r="W118" s="6" t="s">
        <v>787</v>
      </c>
      <c r="X118" s="7" t="s">
        <v>1339</v>
      </c>
      <c r="Y118" s="6" t="s">
        <v>1340</v>
      </c>
      <c r="Z118" s="7" t="s">
        <v>1341</v>
      </c>
      <c r="AA118" s="6" t="s">
        <v>1342</v>
      </c>
      <c r="AB118" s="7" t="s">
        <v>1343</v>
      </c>
      <c r="AC118" s="6" t="s">
        <v>79</v>
      </c>
      <c r="AD118" s="7" t="s">
        <v>79</v>
      </c>
      <c r="AE118" s="6" t="s">
        <v>79</v>
      </c>
      <c r="AF118" s="7" t="s">
        <v>79</v>
      </c>
      <c r="AG118" s="6" t="s">
        <v>79</v>
      </c>
      <c r="AH118" s="7" t="s">
        <v>143</v>
      </c>
      <c r="AI118" s="6" t="s">
        <v>1344</v>
      </c>
      <c r="AJ118" s="7" t="s">
        <v>1345</v>
      </c>
      <c r="AK118" s="6" t="s">
        <v>1311</v>
      </c>
      <c r="AL118" s="7" t="s">
        <v>1322</v>
      </c>
      <c r="AM118" s="6" t="s">
        <v>1311</v>
      </c>
      <c r="AN118" s="7" t="s">
        <v>368</v>
      </c>
      <c r="AO118" s="7" t="s">
        <v>249</v>
      </c>
      <c r="AP118" s="7" t="s">
        <v>79</v>
      </c>
      <c r="AQ118" s="7"/>
      <c r="AR118" s="7">
        <v>1</v>
      </c>
      <c r="AS118" s="8">
        <v>875939.4</v>
      </c>
      <c r="AT118" s="8">
        <v>875939.4</v>
      </c>
      <c r="AU118" s="8"/>
      <c r="AV118" s="8"/>
      <c r="AW118" s="8"/>
      <c r="AX118" s="8"/>
      <c r="AY118" s="8">
        <v>1459899</v>
      </c>
      <c r="AZ118" s="8">
        <v>1459899</v>
      </c>
      <c r="BA118" s="9">
        <v>583959.6</v>
      </c>
      <c r="BB118" s="9">
        <v>291979.8</v>
      </c>
      <c r="BC118" s="9">
        <v>0</v>
      </c>
      <c r="BD118" s="9">
        <v>875939.4</v>
      </c>
      <c r="BE118" s="10">
        <v>19480.25</v>
      </c>
      <c r="BF118" s="11">
        <v>3.7471259999999997</v>
      </c>
      <c r="BG118" s="11"/>
      <c r="BH118" s="11">
        <v>4400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9">
        <v>0</v>
      </c>
      <c r="BS118" s="7"/>
      <c r="BT118" s="7" t="str">
        <f>IFERROR((VLOOKUP(J118,[1]!Tableau2[#All],13,FALSE)),"")</f>
        <v/>
      </c>
    </row>
    <row r="119" spans="1:72" x14ac:dyDescent="0.25">
      <c r="A119" s="6" t="s">
        <v>1301</v>
      </c>
      <c r="B119" s="6" t="s">
        <v>354</v>
      </c>
      <c r="C119" s="7" t="s">
        <v>80</v>
      </c>
      <c r="D119" s="6" t="s">
        <v>81</v>
      </c>
      <c r="E119" s="7" t="s">
        <v>82</v>
      </c>
      <c r="F119" s="6" t="s">
        <v>83</v>
      </c>
      <c r="G119" s="7" t="s">
        <v>84</v>
      </c>
      <c r="H119" s="6" t="s">
        <v>85</v>
      </c>
      <c r="I119" s="7" t="s">
        <v>86</v>
      </c>
      <c r="J119" s="6" t="s">
        <v>1346</v>
      </c>
      <c r="K119" s="7" t="s">
        <v>88</v>
      </c>
      <c r="L119" s="6" t="s">
        <v>1347</v>
      </c>
      <c r="M119" s="7" t="s">
        <v>1348</v>
      </c>
      <c r="N119" s="6" t="s">
        <v>1349</v>
      </c>
      <c r="O119" s="7" t="s">
        <v>1350</v>
      </c>
      <c r="P119">
        <f t="shared" si="1"/>
        <v>1</v>
      </c>
      <c r="Q119">
        <v>1</v>
      </c>
      <c r="R119" s="7" t="s">
        <v>1351</v>
      </c>
      <c r="S119" s="6" t="s">
        <v>94</v>
      </c>
      <c r="T119" s="7" t="s">
        <v>214</v>
      </c>
      <c r="U119" s="6" t="s">
        <v>360</v>
      </c>
      <c r="V119" s="7" t="s">
        <v>97</v>
      </c>
      <c r="W119" s="6" t="s">
        <v>237</v>
      </c>
      <c r="X119" s="7" t="s">
        <v>1352</v>
      </c>
      <c r="Y119" s="6" t="s">
        <v>1353</v>
      </c>
      <c r="Z119" s="7" t="s">
        <v>1354</v>
      </c>
      <c r="AA119" s="6" t="s">
        <v>1355</v>
      </c>
      <c r="AB119" s="7" t="s">
        <v>1356</v>
      </c>
      <c r="AC119" s="6" t="s">
        <v>79</v>
      </c>
      <c r="AD119" s="7" t="s">
        <v>79</v>
      </c>
      <c r="AE119" s="6" t="s">
        <v>79</v>
      </c>
      <c r="AF119" s="7" t="s">
        <v>79</v>
      </c>
      <c r="AG119" s="6" t="s">
        <v>79</v>
      </c>
      <c r="AH119" s="7" t="s">
        <v>1357</v>
      </c>
      <c r="AI119" s="6" t="s">
        <v>1358</v>
      </c>
      <c r="AJ119" s="7" t="s">
        <v>1359</v>
      </c>
      <c r="AK119" s="6" t="s">
        <v>1311</v>
      </c>
      <c r="AL119" s="7" t="s">
        <v>1312</v>
      </c>
      <c r="AM119" s="6" t="s">
        <v>1311</v>
      </c>
      <c r="AN119" s="7" t="s">
        <v>368</v>
      </c>
      <c r="AO119" s="7" t="s">
        <v>1351</v>
      </c>
      <c r="AP119" s="7" t="s">
        <v>79</v>
      </c>
      <c r="AQ119" s="7"/>
      <c r="AR119" s="7">
        <v>1</v>
      </c>
      <c r="AS119" s="8">
        <v>2105100</v>
      </c>
      <c r="AT119" s="8">
        <v>2105100</v>
      </c>
      <c r="AU119" s="8"/>
      <c r="AV119" s="8"/>
      <c r="AW119" s="8"/>
      <c r="AX119" s="8"/>
      <c r="AY119" s="8">
        <v>800000</v>
      </c>
      <c r="AZ119" s="8">
        <v>800000</v>
      </c>
      <c r="BA119" s="9">
        <v>320000</v>
      </c>
      <c r="BB119" s="9">
        <v>292585.09999999998</v>
      </c>
      <c r="BC119" s="9">
        <v>160000</v>
      </c>
      <c r="BD119" s="9">
        <v>772585.1</v>
      </c>
      <c r="BE119" s="10">
        <v>38995.39</v>
      </c>
      <c r="BF119" s="11">
        <v>1.0257620000000001</v>
      </c>
      <c r="BG119" s="11"/>
      <c r="BH119" s="11">
        <v>17000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1305100</v>
      </c>
      <c r="BP119" s="9">
        <v>0</v>
      </c>
      <c r="BQ119" s="9">
        <v>0</v>
      </c>
      <c r="BR119" s="9">
        <v>0</v>
      </c>
      <c r="BS119" s="7"/>
      <c r="BT119" s="7" t="str">
        <f>IFERROR((VLOOKUP(J119,[1]!Tableau2[#All],13,FALSE)),"")</f>
        <v/>
      </c>
    </row>
    <row r="120" spans="1:72" x14ac:dyDescent="0.25">
      <c r="A120" s="6" t="s">
        <v>1301</v>
      </c>
      <c r="B120" s="6" t="s">
        <v>354</v>
      </c>
      <c r="C120" s="7" t="s">
        <v>80</v>
      </c>
      <c r="D120" s="6" t="s">
        <v>81</v>
      </c>
      <c r="E120" s="7" t="s">
        <v>82</v>
      </c>
      <c r="F120" s="6" t="s">
        <v>83</v>
      </c>
      <c r="G120" s="7" t="s">
        <v>84</v>
      </c>
      <c r="H120" s="6" t="s">
        <v>85</v>
      </c>
      <c r="I120" s="7" t="s">
        <v>86</v>
      </c>
      <c r="J120" s="6" t="s">
        <v>1360</v>
      </c>
      <c r="K120" s="7" t="s">
        <v>88</v>
      </c>
      <c r="L120" s="6" t="s">
        <v>1361</v>
      </c>
      <c r="M120" s="7" t="s">
        <v>1362</v>
      </c>
      <c r="N120" s="6" t="s">
        <v>1363</v>
      </c>
      <c r="O120" s="7" t="s">
        <v>1177</v>
      </c>
      <c r="P120">
        <f t="shared" si="1"/>
        <v>16</v>
      </c>
      <c r="Q120">
        <f>VLOOKUP(P120,'3ME-NAF'!A:C,3,FALSE)</f>
        <v>12</v>
      </c>
      <c r="R120" s="7" t="s">
        <v>1157</v>
      </c>
      <c r="S120" s="6" t="s">
        <v>94</v>
      </c>
      <c r="T120" s="7" t="s">
        <v>166</v>
      </c>
      <c r="U120" s="6" t="s">
        <v>360</v>
      </c>
      <c r="V120" s="7" t="s">
        <v>97</v>
      </c>
      <c r="W120" s="6" t="s">
        <v>305</v>
      </c>
      <c r="X120" s="7" t="s">
        <v>962</v>
      </c>
      <c r="Y120" s="6" t="s">
        <v>1364</v>
      </c>
      <c r="Z120" s="7" t="s">
        <v>1365</v>
      </c>
      <c r="AA120" s="6" t="s">
        <v>1366</v>
      </c>
      <c r="AB120" s="7" t="s">
        <v>1309</v>
      </c>
      <c r="AC120" s="6" t="s">
        <v>79</v>
      </c>
      <c r="AD120" s="7" t="s">
        <v>79</v>
      </c>
      <c r="AE120" s="6" t="s">
        <v>79</v>
      </c>
      <c r="AF120" s="7" t="s">
        <v>79</v>
      </c>
      <c r="AG120" s="6" t="s">
        <v>79</v>
      </c>
      <c r="AH120" s="7" t="s">
        <v>143</v>
      </c>
      <c r="AI120" s="6" t="s">
        <v>1367</v>
      </c>
      <c r="AJ120" s="7" t="s">
        <v>1368</v>
      </c>
      <c r="AK120" s="6" t="s">
        <v>1311</v>
      </c>
      <c r="AL120" s="7" t="s">
        <v>1369</v>
      </c>
      <c r="AM120" s="6" t="s">
        <v>1311</v>
      </c>
      <c r="AN120" s="7" t="s">
        <v>368</v>
      </c>
      <c r="AO120" s="7" t="s">
        <v>1157</v>
      </c>
      <c r="AP120" s="7" t="s">
        <v>79</v>
      </c>
      <c r="AQ120" s="7"/>
      <c r="AR120" s="7">
        <v>1</v>
      </c>
      <c r="AS120" s="8">
        <v>2405000</v>
      </c>
      <c r="AT120" s="8">
        <v>2405000</v>
      </c>
      <c r="AU120" s="8"/>
      <c r="AV120" s="8"/>
      <c r="AW120" s="8"/>
      <c r="AX120" s="8"/>
      <c r="AY120" s="8">
        <v>1107943</v>
      </c>
      <c r="AZ120" s="8">
        <v>1107943</v>
      </c>
      <c r="BA120" s="9">
        <v>443177.2</v>
      </c>
      <c r="BB120" s="9">
        <v>368274.26</v>
      </c>
      <c r="BC120" s="9">
        <v>0</v>
      </c>
      <c r="BD120" s="9">
        <v>811451.46</v>
      </c>
      <c r="BE120" s="10">
        <v>55498.36</v>
      </c>
      <c r="BF120" s="11">
        <v>0.99817599999999995</v>
      </c>
      <c r="BG120" s="11"/>
      <c r="BH120" s="11">
        <v>7000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1297057</v>
      </c>
      <c r="BP120" s="9">
        <v>0</v>
      </c>
      <c r="BQ120" s="9">
        <v>0</v>
      </c>
      <c r="BR120" s="9">
        <v>0</v>
      </c>
      <c r="BS120" s="7"/>
      <c r="BT120" s="7" t="str">
        <f>IFERROR((VLOOKUP(J120,[1]!Tableau2[#All],13,FALSE)),"")</f>
        <v/>
      </c>
    </row>
    <row r="121" spans="1:72" x14ac:dyDescent="0.25">
      <c r="A121" s="6" t="s">
        <v>1301</v>
      </c>
      <c r="B121" s="6" t="s">
        <v>354</v>
      </c>
      <c r="C121" s="7" t="s">
        <v>80</v>
      </c>
      <c r="D121" s="6" t="s">
        <v>81</v>
      </c>
      <c r="E121" s="7" t="s">
        <v>82</v>
      </c>
      <c r="F121" s="6" t="s">
        <v>83</v>
      </c>
      <c r="G121" s="7" t="s">
        <v>84</v>
      </c>
      <c r="H121" s="6" t="s">
        <v>85</v>
      </c>
      <c r="I121" s="7" t="s">
        <v>86</v>
      </c>
      <c r="J121" s="6" t="s">
        <v>1370</v>
      </c>
      <c r="K121" s="7" t="s">
        <v>88</v>
      </c>
      <c r="L121" s="6" t="s">
        <v>1371</v>
      </c>
      <c r="M121" s="7" t="s">
        <v>585</v>
      </c>
      <c r="N121" s="6" t="s">
        <v>586</v>
      </c>
      <c r="O121" s="7" t="s">
        <v>587</v>
      </c>
      <c r="P121">
        <f t="shared" si="1"/>
        <v>16</v>
      </c>
      <c r="Q121">
        <f>VLOOKUP(P121,'3ME-NAF'!A:C,3,FALSE)</f>
        <v>12</v>
      </c>
      <c r="R121" s="7" t="s">
        <v>249</v>
      </c>
      <c r="S121" s="6" t="s">
        <v>94</v>
      </c>
      <c r="T121" s="7" t="s">
        <v>214</v>
      </c>
      <c r="U121" s="6" t="s">
        <v>360</v>
      </c>
      <c r="V121" s="7" t="s">
        <v>97</v>
      </c>
      <c r="W121" s="6" t="s">
        <v>250</v>
      </c>
      <c r="X121" s="7" t="s">
        <v>588</v>
      </c>
      <c r="Y121" s="6" t="s">
        <v>589</v>
      </c>
      <c r="Z121" s="7" t="s">
        <v>590</v>
      </c>
      <c r="AA121" s="6" t="s">
        <v>591</v>
      </c>
      <c r="AB121" s="7" t="s">
        <v>1372</v>
      </c>
      <c r="AC121" s="6" t="s">
        <v>79</v>
      </c>
      <c r="AD121" s="7" t="s">
        <v>79</v>
      </c>
      <c r="AE121" s="6" t="s">
        <v>79</v>
      </c>
      <c r="AF121" s="7" t="s">
        <v>79</v>
      </c>
      <c r="AG121" s="6" t="s">
        <v>79</v>
      </c>
      <c r="AH121" s="7" t="s">
        <v>143</v>
      </c>
      <c r="AI121" s="6" t="s">
        <v>1373</v>
      </c>
      <c r="AJ121" s="7" t="s">
        <v>1374</v>
      </c>
      <c r="AK121" s="6" t="s">
        <v>1311</v>
      </c>
      <c r="AL121" s="7" t="s">
        <v>1322</v>
      </c>
      <c r="AM121" s="6" t="s">
        <v>1311</v>
      </c>
      <c r="AN121" s="7" t="s">
        <v>368</v>
      </c>
      <c r="AO121" s="7" t="s">
        <v>249</v>
      </c>
      <c r="AP121" s="7" t="s">
        <v>79</v>
      </c>
      <c r="AQ121" s="7"/>
      <c r="AR121" s="7">
        <v>1</v>
      </c>
      <c r="AS121" s="8">
        <v>4330000</v>
      </c>
      <c r="AT121" s="8">
        <v>4330000</v>
      </c>
      <c r="AU121" s="8"/>
      <c r="AV121" s="8"/>
      <c r="AW121" s="8"/>
      <c r="AX121" s="8"/>
      <c r="AY121" s="8">
        <v>2035000</v>
      </c>
      <c r="AZ121" s="8">
        <v>2035000</v>
      </c>
      <c r="BA121" s="9">
        <v>814000</v>
      </c>
      <c r="BB121" s="9">
        <v>642943.15</v>
      </c>
      <c r="BC121" s="9">
        <v>0</v>
      </c>
      <c r="BD121" s="9">
        <v>1456943.15</v>
      </c>
      <c r="BE121" s="10">
        <v>57603.39</v>
      </c>
      <c r="BF121" s="11">
        <v>1.766389</v>
      </c>
      <c r="BG121" s="11"/>
      <c r="BH121" s="11">
        <v>9000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2295000</v>
      </c>
      <c r="BP121" s="9">
        <v>0</v>
      </c>
      <c r="BQ121" s="9">
        <v>0</v>
      </c>
      <c r="BR121" s="9">
        <v>0</v>
      </c>
      <c r="BS121" s="7"/>
      <c r="BT121" s="7" t="str">
        <f>IFERROR((VLOOKUP(J121,[1]!Tableau2[#All],13,FALSE)),"")</f>
        <v/>
      </c>
    </row>
    <row r="122" spans="1:72" x14ac:dyDescent="0.25">
      <c r="A122" s="6" t="s">
        <v>1301</v>
      </c>
      <c r="B122" s="6" t="s">
        <v>354</v>
      </c>
      <c r="C122" s="7" t="s">
        <v>80</v>
      </c>
      <c r="D122" s="6" t="s">
        <v>81</v>
      </c>
      <c r="E122" s="7" t="s">
        <v>82</v>
      </c>
      <c r="F122" s="6" t="s">
        <v>83</v>
      </c>
      <c r="G122" s="7" t="s">
        <v>84</v>
      </c>
      <c r="H122" s="6" t="s">
        <v>85</v>
      </c>
      <c r="I122" s="7" t="s">
        <v>86</v>
      </c>
      <c r="J122" s="6" t="s">
        <v>1375</v>
      </c>
      <c r="K122" s="7" t="s">
        <v>88</v>
      </c>
      <c r="L122" s="6" t="s">
        <v>1376</v>
      </c>
      <c r="M122" s="7" t="s">
        <v>262</v>
      </c>
      <c r="N122" s="6" t="s">
        <v>1377</v>
      </c>
      <c r="O122" s="7" t="s">
        <v>148</v>
      </c>
      <c r="P122">
        <f t="shared" si="1"/>
        <v>35</v>
      </c>
      <c r="Q122">
        <f>VLOOKUP(P122,'3ME-NAF'!A:C,3,FALSE)</f>
        <v>2402</v>
      </c>
      <c r="R122" s="7" t="s">
        <v>249</v>
      </c>
      <c r="S122" s="6" t="s">
        <v>94</v>
      </c>
      <c r="T122" s="7" t="s">
        <v>95</v>
      </c>
      <c r="U122" s="6" t="s">
        <v>360</v>
      </c>
      <c r="V122" s="7" t="s">
        <v>97</v>
      </c>
      <c r="W122" s="6" t="s">
        <v>250</v>
      </c>
      <c r="X122" s="7" t="s">
        <v>1378</v>
      </c>
      <c r="Y122" s="6" t="s">
        <v>1379</v>
      </c>
      <c r="Z122" s="7" t="s">
        <v>1380</v>
      </c>
      <c r="AA122" s="6" t="s">
        <v>1381</v>
      </c>
      <c r="AB122" s="7" t="s">
        <v>1309</v>
      </c>
      <c r="AC122" s="6" t="s">
        <v>79</v>
      </c>
      <c r="AD122" s="7" t="s">
        <v>79</v>
      </c>
      <c r="AE122" s="6" t="s">
        <v>1382</v>
      </c>
      <c r="AF122" s="7" t="s">
        <v>79</v>
      </c>
      <c r="AG122" s="6" t="s">
        <v>1383</v>
      </c>
      <c r="AH122" s="7" t="s">
        <v>79</v>
      </c>
      <c r="AI122" s="6" t="s">
        <v>79</v>
      </c>
      <c r="AJ122" s="7" t="s">
        <v>79</v>
      </c>
      <c r="AK122" s="6" t="s">
        <v>1311</v>
      </c>
      <c r="AL122" s="7" t="s">
        <v>1322</v>
      </c>
      <c r="AM122" s="6" t="s">
        <v>1311</v>
      </c>
      <c r="AN122" s="7" t="s">
        <v>111</v>
      </c>
      <c r="AO122" s="7" t="s">
        <v>249</v>
      </c>
      <c r="AP122" s="7" t="s">
        <v>79</v>
      </c>
      <c r="AQ122" s="7"/>
      <c r="AR122" s="7">
        <v>1</v>
      </c>
      <c r="AS122" s="8">
        <v>4843878</v>
      </c>
      <c r="AT122" s="8">
        <v>4843878</v>
      </c>
      <c r="AU122" s="8"/>
      <c r="AV122" s="8"/>
      <c r="AW122" s="8"/>
      <c r="AX122" s="8"/>
      <c r="AY122" s="8">
        <v>2354000</v>
      </c>
      <c r="AZ122" s="8">
        <v>0</v>
      </c>
      <c r="BA122" s="9"/>
      <c r="BB122" s="9"/>
      <c r="BC122" s="9"/>
      <c r="BD122" s="9"/>
      <c r="BE122" s="10">
        <v>17468.259999999998</v>
      </c>
      <c r="BF122" s="11">
        <v>6.7379350000000002</v>
      </c>
      <c r="BG122" s="11"/>
      <c r="BH122" s="11">
        <v>5000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4979756</v>
      </c>
      <c r="BP122" s="9">
        <v>0</v>
      </c>
      <c r="BQ122" s="9">
        <v>0</v>
      </c>
      <c r="BR122" s="9">
        <v>0</v>
      </c>
      <c r="BS122" s="7"/>
      <c r="BT122" s="7" t="str">
        <f>IFERROR((VLOOKUP(J122,[1]!Tableau2[#All],13,FALSE)),"")</f>
        <v/>
      </c>
    </row>
    <row r="123" spans="1:72" x14ac:dyDescent="0.25">
      <c r="A123" s="6" t="s">
        <v>1301</v>
      </c>
      <c r="B123" s="6" t="s">
        <v>354</v>
      </c>
      <c r="C123" s="7" t="s">
        <v>80</v>
      </c>
      <c r="D123" s="6" t="s">
        <v>81</v>
      </c>
      <c r="E123" s="7" t="s">
        <v>82</v>
      </c>
      <c r="F123" s="6" t="s">
        <v>83</v>
      </c>
      <c r="G123" s="7" t="s">
        <v>84</v>
      </c>
      <c r="H123" s="6" t="s">
        <v>85</v>
      </c>
      <c r="I123" s="7" t="s">
        <v>86</v>
      </c>
      <c r="J123" s="6" t="s">
        <v>1384</v>
      </c>
      <c r="K123" s="7" t="s">
        <v>88</v>
      </c>
      <c r="L123" s="6" t="s">
        <v>1385</v>
      </c>
      <c r="M123" s="7" t="s">
        <v>1386</v>
      </c>
      <c r="N123" s="6" t="s">
        <v>1387</v>
      </c>
      <c r="O123" s="7" t="s">
        <v>1388</v>
      </c>
      <c r="P123">
        <f t="shared" si="1"/>
        <v>72</v>
      </c>
      <c r="Q123">
        <v>2402</v>
      </c>
      <c r="R123" s="7" t="s">
        <v>249</v>
      </c>
      <c r="S123" s="6" t="s">
        <v>94</v>
      </c>
      <c r="T123" s="7" t="s">
        <v>214</v>
      </c>
      <c r="U123" s="6" t="s">
        <v>360</v>
      </c>
      <c r="V123" s="7" t="s">
        <v>97</v>
      </c>
      <c r="W123" s="6" t="s">
        <v>98</v>
      </c>
      <c r="X123" s="7" t="s">
        <v>99</v>
      </c>
      <c r="Y123" s="6" t="s">
        <v>1389</v>
      </c>
      <c r="Z123" s="7" t="s">
        <v>1390</v>
      </c>
      <c r="AA123" s="6" t="s">
        <v>1391</v>
      </c>
      <c r="AB123" s="7" t="s">
        <v>1309</v>
      </c>
      <c r="AC123" s="6" t="s">
        <v>79</v>
      </c>
      <c r="AD123" s="7" t="s">
        <v>79</v>
      </c>
      <c r="AE123" s="6" t="s">
        <v>79</v>
      </c>
      <c r="AF123" s="7" t="s">
        <v>79</v>
      </c>
      <c r="AG123" s="6" t="s">
        <v>79</v>
      </c>
      <c r="AH123" s="7" t="s">
        <v>1392</v>
      </c>
      <c r="AI123" s="6" t="s">
        <v>1393</v>
      </c>
      <c r="AJ123" s="7" t="s">
        <v>1394</v>
      </c>
      <c r="AK123" s="6" t="s">
        <v>1311</v>
      </c>
      <c r="AL123" s="7" t="s">
        <v>1395</v>
      </c>
      <c r="AM123" s="6" t="s">
        <v>1311</v>
      </c>
      <c r="AN123" s="7" t="s">
        <v>368</v>
      </c>
      <c r="AO123" s="7" t="s">
        <v>249</v>
      </c>
      <c r="AP123" s="7" t="s">
        <v>79</v>
      </c>
      <c r="AQ123" s="7"/>
      <c r="AR123" s="7">
        <v>1</v>
      </c>
      <c r="AS123" s="8">
        <v>5378897</v>
      </c>
      <c r="AT123" s="8">
        <v>5378897</v>
      </c>
      <c r="AU123" s="8"/>
      <c r="AV123" s="8"/>
      <c r="AW123" s="8"/>
      <c r="AX123" s="8"/>
      <c r="AY123" s="8">
        <v>2900000</v>
      </c>
      <c r="AZ123" s="8">
        <v>2900000</v>
      </c>
      <c r="BA123" s="9">
        <v>1160000</v>
      </c>
      <c r="BB123" s="9">
        <v>1434441.5</v>
      </c>
      <c r="BC123" s="9">
        <v>247987.93</v>
      </c>
      <c r="BD123" s="9">
        <v>2842429.43</v>
      </c>
      <c r="BE123" s="10">
        <v>36102</v>
      </c>
      <c r="BF123" s="11">
        <v>4.0163979999999997</v>
      </c>
      <c r="BG123" s="11">
        <v>36102</v>
      </c>
      <c r="BH123" s="11">
        <v>8000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2478897</v>
      </c>
      <c r="BP123" s="9">
        <v>0</v>
      </c>
      <c r="BQ123" s="9">
        <v>0</v>
      </c>
      <c r="BR123" s="9">
        <v>0</v>
      </c>
      <c r="BS123" s="7"/>
      <c r="BT123" s="7" t="str">
        <f>IFERROR((VLOOKUP(J123,[1]!Tableau2[#All],13,FALSE)),"")</f>
        <v/>
      </c>
    </row>
    <row r="124" spans="1:72" x14ac:dyDescent="0.25">
      <c r="A124" s="6" t="s">
        <v>1301</v>
      </c>
      <c r="B124" s="6" t="s">
        <v>354</v>
      </c>
      <c r="C124" s="7" t="s">
        <v>80</v>
      </c>
      <c r="D124" s="6" t="s">
        <v>81</v>
      </c>
      <c r="E124" s="7" t="s">
        <v>82</v>
      </c>
      <c r="F124" s="6" t="s">
        <v>83</v>
      </c>
      <c r="G124" s="7" t="s">
        <v>84</v>
      </c>
      <c r="H124" s="6" t="s">
        <v>85</v>
      </c>
      <c r="I124" s="7" t="s">
        <v>86</v>
      </c>
      <c r="J124" s="6" t="s">
        <v>1396</v>
      </c>
      <c r="K124" s="7" t="s">
        <v>88</v>
      </c>
      <c r="L124" s="6" t="s">
        <v>1397</v>
      </c>
      <c r="M124" s="7" t="s">
        <v>1398</v>
      </c>
      <c r="N124" s="6" t="s">
        <v>1399</v>
      </c>
      <c r="O124" s="7" t="s">
        <v>116</v>
      </c>
      <c r="P124">
        <f t="shared" si="1"/>
        <v>30</v>
      </c>
      <c r="Q124">
        <v>12</v>
      </c>
      <c r="R124" s="7" t="s">
        <v>117</v>
      </c>
      <c r="S124" s="6" t="s">
        <v>94</v>
      </c>
      <c r="T124" s="7" t="s">
        <v>95</v>
      </c>
      <c r="U124" s="6" t="s">
        <v>360</v>
      </c>
      <c r="V124" s="7" t="s">
        <v>97</v>
      </c>
      <c r="W124" s="6" t="s">
        <v>381</v>
      </c>
      <c r="X124" s="7" t="s">
        <v>740</v>
      </c>
      <c r="Y124" s="6" t="s">
        <v>741</v>
      </c>
      <c r="Z124" s="7" t="s">
        <v>742</v>
      </c>
      <c r="AA124" s="6" t="s">
        <v>743</v>
      </c>
      <c r="AB124" s="7" t="s">
        <v>1309</v>
      </c>
      <c r="AC124" s="6" t="s">
        <v>79</v>
      </c>
      <c r="AD124" s="7" t="s">
        <v>79</v>
      </c>
      <c r="AE124" s="6" t="s">
        <v>79</v>
      </c>
      <c r="AF124" s="7" t="s">
        <v>79</v>
      </c>
      <c r="AG124" s="6" t="s">
        <v>79</v>
      </c>
      <c r="AH124" s="7" t="s">
        <v>143</v>
      </c>
      <c r="AI124" s="6" t="s">
        <v>1400</v>
      </c>
      <c r="AJ124" s="7" t="s">
        <v>1401</v>
      </c>
      <c r="AK124" s="6" t="s">
        <v>1150</v>
      </c>
      <c r="AL124" s="7" t="s">
        <v>1402</v>
      </c>
      <c r="AM124" s="6" t="s">
        <v>1150</v>
      </c>
      <c r="AN124" s="7" t="s">
        <v>368</v>
      </c>
      <c r="AO124" s="7" t="s">
        <v>117</v>
      </c>
      <c r="AP124" s="7" t="s">
        <v>79</v>
      </c>
      <c r="AQ124" s="7"/>
      <c r="AR124" s="7">
        <v>1</v>
      </c>
      <c r="AS124" s="8">
        <v>1950000</v>
      </c>
      <c r="AT124" s="8">
        <v>1950000</v>
      </c>
      <c r="AU124" s="8"/>
      <c r="AV124" s="8"/>
      <c r="AW124" s="8"/>
      <c r="AX124" s="8"/>
      <c r="AY124" s="8">
        <v>812565</v>
      </c>
      <c r="AZ124" s="8">
        <v>812565</v>
      </c>
      <c r="BA124" s="9">
        <v>325026</v>
      </c>
      <c r="BB124" s="9">
        <v>183478.02</v>
      </c>
      <c r="BC124" s="9">
        <v>0</v>
      </c>
      <c r="BD124" s="9">
        <v>508504.02</v>
      </c>
      <c r="BE124" s="10">
        <v>11909.12</v>
      </c>
      <c r="BF124" s="11">
        <v>3.411524</v>
      </c>
      <c r="BG124" s="11"/>
      <c r="BH124" s="11">
        <v>2000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1137435</v>
      </c>
      <c r="BP124" s="9">
        <v>0</v>
      </c>
      <c r="BQ124" s="9">
        <v>0</v>
      </c>
      <c r="BR124" s="9">
        <v>0</v>
      </c>
      <c r="BS124" s="7"/>
      <c r="BT124" s="7" t="str">
        <f>IFERROR((VLOOKUP(J124,[1]!Tableau2[#All],13,FALSE)),"")</f>
        <v/>
      </c>
    </row>
    <row r="125" spans="1:72" x14ac:dyDescent="0.25">
      <c r="A125" s="6" t="s">
        <v>1403</v>
      </c>
      <c r="B125" s="6" t="s">
        <v>354</v>
      </c>
      <c r="C125" s="7" t="s">
        <v>80</v>
      </c>
      <c r="D125" s="6" t="s">
        <v>81</v>
      </c>
      <c r="E125" s="7" t="s">
        <v>82</v>
      </c>
      <c r="F125" s="6" t="s">
        <v>83</v>
      </c>
      <c r="G125" s="7" t="s">
        <v>84</v>
      </c>
      <c r="H125" s="6" t="s">
        <v>85</v>
      </c>
      <c r="I125" s="7" t="s">
        <v>86</v>
      </c>
      <c r="J125" s="6" t="s">
        <v>1404</v>
      </c>
      <c r="K125" s="7" t="s">
        <v>88</v>
      </c>
      <c r="L125" s="6" t="s">
        <v>1405</v>
      </c>
      <c r="M125" s="7" t="s">
        <v>1406</v>
      </c>
      <c r="N125" s="6" t="s">
        <v>1407</v>
      </c>
      <c r="O125" s="7" t="s">
        <v>1408</v>
      </c>
      <c r="P125">
        <f t="shared" si="1"/>
        <v>10</v>
      </c>
      <c r="Q125">
        <f>VLOOKUP(P125,'3ME-NAF'!A:C,3,FALSE)</f>
        <v>2</v>
      </c>
      <c r="R125" s="7" t="s">
        <v>1351</v>
      </c>
      <c r="S125" s="6" t="s">
        <v>94</v>
      </c>
      <c r="T125" s="7" t="s">
        <v>214</v>
      </c>
      <c r="U125" s="6" t="s">
        <v>360</v>
      </c>
      <c r="V125" s="7" t="s">
        <v>97</v>
      </c>
      <c r="W125" s="6" t="s">
        <v>98</v>
      </c>
      <c r="X125" s="7" t="s">
        <v>361</v>
      </c>
      <c r="Y125" s="6" t="s">
        <v>1409</v>
      </c>
      <c r="Z125" s="7" t="s">
        <v>1410</v>
      </c>
      <c r="AA125" s="6" t="s">
        <v>1411</v>
      </c>
      <c r="AB125" s="7" t="s">
        <v>1412</v>
      </c>
      <c r="AC125" s="6" t="s">
        <v>79</v>
      </c>
      <c r="AD125" s="7" t="s">
        <v>79</v>
      </c>
      <c r="AE125" s="6" t="s">
        <v>79</v>
      </c>
      <c r="AF125" s="7" t="s">
        <v>79</v>
      </c>
      <c r="AG125" s="6" t="s">
        <v>1413</v>
      </c>
      <c r="AH125" s="7" t="s">
        <v>1414</v>
      </c>
      <c r="AI125" s="6" t="s">
        <v>1415</v>
      </c>
      <c r="AJ125" s="7" t="s">
        <v>1416</v>
      </c>
      <c r="AK125" s="6" t="s">
        <v>1417</v>
      </c>
      <c r="AL125" s="7" t="s">
        <v>935</v>
      </c>
      <c r="AM125" s="6" t="s">
        <v>1418</v>
      </c>
      <c r="AN125" s="7" t="s">
        <v>111</v>
      </c>
      <c r="AO125" s="7" t="s">
        <v>1351</v>
      </c>
      <c r="AP125" s="7" t="s">
        <v>79</v>
      </c>
      <c r="AQ125" s="7"/>
      <c r="AR125" s="7">
        <v>1</v>
      </c>
      <c r="AS125" s="8">
        <v>1546355</v>
      </c>
      <c r="AT125" s="8">
        <v>1546355</v>
      </c>
      <c r="AU125" s="8"/>
      <c r="AV125" s="8"/>
      <c r="AW125" s="8"/>
      <c r="AX125" s="8"/>
      <c r="AY125" s="8">
        <v>808900</v>
      </c>
      <c r="AZ125" s="8">
        <v>730985.17999999993</v>
      </c>
      <c r="BA125" s="9">
        <v>161780</v>
      </c>
      <c r="BB125" s="9">
        <v>152793.32999999999</v>
      </c>
      <c r="BC125" s="9">
        <v>416411.85</v>
      </c>
      <c r="BD125" s="9">
        <v>730985.18</v>
      </c>
      <c r="BE125" s="10">
        <v>11897</v>
      </c>
      <c r="BF125" s="11">
        <v>6.7991939503236107</v>
      </c>
      <c r="BG125" s="11">
        <v>11897</v>
      </c>
      <c r="BH125" s="11">
        <v>6000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737455</v>
      </c>
      <c r="BP125" s="9">
        <v>0</v>
      </c>
      <c r="BQ125" s="9">
        <v>0</v>
      </c>
      <c r="BR125" s="9">
        <v>0</v>
      </c>
      <c r="BS125" s="7"/>
      <c r="BT125" s="7" t="str">
        <f>IFERROR((VLOOKUP(J125,[1]!Tableau2[#All],13,FALSE)),"")</f>
        <v/>
      </c>
    </row>
    <row r="126" spans="1:72" x14ac:dyDescent="0.25">
      <c r="A126" s="6" t="s">
        <v>1403</v>
      </c>
      <c r="B126" s="6" t="s">
        <v>354</v>
      </c>
      <c r="C126" s="7" t="s">
        <v>80</v>
      </c>
      <c r="D126" s="6" t="s">
        <v>81</v>
      </c>
      <c r="E126" s="7" t="s">
        <v>82</v>
      </c>
      <c r="F126" s="6" t="s">
        <v>83</v>
      </c>
      <c r="G126" s="7" t="s">
        <v>84</v>
      </c>
      <c r="H126" s="6" t="s">
        <v>85</v>
      </c>
      <c r="I126" s="7" t="s">
        <v>86</v>
      </c>
      <c r="J126" s="6" t="s">
        <v>1419</v>
      </c>
      <c r="K126" s="7" t="s">
        <v>88</v>
      </c>
      <c r="L126" s="6" t="s">
        <v>1420</v>
      </c>
      <c r="M126" s="7" t="s">
        <v>1406</v>
      </c>
      <c r="N126" s="6" t="s">
        <v>1407</v>
      </c>
      <c r="O126" s="7" t="s">
        <v>1408</v>
      </c>
      <c r="P126">
        <f t="shared" si="1"/>
        <v>10</v>
      </c>
      <c r="Q126">
        <f>VLOOKUP(P126,'3ME-NAF'!A:C,3,FALSE)</f>
        <v>2</v>
      </c>
      <c r="R126" s="7" t="s">
        <v>1351</v>
      </c>
      <c r="S126" s="6" t="s">
        <v>94</v>
      </c>
      <c r="T126" s="7" t="s">
        <v>214</v>
      </c>
      <c r="U126" s="6" t="s">
        <v>360</v>
      </c>
      <c r="V126" s="7" t="s">
        <v>97</v>
      </c>
      <c r="W126" s="6" t="s">
        <v>98</v>
      </c>
      <c r="X126" s="7" t="s">
        <v>361</v>
      </c>
      <c r="Y126" s="6" t="s">
        <v>1421</v>
      </c>
      <c r="Z126" s="7" t="s">
        <v>1422</v>
      </c>
      <c r="AA126" s="6" t="s">
        <v>1423</v>
      </c>
      <c r="AB126" s="7" t="s">
        <v>1412</v>
      </c>
      <c r="AC126" s="6" t="s">
        <v>79</v>
      </c>
      <c r="AD126" s="7" t="s">
        <v>79</v>
      </c>
      <c r="AE126" s="6" t="s">
        <v>79</v>
      </c>
      <c r="AF126" s="7" t="s">
        <v>79</v>
      </c>
      <c r="AG126" s="6" t="s">
        <v>1413</v>
      </c>
      <c r="AH126" s="7" t="s">
        <v>1424</v>
      </c>
      <c r="AI126" s="6" t="s">
        <v>1425</v>
      </c>
      <c r="AJ126" s="7" t="s">
        <v>1426</v>
      </c>
      <c r="AK126" s="6" t="s">
        <v>1417</v>
      </c>
      <c r="AL126" s="7" t="s">
        <v>935</v>
      </c>
      <c r="AM126" s="6" t="s">
        <v>1418</v>
      </c>
      <c r="AN126" s="7" t="s">
        <v>111</v>
      </c>
      <c r="AO126" s="7" t="s">
        <v>1351</v>
      </c>
      <c r="AP126" s="7" t="s">
        <v>79</v>
      </c>
      <c r="AQ126" s="7"/>
      <c r="AR126" s="7">
        <v>1</v>
      </c>
      <c r="AS126" s="8">
        <v>1466223</v>
      </c>
      <c r="AT126" s="8">
        <v>1466223</v>
      </c>
      <c r="AU126" s="8"/>
      <c r="AV126" s="8"/>
      <c r="AW126" s="8"/>
      <c r="AX126" s="8"/>
      <c r="AY126" s="8">
        <v>799700</v>
      </c>
      <c r="AZ126" s="8">
        <v>313297.90000000002</v>
      </c>
      <c r="BA126" s="9">
        <v>0</v>
      </c>
      <c r="BB126" s="9">
        <v>250638.32</v>
      </c>
      <c r="BC126" s="9">
        <v>62659.58</v>
      </c>
      <c r="BD126" s="9">
        <v>313297.90000000002</v>
      </c>
      <c r="BE126" s="10">
        <v>17852</v>
      </c>
      <c r="BF126" s="11">
        <v>4.4796096512435586</v>
      </c>
      <c r="BG126" s="11">
        <v>17852</v>
      </c>
      <c r="BH126" s="11">
        <v>13000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666523</v>
      </c>
      <c r="BP126" s="9">
        <v>0</v>
      </c>
      <c r="BQ126" s="9">
        <v>0</v>
      </c>
      <c r="BR126" s="9">
        <v>0</v>
      </c>
      <c r="BS126" s="7"/>
      <c r="BT126" s="7" t="str">
        <f>IFERROR((VLOOKUP(J126,[1]!Tableau2[#All],13,FALSE)),"")</f>
        <v/>
      </c>
    </row>
    <row r="127" spans="1:72" x14ac:dyDescent="0.25">
      <c r="A127" s="6" t="s">
        <v>1403</v>
      </c>
      <c r="B127" s="6" t="s">
        <v>354</v>
      </c>
      <c r="C127" s="7" t="s">
        <v>80</v>
      </c>
      <c r="D127" s="6" t="s">
        <v>81</v>
      </c>
      <c r="E127" s="7" t="s">
        <v>82</v>
      </c>
      <c r="F127" s="6" t="s">
        <v>83</v>
      </c>
      <c r="G127" s="7" t="s">
        <v>84</v>
      </c>
      <c r="H127" s="6" t="s">
        <v>85</v>
      </c>
      <c r="I127" s="7" t="s">
        <v>86</v>
      </c>
      <c r="J127" s="6" t="s">
        <v>1427</v>
      </c>
      <c r="K127" s="7" t="s">
        <v>88</v>
      </c>
      <c r="L127" s="6" t="s">
        <v>1428</v>
      </c>
      <c r="M127" s="7" t="s">
        <v>1429</v>
      </c>
      <c r="N127" s="6" t="s">
        <v>1430</v>
      </c>
      <c r="O127" s="7" t="s">
        <v>763</v>
      </c>
      <c r="P127">
        <f t="shared" si="1"/>
        <v>35</v>
      </c>
      <c r="Q127">
        <f>VLOOKUP(P127,'3ME-NAF'!A:C,3,FALSE)</f>
        <v>2402</v>
      </c>
      <c r="R127" s="7" t="s">
        <v>165</v>
      </c>
      <c r="S127" s="6" t="s">
        <v>94</v>
      </c>
      <c r="T127" s="7" t="s">
        <v>95</v>
      </c>
      <c r="U127" s="6" t="s">
        <v>360</v>
      </c>
      <c r="V127" s="7" t="s">
        <v>97</v>
      </c>
      <c r="W127" s="6" t="s">
        <v>237</v>
      </c>
      <c r="X127" s="7" t="s">
        <v>544</v>
      </c>
      <c r="Y127" s="6" t="s">
        <v>1431</v>
      </c>
      <c r="Z127" s="7" t="s">
        <v>1432</v>
      </c>
      <c r="AA127" s="6" t="s">
        <v>1433</v>
      </c>
      <c r="AB127" s="7" t="s">
        <v>1434</v>
      </c>
      <c r="AC127" s="6" t="s">
        <v>79</v>
      </c>
      <c r="AD127" s="7" t="s">
        <v>79</v>
      </c>
      <c r="AE127" s="6" t="s">
        <v>79</v>
      </c>
      <c r="AF127" s="7" t="s">
        <v>79</v>
      </c>
      <c r="AG127" s="6" t="s">
        <v>79</v>
      </c>
      <c r="AH127" s="7" t="s">
        <v>79</v>
      </c>
      <c r="AI127" s="6" t="s">
        <v>79</v>
      </c>
      <c r="AJ127" s="7" t="s">
        <v>79</v>
      </c>
      <c r="AK127" s="6" t="s">
        <v>1417</v>
      </c>
      <c r="AL127" s="7" t="s">
        <v>1435</v>
      </c>
      <c r="AM127" s="6" t="s">
        <v>1127</v>
      </c>
      <c r="AN127" s="7" t="s">
        <v>368</v>
      </c>
      <c r="AO127" s="7" t="s">
        <v>165</v>
      </c>
      <c r="AP127" s="7" t="s">
        <v>79</v>
      </c>
      <c r="AQ127" s="7"/>
      <c r="AR127" s="7">
        <v>1</v>
      </c>
      <c r="AS127" s="8">
        <v>4033575</v>
      </c>
      <c r="AT127" s="8">
        <v>4033575</v>
      </c>
      <c r="AU127" s="8"/>
      <c r="AV127" s="8"/>
      <c r="AW127" s="8"/>
      <c r="AX127" s="8"/>
      <c r="AY127" s="8">
        <v>1800000</v>
      </c>
      <c r="AZ127" s="8">
        <v>1800000</v>
      </c>
      <c r="BA127" s="9"/>
      <c r="BB127" s="9"/>
      <c r="BC127" s="9"/>
      <c r="BD127" s="9"/>
      <c r="BE127" s="10">
        <v>23051</v>
      </c>
      <c r="BF127" s="11">
        <v>3.9043860000000001</v>
      </c>
      <c r="BG127" s="11">
        <v>23051</v>
      </c>
      <c r="BH127" s="11">
        <v>3600</v>
      </c>
      <c r="BI127" s="9">
        <v>0</v>
      </c>
      <c r="BJ127" s="9">
        <v>0</v>
      </c>
      <c r="BK127" s="9">
        <v>0</v>
      </c>
      <c r="BL127" s="9">
        <v>0</v>
      </c>
      <c r="BM127" s="9">
        <v>0</v>
      </c>
      <c r="BN127" s="9">
        <v>0</v>
      </c>
      <c r="BO127" s="9">
        <v>2233575</v>
      </c>
      <c r="BP127" s="9">
        <v>0</v>
      </c>
      <c r="BQ127" s="9">
        <v>0</v>
      </c>
      <c r="BR127" s="9">
        <v>0</v>
      </c>
      <c r="BS127" s="7"/>
      <c r="BT127" s="7" t="str">
        <f>IFERROR((VLOOKUP(J127,[1]!Tableau2[#All],13,FALSE)),"")</f>
        <v/>
      </c>
    </row>
    <row r="128" spans="1:72" x14ac:dyDescent="0.25">
      <c r="A128" s="6" t="s">
        <v>1403</v>
      </c>
      <c r="B128" s="6" t="s">
        <v>354</v>
      </c>
      <c r="C128" s="7" t="s">
        <v>80</v>
      </c>
      <c r="D128" s="6" t="s">
        <v>81</v>
      </c>
      <c r="E128" s="7" t="s">
        <v>82</v>
      </c>
      <c r="F128" s="6" t="s">
        <v>83</v>
      </c>
      <c r="G128" s="7" t="s">
        <v>84</v>
      </c>
      <c r="H128" s="6" t="s">
        <v>85</v>
      </c>
      <c r="I128" s="7" t="s">
        <v>86</v>
      </c>
      <c r="J128" s="6" t="s">
        <v>1436</v>
      </c>
      <c r="K128" s="7" t="s">
        <v>88</v>
      </c>
      <c r="L128" s="6" t="s">
        <v>1437</v>
      </c>
      <c r="M128" s="7" t="s">
        <v>1438</v>
      </c>
      <c r="N128" s="6" t="s">
        <v>1439</v>
      </c>
      <c r="O128" s="7" t="s">
        <v>1440</v>
      </c>
      <c r="P128">
        <f t="shared" si="1"/>
        <v>68</v>
      </c>
      <c r="Q128">
        <v>2402</v>
      </c>
      <c r="R128" s="7" t="s">
        <v>249</v>
      </c>
      <c r="S128" s="6" t="s">
        <v>94</v>
      </c>
      <c r="T128" s="7" t="s">
        <v>214</v>
      </c>
      <c r="U128" s="6" t="s">
        <v>360</v>
      </c>
      <c r="V128" s="7" t="s">
        <v>97</v>
      </c>
      <c r="W128" s="6" t="s">
        <v>334</v>
      </c>
      <c r="X128" s="7" t="s">
        <v>1441</v>
      </c>
      <c r="Y128" s="6" t="s">
        <v>1442</v>
      </c>
      <c r="Z128" s="7" t="s">
        <v>1443</v>
      </c>
      <c r="AA128" s="6" t="s">
        <v>1444</v>
      </c>
      <c r="AB128" s="7" t="s">
        <v>1434</v>
      </c>
      <c r="AC128" s="6" t="s">
        <v>79</v>
      </c>
      <c r="AD128" s="7" t="s">
        <v>79</v>
      </c>
      <c r="AE128" s="6" t="s">
        <v>79</v>
      </c>
      <c r="AF128" s="7" t="s">
        <v>79</v>
      </c>
      <c r="AG128" s="6" t="s">
        <v>79</v>
      </c>
      <c r="AH128" s="7" t="s">
        <v>79</v>
      </c>
      <c r="AI128" s="6" t="s">
        <v>79</v>
      </c>
      <c r="AJ128" s="7" t="s">
        <v>79</v>
      </c>
      <c r="AK128" s="6" t="s">
        <v>1417</v>
      </c>
      <c r="AL128" s="7" t="s">
        <v>1435</v>
      </c>
      <c r="AM128" s="6" t="s">
        <v>1127</v>
      </c>
      <c r="AN128" s="7" t="s">
        <v>368</v>
      </c>
      <c r="AO128" s="7" t="s">
        <v>249</v>
      </c>
      <c r="AP128" s="7" t="s">
        <v>79</v>
      </c>
      <c r="AQ128" s="7"/>
      <c r="AR128" s="7">
        <v>1</v>
      </c>
      <c r="AS128" s="8">
        <v>6050000</v>
      </c>
      <c r="AT128" s="8">
        <v>6050000</v>
      </c>
      <c r="AU128" s="8"/>
      <c r="AV128" s="8"/>
      <c r="AW128" s="8"/>
      <c r="AX128" s="8"/>
      <c r="AY128" s="8">
        <v>2722500</v>
      </c>
      <c r="AZ128" s="8">
        <v>2722500</v>
      </c>
      <c r="BA128" s="9"/>
      <c r="BB128" s="9"/>
      <c r="BC128" s="9"/>
      <c r="BD128" s="9"/>
      <c r="BE128" s="10">
        <v>48404</v>
      </c>
      <c r="BF128" s="11">
        <v>2.812268</v>
      </c>
      <c r="BG128" s="11">
        <v>48404</v>
      </c>
      <c r="BH128" s="11">
        <v>8000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3327500</v>
      </c>
      <c r="BP128" s="9">
        <v>0</v>
      </c>
      <c r="BQ128" s="9">
        <v>0</v>
      </c>
      <c r="BR128" s="9">
        <v>0</v>
      </c>
      <c r="BS128" s="7"/>
      <c r="BT128" s="7" t="str">
        <f>IFERROR((VLOOKUP(J128,[1]!Tableau2[#All],13,FALSE)),"")</f>
        <v/>
      </c>
    </row>
    <row r="129" spans="1:72" x14ac:dyDescent="0.25">
      <c r="A129" s="6" t="s">
        <v>1445</v>
      </c>
      <c r="B129" s="6" t="s">
        <v>354</v>
      </c>
      <c r="C129" s="7" t="s">
        <v>80</v>
      </c>
      <c r="D129" s="6" t="s">
        <v>81</v>
      </c>
      <c r="E129" s="7" t="s">
        <v>82</v>
      </c>
      <c r="F129" s="6" t="s">
        <v>83</v>
      </c>
      <c r="G129" s="7" t="s">
        <v>84</v>
      </c>
      <c r="H129" s="6" t="s">
        <v>85</v>
      </c>
      <c r="I129" s="7" t="s">
        <v>86</v>
      </c>
      <c r="J129" s="6" t="s">
        <v>1446</v>
      </c>
      <c r="K129" s="7" t="s">
        <v>88</v>
      </c>
      <c r="L129" s="6" t="s">
        <v>1447</v>
      </c>
      <c r="M129" s="7" t="s">
        <v>1448</v>
      </c>
      <c r="N129" s="6" t="s">
        <v>1449</v>
      </c>
      <c r="O129" s="7" t="s">
        <v>1408</v>
      </c>
      <c r="P129">
        <f t="shared" si="1"/>
        <v>10</v>
      </c>
      <c r="Q129">
        <f>VLOOKUP(P129,'3ME-NAF'!A:C,3,FALSE)</f>
        <v>2</v>
      </c>
      <c r="R129" s="7" t="s">
        <v>1351</v>
      </c>
      <c r="S129" s="6" t="s">
        <v>94</v>
      </c>
      <c r="T129" s="7" t="s">
        <v>214</v>
      </c>
      <c r="U129" s="6" t="s">
        <v>360</v>
      </c>
      <c r="V129" s="7" t="s">
        <v>97</v>
      </c>
      <c r="W129" s="6" t="s">
        <v>98</v>
      </c>
      <c r="X129" s="7" t="s">
        <v>226</v>
      </c>
      <c r="Y129" s="6" t="s">
        <v>1450</v>
      </c>
      <c r="Z129" s="7" t="s">
        <v>1451</v>
      </c>
      <c r="AA129" s="6" t="s">
        <v>1452</v>
      </c>
      <c r="AB129" s="7" t="s">
        <v>1453</v>
      </c>
      <c r="AC129" s="6" t="s">
        <v>79</v>
      </c>
      <c r="AD129" s="7" t="s">
        <v>79</v>
      </c>
      <c r="AE129" s="6" t="s">
        <v>79</v>
      </c>
      <c r="AF129" s="7" t="s">
        <v>79</v>
      </c>
      <c r="AG129" s="6" t="s">
        <v>79</v>
      </c>
      <c r="AH129" s="7" t="s">
        <v>143</v>
      </c>
      <c r="AI129" s="6" t="s">
        <v>1454</v>
      </c>
      <c r="AJ129" s="7" t="s">
        <v>1454</v>
      </c>
      <c r="AK129" s="6" t="s">
        <v>1455</v>
      </c>
      <c r="AL129" s="7" t="s">
        <v>1456</v>
      </c>
      <c r="AM129" s="6" t="s">
        <v>1455</v>
      </c>
      <c r="AN129" s="7" t="s">
        <v>368</v>
      </c>
      <c r="AO129" s="7" t="s">
        <v>1351</v>
      </c>
      <c r="AP129" s="7" t="s">
        <v>79</v>
      </c>
      <c r="AQ129" s="7"/>
      <c r="AR129" s="7">
        <v>1</v>
      </c>
      <c r="AS129" s="8">
        <v>2730769</v>
      </c>
      <c r="AT129" s="8">
        <v>2730769</v>
      </c>
      <c r="AU129" s="8"/>
      <c r="AV129" s="8"/>
      <c r="AW129" s="8"/>
      <c r="AX129" s="8"/>
      <c r="AY129" s="8">
        <v>1390000</v>
      </c>
      <c r="AZ129" s="8">
        <v>1390000</v>
      </c>
      <c r="BA129" s="9">
        <v>0</v>
      </c>
      <c r="BB129" s="9">
        <v>1112000</v>
      </c>
      <c r="BC129" s="9">
        <v>0</v>
      </c>
      <c r="BD129" s="9">
        <v>1112000</v>
      </c>
      <c r="BE129" s="10">
        <v>29900</v>
      </c>
      <c r="BF129" s="11">
        <v>2.3244150000000006</v>
      </c>
      <c r="BG129" s="11">
        <v>29900</v>
      </c>
      <c r="BH129" s="11">
        <v>21000</v>
      </c>
      <c r="BI129" s="9">
        <v>0</v>
      </c>
      <c r="BJ129" s="9">
        <v>0</v>
      </c>
      <c r="BK129" s="9">
        <v>0</v>
      </c>
      <c r="BL129" s="9">
        <v>0</v>
      </c>
      <c r="BM129" s="9">
        <v>0</v>
      </c>
      <c r="BN129" s="9">
        <v>0</v>
      </c>
      <c r="BO129" s="9">
        <v>1340769</v>
      </c>
      <c r="BP129" s="9">
        <v>0</v>
      </c>
      <c r="BQ129" s="9">
        <v>0</v>
      </c>
      <c r="BR129" s="9">
        <v>0</v>
      </c>
      <c r="BS129" s="7"/>
      <c r="BT129" s="7" t="str">
        <f>IFERROR((VLOOKUP(J129,[1]!Tableau2[#All],13,FALSE)),"")</f>
        <v/>
      </c>
    </row>
    <row r="130" spans="1:72" x14ac:dyDescent="0.25">
      <c r="A130" s="6" t="s">
        <v>1445</v>
      </c>
      <c r="B130" s="6" t="s">
        <v>354</v>
      </c>
      <c r="C130" s="7" t="s">
        <v>80</v>
      </c>
      <c r="D130" s="6" t="s">
        <v>81</v>
      </c>
      <c r="E130" s="7" t="s">
        <v>82</v>
      </c>
      <c r="F130" s="6" t="s">
        <v>83</v>
      </c>
      <c r="G130" s="7" t="s">
        <v>84</v>
      </c>
      <c r="H130" s="6" t="s">
        <v>85</v>
      </c>
      <c r="I130" s="7" t="s">
        <v>86</v>
      </c>
      <c r="J130" s="6" t="s">
        <v>1457</v>
      </c>
      <c r="K130" s="7" t="s">
        <v>88</v>
      </c>
      <c r="L130" s="6" t="s">
        <v>1458</v>
      </c>
      <c r="M130" s="7" t="s">
        <v>1459</v>
      </c>
      <c r="N130" s="6" t="s">
        <v>1460</v>
      </c>
      <c r="O130" s="7" t="s">
        <v>1461</v>
      </c>
      <c r="P130">
        <f t="shared" si="1"/>
        <v>23</v>
      </c>
      <c r="Q130">
        <f>VLOOKUP(P130,'3ME-NAF'!A:C,3,FALSE)</f>
        <v>5</v>
      </c>
      <c r="R130" s="7" t="s">
        <v>430</v>
      </c>
      <c r="S130" s="6" t="s">
        <v>94</v>
      </c>
      <c r="T130" s="7" t="s">
        <v>166</v>
      </c>
      <c r="U130" s="6" t="s">
        <v>360</v>
      </c>
      <c r="V130" s="7" t="s">
        <v>97</v>
      </c>
      <c r="W130" s="6" t="s">
        <v>305</v>
      </c>
      <c r="X130" s="7" t="s">
        <v>1462</v>
      </c>
      <c r="Y130" s="6" t="s">
        <v>1463</v>
      </c>
      <c r="Z130" s="7" t="s">
        <v>1464</v>
      </c>
      <c r="AA130" s="6" t="s">
        <v>1465</v>
      </c>
      <c r="AB130" s="7" t="s">
        <v>1453</v>
      </c>
      <c r="AC130" s="6" t="s">
        <v>79</v>
      </c>
      <c r="AD130" s="7" t="s">
        <v>79</v>
      </c>
      <c r="AE130" s="6" t="s">
        <v>79</v>
      </c>
      <c r="AF130" s="7" t="s">
        <v>79</v>
      </c>
      <c r="AG130" s="6" t="s">
        <v>79</v>
      </c>
      <c r="AH130" s="7" t="s">
        <v>143</v>
      </c>
      <c r="AI130" s="6" t="s">
        <v>1466</v>
      </c>
      <c r="AJ130" s="7" t="s">
        <v>1466</v>
      </c>
      <c r="AK130" s="6" t="s">
        <v>1455</v>
      </c>
      <c r="AL130" s="7" t="s">
        <v>1456</v>
      </c>
      <c r="AM130" s="6" t="s">
        <v>1455</v>
      </c>
      <c r="AN130" s="7" t="s">
        <v>368</v>
      </c>
      <c r="AO130" s="7" t="s">
        <v>430</v>
      </c>
      <c r="AP130" s="7" t="s">
        <v>79</v>
      </c>
      <c r="AQ130" s="7"/>
      <c r="AR130" s="7">
        <v>1</v>
      </c>
      <c r="AS130" s="8">
        <v>1433360</v>
      </c>
      <c r="AT130" s="8">
        <v>1433360</v>
      </c>
      <c r="AU130" s="8"/>
      <c r="AV130" s="8"/>
      <c r="AW130" s="8"/>
      <c r="AX130" s="8"/>
      <c r="AY130" s="8">
        <v>570000</v>
      </c>
      <c r="AZ130" s="8">
        <v>570000</v>
      </c>
      <c r="BA130" s="9">
        <v>0</v>
      </c>
      <c r="BB130" s="9">
        <v>114000</v>
      </c>
      <c r="BC130" s="9">
        <v>0</v>
      </c>
      <c r="BD130" s="9">
        <v>114000</v>
      </c>
      <c r="BE130" s="10">
        <v>11887</v>
      </c>
      <c r="BF130" s="11">
        <v>2.3975770000000001</v>
      </c>
      <c r="BG130" s="11">
        <v>11887</v>
      </c>
      <c r="BH130" s="11">
        <v>5000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863360</v>
      </c>
      <c r="BP130" s="9">
        <v>0</v>
      </c>
      <c r="BQ130" s="9">
        <v>0</v>
      </c>
      <c r="BR130" s="9">
        <v>0</v>
      </c>
      <c r="BS130" s="7"/>
      <c r="BT130" s="7" t="str">
        <f>IFERROR((VLOOKUP(J130,[1]!Tableau2[#All],13,FALSE)),"")</f>
        <v/>
      </c>
    </row>
    <row r="131" spans="1:72" x14ac:dyDescent="0.25">
      <c r="A131" s="6" t="s">
        <v>1445</v>
      </c>
      <c r="B131" s="6" t="s">
        <v>354</v>
      </c>
      <c r="C131" s="7" t="s">
        <v>80</v>
      </c>
      <c r="D131" s="6" t="s">
        <v>81</v>
      </c>
      <c r="E131" s="7" t="s">
        <v>82</v>
      </c>
      <c r="F131" s="6" t="s">
        <v>83</v>
      </c>
      <c r="G131" s="7" t="s">
        <v>84</v>
      </c>
      <c r="H131" s="6" t="s">
        <v>85</v>
      </c>
      <c r="I131" s="7" t="s">
        <v>86</v>
      </c>
      <c r="J131" s="6" t="s">
        <v>1467</v>
      </c>
      <c r="K131" s="7" t="s">
        <v>88</v>
      </c>
      <c r="L131" s="6" t="s">
        <v>1468</v>
      </c>
      <c r="M131" s="7" t="s">
        <v>1469</v>
      </c>
      <c r="N131" s="6" t="s">
        <v>1470</v>
      </c>
      <c r="O131" s="7" t="s">
        <v>1461</v>
      </c>
      <c r="P131">
        <f t="shared" ref="P131:P194" si="2">_xlfn.NUMBERVALUE(LEFT(O131,2))</f>
        <v>23</v>
      </c>
      <c r="Q131">
        <f>VLOOKUP(P131,'3ME-NAF'!A:C,3,FALSE)</f>
        <v>5</v>
      </c>
      <c r="R131" s="7" t="s">
        <v>430</v>
      </c>
      <c r="S131" s="6" t="s">
        <v>94</v>
      </c>
      <c r="T131" s="7" t="s">
        <v>166</v>
      </c>
      <c r="U131" s="6" t="s">
        <v>360</v>
      </c>
      <c r="V131" s="7" t="s">
        <v>97</v>
      </c>
      <c r="W131" s="6" t="s">
        <v>189</v>
      </c>
      <c r="X131" s="7" t="s">
        <v>1471</v>
      </c>
      <c r="Y131" s="6" t="s">
        <v>1472</v>
      </c>
      <c r="Z131" s="7" t="s">
        <v>1473</v>
      </c>
      <c r="AA131" s="6" t="s">
        <v>1474</v>
      </c>
      <c r="AB131" s="7" t="s">
        <v>1453</v>
      </c>
      <c r="AC131" s="6" t="s">
        <v>79</v>
      </c>
      <c r="AD131" s="7" t="s">
        <v>79</v>
      </c>
      <c r="AE131" s="6" t="s">
        <v>79</v>
      </c>
      <c r="AF131" s="7" t="s">
        <v>79</v>
      </c>
      <c r="AG131" s="6" t="s">
        <v>79</v>
      </c>
      <c r="AH131" s="7" t="s">
        <v>79</v>
      </c>
      <c r="AI131" s="6" t="s">
        <v>79</v>
      </c>
      <c r="AJ131" s="7" t="s">
        <v>79</v>
      </c>
      <c r="AK131" s="6" t="s">
        <v>1455</v>
      </c>
      <c r="AL131" s="7" t="s">
        <v>1456</v>
      </c>
      <c r="AM131" s="6" t="s">
        <v>1455</v>
      </c>
      <c r="AN131" s="7" t="s">
        <v>368</v>
      </c>
      <c r="AO131" s="7" t="s">
        <v>430</v>
      </c>
      <c r="AP131" s="7" t="s">
        <v>79</v>
      </c>
      <c r="AQ131" s="7"/>
      <c r="AR131" s="7">
        <v>1</v>
      </c>
      <c r="AS131" s="8">
        <v>8010000</v>
      </c>
      <c r="AT131" s="8">
        <v>8010000</v>
      </c>
      <c r="AU131" s="8"/>
      <c r="AV131" s="8"/>
      <c r="AW131" s="8"/>
      <c r="AX131" s="8"/>
      <c r="AY131" s="8">
        <v>3500000</v>
      </c>
      <c r="AZ131" s="8">
        <v>3500000</v>
      </c>
      <c r="BA131" s="9"/>
      <c r="BB131" s="9"/>
      <c r="BC131" s="9"/>
      <c r="BD131" s="9"/>
      <c r="BE131" s="10">
        <v>37000</v>
      </c>
      <c r="BF131" s="11">
        <v>4.72973</v>
      </c>
      <c r="BG131" s="11">
        <v>37000</v>
      </c>
      <c r="BH131" s="11">
        <v>8000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4510000</v>
      </c>
      <c r="BP131" s="9">
        <v>0</v>
      </c>
      <c r="BQ131" s="9">
        <v>0</v>
      </c>
      <c r="BR131" s="9">
        <v>0</v>
      </c>
      <c r="BS131" s="7"/>
      <c r="BT131" s="7" t="str">
        <f>IFERROR((VLOOKUP(J131,[1]!Tableau2[#All],13,FALSE)),"")</f>
        <v/>
      </c>
    </row>
    <row r="132" spans="1:72" x14ac:dyDescent="0.25">
      <c r="A132" s="6" t="s">
        <v>1445</v>
      </c>
      <c r="B132" s="6" t="s">
        <v>354</v>
      </c>
      <c r="C132" s="7" t="s">
        <v>80</v>
      </c>
      <c r="D132" s="6" t="s">
        <v>81</v>
      </c>
      <c r="E132" s="7" t="s">
        <v>82</v>
      </c>
      <c r="F132" s="6" t="s">
        <v>83</v>
      </c>
      <c r="G132" s="7" t="s">
        <v>84</v>
      </c>
      <c r="H132" s="6" t="s">
        <v>85</v>
      </c>
      <c r="I132" s="7" t="s">
        <v>86</v>
      </c>
      <c r="J132" s="6" t="s">
        <v>1475</v>
      </c>
      <c r="K132" s="7" t="s">
        <v>88</v>
      </c>
      <c r="L132" s="6" t="s">
        <v>1476</v>
      </c>
      <c r="M132" s="7" t="s">
        <v>1477</v>
      </c>
      <c r="N132" s="6" t="s">
        <v>1478</v>
      </c>
      <c r="O132" s="7" t="s">
        <v>1479</v>
      </c>
      <c r="P132">
        <f t="shared" si="2"/>
        <v>35</v>
      </c>
      <c r="Q132">
        <f>VLOOKUP(P132,'3ME-NAF'!A:C,3,FALSE)</f>
        <v>2402</v>
      </c>
      <c r="R132" s="7" t="s">
        <v>165</v>
      </c>
      <c r="S132" s="6" t="s">
        <v>94</v>
      </c>
      <c r="T132" s="7" t="s">
        <v>166</v>
      </c>
      <c r="U132" s="6" t="s">
        <v>360</v>
      </c>
      <c r="V132" s="7" t="s">
        <v>97</v>
      </c>
      <c r="W132" s="6" t="s">
        <v>189</v>
      </c>
      <c r="X132" s="7" t="s">
        <v>1471</v>
      </c>
      <c r="Y132" s="6" t="s">
        <v>1480</v>
      </c>
      <c r="Z132" s="7" t="s">
        <v>1481</v>
      </c>
      <c r="AA132" s="6" t="s">
        <v>1482</v>
      </c>
      <c r="AB132" s="7" t="s">
        <v>1483</v>
      </c>
      <c r="AC132" s="6" t="s">
        <v>79</v>
      </c>
      <c r="AD132" s="7" t="s">
        <v>79</v>
      </c>
      <c r="AE132" s="6" t="s">
        <v>1382</v>
      </c>
      <c r="AF132" s="7" t="s">
        <v>79</v>
      </c>
      <c r="AG132" s="6" t="s">
        <v>79</v>
      </c>
      <c r="AH132" s="7" t="s">
        <v>143</v>
      </c>
      <c r="AI132" s="6" t="s">
        <v>1484</v>
      </c>
      <c r="AJ132" s="7" t="s">
        <v>1485</v>
      </c>
      <c r="AK132" s="6" t="s">
        <v>1277</v>
      </c>
      <c r="AL132" s="7" t="s">
        <v>1456</v>
      </c>
      <c r="AM132" s="6" t="s">
        <v>1455</v>
      </c>
      <c r="AN132" s="7" t="s">
        <v>368</v>
      </c>
      <c r="AO132" s="7" t="s">
        <v>165</v>
      </c>
      <c r="AP132" s="7" t="s">
        <v>79</v>
      </c>
      <c r="AQ132" s="7"/>
      <c r="AR132" s="7">
        <v>1</v>
      </c>
      <c r="AS132" s="8">
        <v>7233349.3521790002</v>
      </c>
      <c r="AT132" s="8">
        <v>7233349.3521790002</v>
      </c>
      <c r="AU132" s="8"/>
      <c r="AV132" s="8"/>
      <c r="AW132" s="8"/>
      <c r="AX132" s="8"/>
      <c r="AY132" s="8">
        <v>3176000</v>
      </c>
      <c r="AZ132" s="8">
        <v>3176000</v>
      </c>
      <c r="BA132" s="9">
        <v>849000</v>
      </c>
      <c r="BB132" s="9">
        <v>849000</v>
      </c>
      <c r="BC132" s="9">
        <v>0</v>
      </c>
      <c r="BD132" s="9">
        <v>1698000</v>
      </c>
      <c r="BE132" s="10">
        <v>57600</v>
      </c>
      <c r="BF132" s="11">
        <v>3.6848960000000002</v>
      </c>
      <c r="BG132" s="11">
        <v>57600</v>
      </c>
      <c r="BH132" s="11">
        <v>11900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5423000</v>
      </c>
      <c r="BP132" s="9">
        <v>0</v>
      </c>
      <c r="BQ132" s="9">
        <v>0</v>
      </c>
      <c r="BR132" s="9">
        <v>0</v>
      </c>
      <c r="BS132" s="7"/>
      <c r="BT132" s="7" t="str">
        <f>IFERROR((VLOOKUP(J132,[1]!Tableau2[#All],13,FALSE)),"")</f>
        <v/>
      </c>
    </row>
    <row r="133" spans="1:72" x14ac:dyDescent="0.25">
      <c r="A133" s="6" t="s">
        <v>1445</v>
      </c>
      <c r="B133" s="6" t="s">
        <v>354</v>
      </c>
      <c r="C133" s="7" t="s">
        <v>80</v>
      </c>
      <c r="D133" s="6" t="s">
        <v>81</v>
      </c>
      <c r="E133" s="7" t="s">
        <v>82</v>
      </c>
      <c r="F133" s="6" t="s">
        <v>83</v>
      </c>
      <c r="G133" s="7" t="s">
        <v>84</v>
      </c>
      <c r="H133" s="6" t="s">
        <v>85</v>
      </c>
      <c r="I133" s="7" t="s">
        <v>86</v>
      </c>
      <c r="J133" s="6" t="s">
        <v>1486</v>
      </c>
      <c r="K133" s="7" t="s">
        <v>88</v>
      </c>
      <c r="L133" s="6" t="s">
        <v>1487</v>
      </c>
      <c r="M133" s="7" t="s">
        <v>421</v>
      </c>
      <c r="N133" s="6" t="s">
        <v>1488</v>
      </c>
      <c r="O133" s="7" t="s">
        <v>423</v>
      </c>
      <c r="P133">
        <f t="shared" si="2"/>
        <v>35</v>
      </c>
      <c r="Q133">
        <f>VLOOKUP(P133,'3ME-NAF'!A:C,3,FALSE)</f>
        <v>2402</v>
      </c>
      <c r="R133" s="7" t="s">
        <v>430</v>
      </c>
      <c r="S133" s="6" t="s">
        <v>94</v>
      </c>
      <c r="T133" s="7" t="s">
        <v>95</v>
      </c>
      <c r="U133" s="6" t="s">
        <v>360</v>
      </c>
      <c r="V133" s="7" t="s">
        <v>97</v>
      </c>
      <c r="W133" s="6" t="s">
        <v>150</v>
      </c>
      <c r="X133" s="7" t="s">
        <v>1489</v>
      </c>
      <c r="Y133" s="6" t="s">
        <v>1490</v>
      </c>
      <c r="Z133" s="7" t="s">
        <v>1491</v>
      </c>
      <c r="AA133" s="6" t="s">
        <v>1492</v>
      </c>
      <c r="AB133" s="7" t="s">
        <v>1483</v>
      </c>
      <c r="AC133" s="6" t="s">
        <v>79</v>
      </c>
      <c r="AD133" s="7" t="s">
        <v>79</v>
      </c>
      <c r="AE133" s="6" t="s">
        <v>79</v>
      </c>
      <c r="AF133" s="7" t="s">
        <v>79</v>
      </c>
      <c r="AG133" s="6" t="s">
        <v>79</v>
      </c>
      <c r="AH133" s="7" t="s">
        <v>143</v>
      </c>
      <c r="AI133" s="6" t="s">
        <v>1493</v>
      </c>
      <c r="AJ133" s="7" t="s">
        <v>1493</v>
      </c>
      <c r="AK133" s="6" t="s">
        <v>1455</v>
      </c>
      <c r="AL133" s="7" t="s">
        <v>1456</v>
      </c>
      <c r="AM133" s="6" t="s">
        <v>1455</v>
      </c>
      <c r="AN133" s="7" t="s">
        <v>368</v>
      </c>
      <c r="AO133" s="7" t="s">
        <v>430</v>
      </c>
      <c r="AP133" s="7" t="s">
        <v>79</v>
      </c>
      <c r="AQ133" s="7"/>
      <c r="AR133" s="7">
        <v>1</v>
      </c>
      <c r="AS133" s="8">
        <v>4089400</v>
      </c>
      <c r="AT133" s="8">
        <v>4089400</v>
      </c>
      <c r="AU133" s="8"/>
      <c r="AV133" s="8"/>
      <c r="AW133" s="8"/>
      <c r="AX133" s="8"/>
      <c r="AY133" s="8">
        <v>1690000</v>
      </c>
      <c r="AZ133" s="8">
        <v>1690000</v>
      </c>
      <c r="BA133" s="9">
        <v>0</v>
      </c>
      <c r="BB133" s="9">
        <v>1014000</v>
      </c>
      <c r="BC133" s="9">
        <v>0</v>
      </c>
      <c r="BD133" s="9">
        <v>1014000</v>
      </c>
      <c r="BE133" s="10">
        <v>23147</v>
      </c>
      <c r="BF133" s="11">
        <v>3.6505809999999999</v>
      </c>
      <c r="BG133" s="11">
        <v>23147</v>
      </c>
      <c r="BH133" s="11">
        <v>4500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2399400</v>
      </c>
      <c r="BP133" s="9">
        <v>0</v>
      </c>
      <c r="BQ133" s="9">
        <v>0</v>
      </c>
      <c r="BR133" s="9">
        <v>0</v>
      </c>
      <c r="BS133" s="7"/>
      <c r="BT133" s="7" t="str">
        <f>IFERROR((VLOOKUP(J133,[1]!Tableau2[#All],13,FALSE)),"")</f>
        <v/>
      </c>
    </row>
    <row r="134" spans="1:72" x14ac:dyDescent="0.25">
      <c r="A134" s="6" t="s">
        <v>1445</v>
      </c>
      <c r="B134" s="6" t="s">
        <v>354</v>
      </c>
      <c r="C134" s="7" t="s">
        <v>80</v>
      </c>
      <c r="D134" s="6" t="s">
        <v>81</v>
      </c>
      <c r="E134" s="7" t="s">
        <v>82</v>
      </c>
      <c r="F134" s="6" t="s">
        <v>83</v>
      </c>
      <c r="G134" s="7" t="s">
        <v>84</v>
      </c>
      <c r="H134" s="6" t="s">
        <v>85</v>
      </c>
      <c r="I134" s="7" t="s">
        <v>86</v>
      </c>
      <c r="J134" s="6" t="s">
        <v>1494</v>
      </c>
      <c r="K134" s="7" t="s">
        <v>88</v>
      </c>
      <c r="L134" s="6" t="s">
        <v>1495</v>
      </c>
      <c r="M134" s="7" t="s">
        <v>1496</v>
      </c>
      <c r="N134" s="6" t="s">
        <v>1497</v>
      </c>
      <c r="O134" s="7" t="s">
        <v>1498</v>
      </c>
      <c r="P134">
        <f t="shared" si="2"/>
        <v>10</v>
      </c>
      <c r="Q134">
        <f>VLOOKUP(P134,'3ME-NAF'!A:C,3,FALSE)</f>
        <v>2</v>
      </c>
      <c r="R134" s="7" t="s">
        <v>236</v>
      </c>
      <c r="S134" s="6" t="s">
        <v>94</v>
      </c>
      <c r="T134" s="7" t="s">
        <v>166</v>
      </c>
      <c r="U134" s="6" t="s">
        <v>360</v>
      </c>
      <c r="V134" s="7" t="s">
        <v>97</v>
      </c>
      <c r="W134" s="6" t="s">
        <v>136</v>
      </c>
      <c r="X134" s="7" t="s">
        <v>137</v>
      </c>
      <c r="Y134" s="6" t="s">
        <v>1499</v>
      </c>
      <c r="Z134" s="7" t="s">
        <v>1500</v>
      </c>
      <c r="AA134" s="6" t="s">
        <v>1501</v>
      </c>
      <c r="AB134" s="7" t="s">
        <v>1483</v>
      </c>
      <c r="AC134" s="6" t="s">
        <v>79</v>
      </c>
      <c r="AD134" s="7" t="s">
        <v>79</v>
      </c>
      <c r="AE134" s="6" t="s">
        <v>79</v>
      </c>
      <c r="AF134" s="7" t="s">
        <v>79</v>
      </c>
      <c r="AG134" s="6" t="s">
        <v>79</v>
      </c>
      <c r="AH134" s="7" t="s">
        <v>143</v>
      </c>
      <c r="AI134" s="6" t="s">
        <v>1502</v>
      </c>
      <c r="AJ134" s="7" t="s">
        <v>1503</v>
      </c>
      <c r="AK134" s="6" t="s">
        <v>1121</v>
      </c>
      <c r="AL134" s="7" t="s">
        <v>1504</v>
      </c>
      <c r="AM134" s="6" t="s">
        <v>1455</v>
      </c>
      <c r="AN134" s="7" t="s">
        <v>368</v>
      </c>
      <c r="AO134" s="7" t="s">
        <v>236</v>
      </c>
      <c r="AP134" s="7" t="s">
        <v>1505</v>
      </c>
      <c r="AQ134" s="7" t="s">
        <v>143</v>
      </c>
      <c r="AR134" s="7">
        <v>1</v>
      </c>
      <c r="AS134" s="8">
        <v>52977918</v>
      </c>
      <c r="AT134" s="8">
        <v>52977918</v>
      </c>
      <c r="AU134" s="8"/>
      <c r="AV134" s="8"/>
      <c r="AW134" s="8"/>
      <c r="AX134" s="8"/>
      <c r="AY134" s="8">
        <v>14990000</v>
      </c>
      <c r="AZ134" s="8">
        <v>14990000</v>
      </c>
      <c r="BA134" s="9">
        <v>2998000</v>
      </c>
      <c r="BB134" s="9">
        <v>2998000</v>
      </c>
      <c r="BC134" s="9">
        <v>0</v>
      </c>
      <c r="BD134" s="9">
        <v>5996000</v>
      </c>
      <c r="BE134" s="10">
        <v>237605</v>
      </c>
      <c r="BF134" s="11">
        <v>3.1543950000000001</v>
      </c>
      <c r="BG134" s="11">
        <v>237605</v>
      </c>
      <c r="BH134" s="11">
        <v>41000</v>
      </c>
      <c r="BI134" s="9">
        <v>0</v>
      </c>
      <c r="BJ134" s="9">
        <v>1523885</v>
      </c>
      <c r="BK134" s="9">
        <v>0</v>
      </c>
      <c r="BL134" s="9">
        <v>0</v>
      </c>
      <c r="BM134" s="9">
        <v>0</v>
      </c>
      <c r="BN134" s="9">
        <v>0</v>
      </c>
      <c r="BO134" s="9">
        <v>36464033</v>
      </c>
      <c r="BP134" s="9">
        <v>0</v>
      </c>
      <c r="BQ134" s="9">
        <v>1523885</v>
      </c>
      <c r="BR134" s="9">
        <v>0</v>
      </c>
      <c r="BS134" s="7"/>
      <c r="BT134" s="7" t="str">
        <f>IFERROR((VLOOKUP(J134,[1]!Tableau2[#All],13,FALSE)),"")</f>
        <v/>
      </c>
    </row>
    <row r="135" spans="1:72" x14ac:dyDescent="0.25">
      <c r="A135" s="6" t="s">
        <v>1506</v>
      </c>
      <c r="B135" s="6" t="s">
        <v>354</v>
      </c>
      <c r="C135" s="7" t="s">
        <v>80</v>
      </c>
      <c r="D135" s="6" t="s">
        <v>81</v>
      </c>
      <c r="E135" s="7" t="s">
        <v>82</v>
      </c>
      <c r="F135" s="6" t="s">
        <v>83</v>
      </c>
      <c r="G135" s="7" t="s">
        <v>84</v>
      </c>
      <c r="H135" s="6" t="s">
        <v>85</v>
      </c>
      <c r="I135" s="7" t="s">
        <v>86</v>
      </c>
      <c r="J135" s="6" t="s">
        <v>1507</v>
      </c>
      <c r="K135" s="7" t="s">
        <v>88</v>
      </c>
      <c r="L135" s="6" t="s">
        <v>1508</v>
      </c>
      <c r="M135" s="7" t="s">
        <v>1509</v>
      </c>
      <c r="N135" s="6" t="s">
        <v>1510</v>
      </c>
      <c r="O135" s="7" t="s">
        <v>1177</v>
      </c>
      <c r="P135">
        <f t="shared" si="2"/>
        <v>16</v>
      </c>
      <c r="Q135">
        <f>VLOOKUP(P135,'3ME-NAF'!A:C,3,FALSE)</f>
        <v>12</v>
      </c>
      <c r="R135" s="7" t="s">
        <v>1157</v>
      </c>
      <c r="S135" s="6" t="s">
        <v>94</v>
      </c>
      <c r="T135" s="7" t="s">
        <v>214</v>
      </c>
      <c r="U135" s="6" t="s">
        <v>360</v>
      </c>
      <c r="V135" s="7" t="s">
        <v>97</v>
      </c>
      <c r="W135" s="6" t="s">
        <v>98</v>
      </c>
      <c r="X135" s="7" t="s">
        <v>410</v>
      </c>
      <c r="Y135" s="6" t="s">
        <v>1511</v>
      </c>
      <c r="Z135" s="7" t="s">
        <v>1512</v>
      </c>
      <c r="AA135" s="6" t="s">
        <v>1513</v>
      </c>
      <c r="AB135" s="7" t="s">
        <v>1514</v>
      </c>
      <c r="AC135" s="6" t="s">
        <v>79</v>
      </c>
      <c r="AD135" s="7" t="s">
        <v>79</v>
      </c>
      <c r="AE135" s="6" t="s">
        <v>79</v>
      </c>
      <c r="AF135" s="7" t="s">
        <v>79</v>
      </c>
      <c r="AG135" s="6" t="s">
        <v>79</v>
      </c>
      <c r="AH135" s="7" t="s">
        <v>79</v>
      </c>
      <c r="AI135" s="6" t="s">
        <v>79</v>
      </c>
      <c r="AJ135" s="7" t="s">
        <v>79</v>
      </c>
      <c r="AK135" s="6" t="s">
        <v>1515</v>
      </c>
      <c r="AL135" s="7" t="s">
        <v>1516</v>
      </c>
      <c r="AM135" s="6" t="s">
        <v>1517</v>
      </c>
      <c r="AN135" s="7" t="s">
        <v>368</v>
      </c>
      <c r="AO135" s="7" t="s">
        <v>1157</v>
      </c>
      <c r="AP135" s="7" t="s">
        <v>79</v>
      </c>
      <c r="AQ135" s="7"/>
      <c r="AR135" s="7">
        <v>1</v>
      </c>
      <c r="AS135" s="8">
        <v>3514000</v>
      </c>
      <c r="AT135" s="8">
        <v>3514000</v>
      </c>
      <c r="AU135" s="8"/>
      <c r="AV135" s="8"/>
      <c r="AW135" s="8"/>
      <c r="AX135" s="8"/>
      <c r="AY135" s="8">
        <v>1550000</v>
      </c>
      <c r="AZ135" s="8">
        <v>1550000</v>
      </c>
      <c r="BA135" s="9"/>
      <c r="BB135" s="9"/>
      <c r="BC135" s="9"/>
      <c r="BD135" s="9"/>
      <c r="BE135" s="10">
        <v>60000</v>
      </c>
      <c r="BF135" s="11">
        <v>1.2916669999999999</v>
      </c>
      <c r="BG135" s="11">
        <v>60000</v>
      </c>
      <c r="BH135" s="11">
        <v>10000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1964000</v>
      </c>
      <c r="BP135" s="9">
        <v>0</v>
      </c>
      <c r="BQ135" s="9">
        <v>0</v>
      </c>
      <c r="BR135" s="9">
        <v>0</v>
      </c>
      <c r="BS135" s="7"/>
      <c r="BT135" s="7" t="str">
        <f>IFERROR((VLOOKUP(J135,[1]!Tableau2[#All],13,FALSE)),"")</f>
        <v/>
      </c>
    </row>
    <row r="136" spans="1:72" x14ac:dyDescent="0.25">
      <c r="A136" s="6" t="s">
        <v>1506</v>
      </c>
      <c r="B136" s="6" t="s">
        <v>354</v>
      </c>
      <c r="C136" s="7" t="s">
        <v>80</v>
      </c>
      <c r="D136" s="6" t="s">
        <v>81</v>
      </c>
      <c r="E136" s="7" t="s">
        <v>82</v>
      </c>
      <c r="F136" s="6" t="s">
        <v>83</v>
      </c>
      <c r="G136" s="7" t="s">
        <v>84</v>
      </c>
      <c r="H136" s="6" t="s">
        <v>85</v>
      </c>
      <c r="I136" s="7" t="s">
        <v>86</v>
      </c>
      <c r="J136" s="6" t="s">
        <v>1518</v>
      </c>
      <c r="K136" s="7" t="s">
        <v>88</v>
      </c>
      <c r="L136" s="6" t="s">
        <v>1519</v>
      </c>
      <c r="M136" s="7" t="s">
        <v>1520</v>
      </c>
      <c r="N136" s="6" t="s">
        <v>1521</v>
      </c>
      <c r="O136" s="7" t="s">
        <v>587</v>
      </c>
      <c r="P136">
        <f t="shared" si="2"/>
        <v>16</v>
      </c>
      <c r="Q136">
        <f>VLOOKUP(P136,'3ME-NAF'!A:C,3,FALSE)</f>
        <v>12</v>
      </c>
      <c r="R136" s="7" t="s">
        <v>249</v>
      </c>
      <c r="S136" s="6" t="s">
        <v>94</v>
      </c>
      <c r="T136" s="7" t="s">
        <v>214</v>
      </c>
      <c r="U136" s="6" t="s">
        <v>360</v>
      </c>
      <c r="V136" s="7" t="s">
        <v>97</v>
      </c>
      <c r="W136" s="6" t="s">
        <v>98</v>
      </c>
      <c r="X136" s="7" t="s">
        <v>226</v>
      </c>
      <c r="Y136" s="6" t="s">
        <v>1522</v>
      </c>
      <c r="Z136" s="7" t="s">
        <v>1523</v>
      </c>
      <c r="AA136" s="6" t="s">
        <v>1524</v>
      </c>
      <c r="AB136" s="7" t="s">
        <v>1525</v>
      </c>
      <c r="AC136" s="6" t="s">
        <v>79</v>
      </c>
      <c r="AD136" s="7" t="s">
        <v>79</v>
      </c>
      <c r="AE136" s="6" t="s">
        <v>79</v>
      </c>
      <c r="AF136" s="7" t="s">
        <v>79</v>
      </c>
      <c r="AG136" s="6" t="s">
        <v>79</v>
      </c>
      <c r="AH136" s="7" t="s">
        <v>79</v>
      </c>
      <c r="AI136" s="6" t="s">
        <v>79</v>
      </c>
      <c r="AJ136" s="7" t="s">
        <v>79</v>
      </c>
      <c r="AK136" s="6" t="s">
        <v>1526</v>
      </c>
      <c r="AL136" s="7" t="s">
        <v>1516</v>
      </c>
      <c r="AM136" s="6" t="s">
        <v>1517</v>
      </c>
      <c r="AN136" s="7" t="s">
        <v>368</v>
      </c>
      <c r="AO136" s="7" t="s">
        <v>249</v>
      </c>
      <c r="AP136" s="7" t="s">
        <v>79</v>
      </c>
      <c r="AQ136" s="7"/>
      <c r="AR136" s="7">
        <v>1</v>
      </c>
      <c r="AS136" s="8">
        <v>12398830</v>
      </c>
      <c r="AT136" s="8">
        <v>12398830</v>
      </c>
      <c r="AU136" s="8"/>
      <c r="AV136" s="8"/>
      <c r="AW136" s="8"/>
      <c r="AX136" s="8"/>
      <c r="AY136" s="8">
        <v>4800000</v>
      </c>
      <c r="AZ136" s="8">
        <v>4800000</v>
      </c>
      <c r="BA136" s="9"/>
      <c r="BB136" s="9"/>
      <c r="BC136" s="9"/>
      <c r="BD136" s="9"/>
      <c r="BE136" s="10">
        <v>99312</v>
      </c>
      <c r="BF136" s="11">
        <v>2.4166259999999999</v>
      </c>
      <c r="BG136" s="11">
        <v>99312</v>
      </c>
      <c r="BH136" s="11">
        <v>23200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7598830</v>
      </c>
      <c r="BP136" s="9">
        <v>0</v>
      </c>
      <c r="BQ136" s="9">
        <v>0</v>
      </c>
      <c r="BR136" s="9">
        <v>0</v>
      </c>
      <c r="BS136" s="7"/>
      <c r="BT136" s="7" t="str">
        <f>IFERROR((VLOOKUP(J136,[1]!Tableau2[#All],13,FALSE)),"")</f>
        <v/>
      </c>
    </row>
    <row r="137" spans="1:72" x14ac:dyDescent="0.25">
      <c r="A137" s="6" t="s">
        <v>1506</v>
      </c>
      <c r="B137" s="6" t="s">
        <v>354</v>
      </c>
      <c r="C137" s="7" t="s">
        <v>80</v>
      </c>
      <c r="D137" s="6" t="s">
        <v>81</v>
      </c>
      <c r="E137" s="7" t="s">
        <v>82</v>
      </c>
      <c r="F137" s="6" t="s">
        <v>83</v>
      </c>
      <c r="G137" s="7" t="s">
        <v>84</v>
      </c>
      <c r="H137" s="6" t="s">
        <v>85</v>
      </c>
      <c r="I137" s="7" t="s">
        <v>86</v>
      </c>
      <c r="J137" s="6" t="s">
        <v>1527</v>
      </c>
      <c r="K137" s="7" t="s">
        <v>88</v>
      </c>
      <c r="L137" s="6" t="s">
        <v>1528</v>
      </c>
      <c r="M137" s="7" t="s">
        <v>1529</v>
      </c>
      <c r="N137" s="6" t="s">
        <v>1530</v>
      </c>
      <c r="O137" s="7" t="s">
        <v>556</v>
      </c>
      <c r="P137">
        <f t="shared" si="2"/>
        <v>16</v>
      </c>
      <c r="Q137">
        <f>VLOOKUP(P137,'3ME-NAF'!A:C,3,FALSE)</f>
        <v>12</v>
      </c>
      <c r="R137" s="7" t="s">
        <v>1157</v>
      </c>
      <c r="S137" s="6" t="s">
        <v>94</v>
      </c>
      <c r="T137" s="7" t="s">
        <v>214</v>
      </c>
      <c r="U137" s="6" t="s">
        <v>360</v>
      </c>
      <c r="V137" s="7" t="s">
        <v>97</v>
      </c>
      <c r="W137" s="6" t="s">
        <v>787</v>
      </c>
      <c r="X137" s="7" t="s">
        <v>870</v>
      </c>
      <c r="Y137" s="6" t="s">
        <v>1158</v>
      </c>
      <c r="Z137" s="7" t="s">
        <v>1159</v>
      </c>
      <c r="AA137" s="6" t="s">
        <v>1160</v>
      </c>
      <c r="AB137" s="7" t="s">
        <v>1531</v>
      </c>
      <c r="AC137" s="6" t="s">
        <v>79</v>
      </c>
      <c r="AD137" s="7" t="s">
        <v>79</v>
      </c>
      <c r="AE137" s="6" t="s">
        <v>79</v>
      </c>
      <c r="AF137" s="7" t="s">
        <v>79</v>
      </c>
      <c r="AG137" s="6" t="s">
        <v>79</v>
      </c>
      <c r="AH137" s="7" t="s">
        <v>143</v>
      </c>
      <c r="AI137" s="6" t="s">
        <v>1532</v>
      </c>
      <c r="AJ137" s="7" t="s">
        <v>1532</v>
      </c>
      <c r="AK137" s="6" t="s">
        <v>1526</v>
      </c>
      <c r="AL137" s="7" t="s">
        <v>1516</v>
      </c>
      <c r="AM137" s="6" t="s">
        <v>1517</v>
      </c>
      <c r="AN137" s="7" t="s">
        <v>368</v>
      </c>
      <c r="AO137" s="7" t="s">
        <v>1157</v>
      </c>
      <c r="AP137" s="7" t="s">
        <v>79</v>
      </c>
      <c r="AQ137" s="7"/>
      <c r="AR137" s="7">
        <v>1</v>
      </c>
      <c r="AS137" s="8">
        <v>8657000</v>
      </c>
      <c r="AT137" s="8">
        <v>7502733.3300000001</v>
      </c>
      <c r="AU137" s="8"/>
      <c r="AV137" s="8"/>
      <c r="AW137" s="8"/>
      <c r="AX137" s="8"/>
      <c r="AY137" s="8">
        <v>3000000</v>
      </c>
      <c r="AZ137" s="8">
        <v>3000000</v>
      </c>
      <c r="BA137" s="9">
        <v>0</v>
      </c>
      <c r="BB137" s="9">
        <v>1800000</v>
      </c>
      <c r="BC137" s="9">
        <v>0</v>
      </c>
      <c r="BD137" s="9">
        <v>1800000</v>
      </c>
      <c r="BE137" s="10">
        <v>83000</v>
      </c>
      <c r="BF137" s="11">
        <v>1.8072290000000002</v>
      </c>
      <c r="BG137" s="11">
        <v>83000</v>
      </c>
      <c r="BH137" s="11">
        <v>15000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5657000</v>
      </c>
      <c r="BP137" s="9">
        <v>0</v>
      </c>
      <c r="BQ137" s="9">
        <v>0</v>
      </c>
      <c r="BR137" s="9">
        <v>0</v>
      </c>
      <c r="BS137" s="7"/>
      <c r="BT137" s="7" t="str">
        <f>IFERROR((VLOOKUP(J137,[1]!Tableau2[#All],13,FALSE)),"")</f>
        <v/>
      </c>
    </row>
    <row r="138" spans="1:72" x14ac:dyDescent="0.25">
      <c r="A138" s="6" t="s">
        <v>1506</v>
      </c>
      <c r="B138" s="6" t="s">
        <v>354</v>
      </c>
      <c r="C138" s="7" t="s">
        <v>80</v>
      </c>
      <c r="D138" s="6" t="s">
        <v>81</v>
      </c>
      <c r="E138" s="7" t="s">
        <v>82</v>
      </c>
      <c r="F138" s="6" t="s">
        <v>83</v>
      </c>
      <c r="G138" s="7" t="s">
        <v>84</v>
      </c>
      <c r="H138" s="6" t="s">
        <v>85</v>
      </c>
      <c r="I138" s="7" t="s">
        <v>86</v>
      </c>
      <c r="J138" s="6" t="s">
        <v>1533</v>
      </c>
      <c r="K138" s="7" t="s">
        <v>88</v>
      </c>
      <c r="L138" s="6" t="s">
        <v>1534</v>
      </c>
      <c r="M138" s="7" t="s">
        <v>1535</v>
      </c>
      <c r="N138" s="6" t="s">
        <v>1536</v>
      </c>
      <c r="O138" s="7" t="s">
        <v>1094</v>
      </c>
      <c r="P138">
        <f t="shared" si="2"/>
        <v>16</v>
      </c>
      <c r="Q138">
        <f>VLOOKUP(P138,'3ME-NAF'!A:C,3,FALSE)</f>
        <v>12</v>
      </c>
      <c r="R138" s="7" t="s">
        <v>249</v>
      </c>
      <c r="S138" s="6" t="s">
        <v>94</v>
      </c>
      <c r="T138" s="7" t="s">
        <v>166</v>
      </c>
      <c r="U138" s="6" t="s">
        <v>360</v>
      </c>
      <c r="V138" s="7" t="s">
        <v>97</v>
      </c>
      <c r="W138" s="6" t="s">
        <v>787</v>
      </c>
      <c r="X138" s="7" t="s">
        <v>1537</v>
      </c>
      <c r="Y138" s="6" t="s">
        <v>1538</v>
      </c>
      <c r="Z138" s="7" t="s">
        <v>1539</v>
      </c>
      <c r="AA138" s="6" t="s">
        <v>1540</v>
      </c>
      <c r="AB138" s="7" t="s">
        <v>1531</v>
      </c>
      <c r="AC138" s="6" t="s">
        <v>79</v>
      </c>
      <c r="AD138" s="7" t="s">
        <v>79</v>
      </c>
      <c r="AE138" s="6" t="s">
        <v>79</v>
      </c>
      <c r="AF138" s="7" t="s">
        <v>79</v>
      </c>
      <c r="AG138" s="6" t="s">
        <v>79</v>
      </c>
      <c r="AH138" s="7" t="s">
        <v>143</v>
      </c>
      <c r="AI138" s="6" t="s">
        <v>1541</v>
      </c>
      <c r="AJ138" s="7" t="s">
        <v>1541</v>
      </c>
      <c r="AK138" s="6" t="s">
        <v>1526</v>
      </c>
      <c r="AL138" s="7" t="s">
        <v>1516</v>
      </c>
      <c r="AM138" s="6" t="s">
        <v>1517</v>
      </c>
      <c r="AN138" s="7" t="s">
        <v>368</v>
      </c>
      <c r="AO138" s="7" t="s">
        <v>249</v>
      </c>
      <c r="AP138" s="7" t="s">
        <v>79</v>
      </c>
      <c r="AQ138" s="7"/>
      <c r="AR138" s="7">
        <v>1</v>
      </c>
      <c r="AS138" s="8">
        <v>6797690</v>
      </c>
      <c r="AT138" s="8">
        <v>6797690</v>
      </c>
      <c r="AU138" s="8"/>
      <c r="AV138" s="8"/>
      <c r="AW138" s="8"/>
      <c r="AX138" s="8"/>
      <c r="AY138" s="8">
        <v>1500000</v>
      </c>
      <c r="AZ138" s="8">
        <v>1500000</v>
      </c>
      <c r="BA138" s="9">
        <v>0</v>
      </c>
      <c r="BB138" s="9">
        <v>900000</v>
      </c>
      <c r="BC138" s="9">
        <v>0</v>
      </c>
      <c r="BD138" s="9">
        <v>900000</v>
      </c>
      <c r="BE138" s="10">
        <v>30000</v>
      </c>
      <c r="BF138" s="11">
        <v>2.5</v>
      </c>
      <c r="BG138" s="11">
        <v>30000</v>
      </c>
      <c r="BH138" s="11">
        <v>7000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5297690</v>
      </c>
      <c r="BP138" s="9">
        <v>0</v>
      </c>
      <c r="BQ138" s="9">
        <v>0</v>
      </c>
      <c r="BR138" s="9">
        <v>0</v>
      </c>
      <c r="BS138" s="7"/>
      <c r="BT138" s="7" t="str">
        <f>IFERROR((VLOOKUP(J138,[1]!Tableau2[#All],13,FALSE)),"")</f>
        <v/>
      </c>
    </row>
    <row r="139" spans="1:72" x14ac:dyDescent="0.25">
      <c r="A139" s="6" t="s">
        <v>1506</v>
      </c>
      <c r="B139" s="6" t="s">
        <v>354</v>
      </c>
      <c r="C139" s="7" t="s">
        <v>80</v>
      </c>
      <c r="D139" s="6" t="s">
        <v>81</v>
      </c>
      <c r="E139" s="7" t="s">
        <v>82</v>
      </c>
      <c r="F139" s="6" t="s">
        <v>83</v>
      </c>
      <c r="G139" s="7" t="s">
        <v>84</v>
      </c>
      <c r="H139" s="6" t="s">
        <v>85</v>
      </c>
      <c r="I139" s="7" t="s">
        <v>86</v>
      </c>
      <c r="J139" s="6" t="s">
        <v>1542</v>
      </c>
      <c r="K139" s="7" t="s">
        <v>88</v>
      </c>
      <c r="L139" s="6" t="s">
        <v>1543</v>
      </c>
      <c r="M139" s="7" t="s">
        <v>1544</v>
      </c>
      <c r="N139" s="6" t="s">
        <v>1545</v>
      </c>
      <c r="O139" s="7" t="s">
        <v>1546</v>
      </c>
      <c r="P139">
        <f t="shared" si="2"/>
        <v>10</v>
      </c>
      <c r="Q139">
        <f>VLOOKUP(P139,'3ME-NAF'!A:C,3,FALSE)</f>
        <v>2</v>
      </c>
      <c r="R139" s="7" t="s">
        <v>93</v>
      </c>
      <c r="S139" s="6" t="s">
        <v>94</v>
      </c>
      <c r="T139" s="7" t="s">
        <v>543</v>
      </c>
      <c r="U139" s="6" t="s">
        <v>360</v>
      </c>
      <c r="V139" s="7" t="s">
        <v>97</v>
      </c>
      <c r="W139" s="6" t="s">
        <v>305</v>
      </c>
      <c r="X139" s="7" t="s">
        <v>644</v>
      </c>
      <c r="Y139" s="6" t="s">
        <v>1547</v>
      </c>
      <c r="Z139" s="7" t="s">
        <v>1548</v>
      </c>
      <c r="AA139" s="6" t="s">
        <v>1549</v>
      </c>
      <c r="AB139" s="7" t="s">
        <v>1550</v>
      </c>
      <c r="AC139" s="6" t="s">
        <v>79</v>
      </c>
      <c r="AD139" s="7" t="s">
        <v>79</v>
      </c>
      <c r="AE139" s="6" t="s">
        <v>1382</v>
      </c>
      <c r="AF139" s="7" t="s">
        <v>79</v>
      </c>
      <c r="AG139" s="6" t="s">
        <v>79</v>
      </c>
      <c r="AH139" s="7" t="s">
        <v>143</v>
      </c>
      <c r="AI139" s="6" t="s">
        <v>143</v>
      </c>
      <c r="AJ139" s="7" t="s">
        <v>1551</v>
      </c>
      <c r="AK139" s="6" t="s">
        <v>1277</v>
      </c>
      <c r="AL139" s="7" t="s">
        <v>1516</v>
      </c>
      <c r="AM139" s="6" t="s">
        <v>1517</v>
      </c>
      <c r="AN139" s="7" t="s">
        <v>368</v>
      </c>
      <c r="AO139" s="7" t="s">
        <v>93</v>
      </c>
      <c r="AP139" s="7" t="s">
        <v>79</v>
      </c>
      <c r="AQ139" s="7"/>
      <c r="AR139" s="7">
        <v>1</v>
      </c>
      <c r="AS139" s="8">
        <v>4650624.5393669996</v>
      </c>
      <c r="AT139" s="8">
        <v>4650624.5393669996</v>
      </c>
      <c r="AU139" s="8"/>
      <c r="AV139" s="8"/>
      <c r="AW139" s="8"/>
      <c r="AX139" s="8"/>
      <c r="AY139" s="8">
        <v>2000000</v>
      </c>
      <c r="AZ139" s="8">
        <v>2000000</v>
      </c>
      <c r="BA139" s="9">
        <v>572309.80000000005</v>
      </c>
      <c r="BB139" s="9">
        <v>0</v>
      </c>
      <c r="BC139" s="9">
        <v>0</v>
      </c>
      <c r="BD139" s="9">
        <v>572309.80000000005</v>
      </c>
      <c r="BE139" s="10">
        <v>44080</v>
      </c>
      <c r="BF139" s="11">
        <v>3.2458589999999998</v>
      </c>
      <c r="BG139" s="11">
        <v>44080</v>
      </c>
      <c r="BH139" s="11">
        <v>6600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3792446</v>
      </c>
      <c r="BP139" s="9">
        <v>0</v>
      </c>
      <c r="BQ139" s="9">
        <v>0</v>
      </c>
      <c r="BR139" s="9">
        <v>0</v>
      </c>
      <c r="BS139" s="7"/>
      <c r="BT139" s="7" t="str">
        <f>IFERROR((VLOOKUP(J139,[1]!Tableau2[#All],13,FALSE)),"")</f>
        <v/>
      </c>
    </row>
    <row r="140" spans="1:72" x14ac:dyDescent="0.25">
      <c r="A140" s="6" t="s">
        <v>1506</v>
      </c>
      <c r="B140" s="6" t="s">
        <v>354</v>
      </c>
      <c r="C140" s="7" t="s">
        <v>80</v>
      </c>
      <c r="D140" s="6" t="s">
        <v>81</v>
      </c>
      <c r="E140" s="7" t="s">
        <v>82</v>
      </c>
      <c r="F140" s="6" t="s">
        <v>83</v>
      </c>
      <c r="G140" s="7" t="s">
        <v>84</v>
      </c>
      <c r="H140" s="6" t="s">
        <v>85</v>
      </c>
      <c r="I140" s="7" t="s">
        <v>86</v>
      </c>
      <c r="J140" s="6" t="s">
        <v>1552</v>
      </c>
      <c r="K140" s="7" t="s">
        <v>88</v>
      </c>
      <c r="L140" s="6" t="s">
        <v>1553</v>
      </c>
      <c r="M140" s="7" t="s">
        <v>652</v>
      </c>
      <c r="N140" s="6" t="s">
        <v>653</v>
      </c>
      <c r="O140" s="7" t="s">
        <v>286</v>
      </c>
      <c r="P140">
        <f t="shared" si="2"/>
        <v>23</v>
      </c>
      <c r="Q140">
        <f>VLOOKUP(P140,'3ME-NAF'!A:C,3,FALSE)</f>
        <v>5</v>
      </c>
      <c r="R140" s="7" t="s">
        <v>287</v>
      </c>
      <c r="S140" s="6" t="s">
        <v>94</v>
      </c>
      <c r="T140" s="7" t="s">
        <v>166</v>
      </c>
      <c r="U140" s="6" t="s">
        <v>360</v>
      </c>
      <c r="V140" s="7" t="s">
        <v>97</v>
      </c>
      <c r="W140" s="6" t="s">
        <v>237</v>
      </c>
      <c r="X140" s="7" t="s">
        <v>1554</v>
      </c>
      <c r="Y140" s="6" t="s">
        <v>1555</v>
      </c>
      <c r="Z140" s="7" t="s">
        <v>1556</v>
      </c>
      <c r="AA140" s="6" t="s">
        <v>1557</v>
      </c>
      <c r="AB140" s="7" t="s">
        <v>1550</v>
      </c>
      <c r="AC140" s="6" t="s">
        <v>79</v>
      </c>
      <c r="AD140" s="7" t="s">
        <v>79</v>
      </c>
      <c r="AE140" s="6" t="s">
        <v>79</v>
      </c>
      <c r="AF140" s="7" t="s">
        <v>79</v>
      </c>
      <c r="AG140" s="6" t="s">
        <v>79</v>
      </c>
      <c r="AH140" s="7" t="s">
        <v>79</v>
      </c>
      <c r="AI140" s="6" t="s">
        <v>79</v>
      </c>
      <c r="AJ140" s="7" t="s">
        <v>79</v>
      </c>
      <c r="AK140" s="6" t="s">
        <v>1526</v>
      </c>
      <c r="AL140" s="7" t="s">
        <v>1516</v>
      </c>
      <c r="AM140" s="6" t="s">
        <v>1517</v>
      </c>
      <c r="AN140" s="7" t="s">
        <v>368</v>
      </c>
      <c r="AO140" s="7" t="s">
        <v>287</v>
      </c>
      <c r="AP140" s="7" t="s">
        <v>79</v>
      </c>
      <c r="AQ140" s="7"/>
      <c r="AR140" s="7">
        <v>1</v>
      </c>
      <c r="AS140" s="8">
        <v>9451650</v>
      </c>
      <c r="AT140" s="8">
        <v>6721173.3300000001</v>
      </c>
      <c r="AU140" s="8"/>
      <c r="AV140" s="8"/>
      <c r="AW140" s="8"/>
      <c r="AX140" s="8"/>
      <c r="AY140" s="8">
        <v>2800000</v>
      </c>
      <c r="AZ140" s="8">
        <v>2800000</v>
      </c>
      <c r="BA140" s="9"/>
      <c r="BB140" s="9"/>
      <c r="BC140" s="9"/>
      <c r="BD140" s="9"/>
      <c r="BE140" s="10">
        <v>28595</v>
      </c>
      <c r="BF140" s="11">
        <v>4.8959609999999998</v>
      </c>
      <c r="BG140" s="11">
        <v>28595</v>
      </c>
      <c r="BH140" s="11">
        <v>9000</v>
      </c>
      <c r="BI140" s="9">
        <v>0</v>
      </c>
      <c r="BJ140" s="9">
        <v>0</v>
      </c>
      <c r="BK140" s="9">
        <v>0</v>
      </c>
      <c r="BL140" s="9">
        <v>0</v>
      </c>
      <c r="BM140" s="9">
        <v>0</v>
      </c>
      <c r="BN140" s="9">
        <v>0</v>
      </c>
      <c r="BO140" s="9">
        <v>6651650</v>
      </c>
      <c r="BP140" s="9">
        <v>0</v>
      </c>
      <c r="BQ140" s="9">
        <v>0</v>
      </c>
      <c r="BR140" s="9">
        <v>0</v>
      </c>
      <c r="BS140" s="7"/>
      <c r="BT140" s="7" t="str">
        <f>IFERROR((VLOOKUP(J140,[1]!Tableau2[#All],13,FALSE)),"")</f>
        <v/>
      </c>
    </row>
    <row r="141" spans="1:72" x14ac:dyDescent="0.25">
      <c r="A141" s="6" t="s">
        <v>1506</v>
      </c>
      <c r="B141" s="6" t="s">
        <v>354</v>
      </c>
      <c r="C141" s="7" t="s">
        <v>80</v>
      </c>
      <c r="D141" s="6" t="s">
        <v>81</v>
      </c>
      <c r="E141" s="7" t="s">
        <v>82</v>
      </c>
      <c r="F141" s="6" t="s">
        <v>83</v>
      </c>
      <c r="G141" s="7" t="s">
        <v>84</v>
      </c>
      <c r="H141" s="6" t="s">
        <v>85</v>
      </c>
      <c r="I141" s="7" t="s">
        <v>86</v>
      </c>
      <c r="J141" s="6" t="s">
        <v>1558</v>
      </c>
      <c r="K141" s="7" t="s">
        <v>88</v>
      </c>
      <c r="L141" s="6" t="s">
        <v>1559</v>
      </c>
      <c r="M141" s="7" t="s">
        <v>652</v>
      </c>
      <c r="N141" s="6" t="s">
        <v>653</v>
      </c>
      <c r="O141" s="7" t="s">
        <v>286</v>
      </c>
      <c r="P141">
        <f t="shared" si="2"/>
        <v>23</v>
      </c>
      <c r="Q141">
        <f>VLOOKUP(P141,'3ME-NAF'!A:C,3,FALSE)</f>
        <v>5</v>
      </c>
      <c r="R141" s="7" t="s">
        <v>287</v>
      </c>
      <c r="S141" s="6" t="s">
        <v>94</v>
      </c>
      <c r="T141" s="7" t="s">
        <v>166</v>
      </c>
      <c r="U141" s="6" t="s">
        <v>360</v>
      </c>
      <c r="V141" s="7" t="s">
        <v>97</v>
      </c>
      <c r="W141" s="6" t="s">
        <v>250</v>
      </c>
      <c r="X141" s="7" t="s">
        <v>567</v>
      </c>
      <c r="Y141" s="6" t="s">
        <v>1560</v>
      </c>
      <c r="Z141" s="7" t="s">
        <v>1561</v>
      </c>
      <c r="AA141" s="6" t="s">
        <v>1562</v>
      </c>
      <c r="AB141" s="7" t="s">
        <v>1550</v>
      </c>
      <c r="AC141" s="6" t="s">
        <v>79</v>
      </c>
      <c r="AD141" s="7" t="s">
        <v>79</v>
      </c>
      <c r="AE141" s="6" t="s">
        <v>79</v>
      </c>
      <c r="AF141" s="7" t="s">
        <v>79</v>
      </c>
      <c r="AG141" s="6" t="s">
        <v>1563</v>
      </c>
      <c r="AH141" s="7" t="s">
        <v>79</v>
      </c>
      <c r="AI141" s="6" t="s">
        <v>79</v>
      </c>
      <c r="AJ141" s="7" t="s">
        <v>79</v>
      </c>
      <c r="AK141" s="6" t="s">
        <v>1526</v>
      </c>
      <c r="AL141" s="7" t="s">
        <v>1516</v>
      </c>
      <c r="AM141" s="6" t="s">
        <v>1517</v>
      </c>
      <c r="AN141" s="7" t="s">
        <v>111</v>
      </c>
      <c r="AO141" s="7" t="s">
        <v>287</v>
      </c>
      <c r="AP141" s="7" t="s">
        <v>79</v>
      </c>
      <c r="AQ141" s="7"/>
      <c r="AR141" s="7">
        <v>1</v>
      </c>
      <c r="AS141" s="8"/>
      <c r="AT141" s="8"/>
      <c r="AU141" s="8"/>
      <c r="AV141" s="8"/>
      <c r="AW141" s="8"/>
      <c r="AX141" s="8"/>
      <c r="AY141" s="8">
        <v>1400000</v>
      </c>
      <c r="AZ141" s="8">
        <v>0</v>
      </c>
      <c r="BA141" s="9"/>
      <c r="BB141" s="9"/>
      <c r="BC141" s="9"/>
      <c r="BD141" s="9"/>
      <c r="BE141" s="10">
        <v>31825</v>
      </c>
      <c r="BF141" s="11">
        <v>2.1995290000000001</v>
      </c>
      <c r="BG141" s="11">
        <v>31825</v>
      </c>
      <c r="BH141" s="11">
        <v>7000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6331150</v>
      </c>
      <c r="BP141" s="9">
        <v>0</v>
      </c>
      <c r="BQ141" s="9">
        <v>0</v>
      </c>
      <c r="BR141" s="9">
        <v>0</v>
      </c>
      <c r="BS141" s="7"/>
      <c r="BT141" s="7" t="str">
        <f>IFERROR((VLOOKUP(J141,[1]!Tableau2[#All],13,FALSE)),"")</f>
        <v/>
      </c>
    </row>
    <row r="142" spans="1:72" x14ac:dyDescent="0.25">
      <c r="A142" s="6" t="s">
        <v>1506</v>
      </c>
      <c r="B142" s="6" t="s">
        <v>354</v>
      </c>
      <c r="C142" s="7" t="s">
        <v>80</v>
      </c>
      <c r="D142" s="6" t="s">
        <v>81</v>
      </c>
      <c r="E142" s="7" t="s">
        <v>82</v>
      </c>
      <c r="F142" s="6" t="s">
        <v>83</v>
      </c>
      <c r="G142" s="7" t="s">
        <v>84</v>
      </c>
      <c r="H142" s="6" t="s">
        <v>85</v>
      </c>
      <c r="I142" s="7" t="s">
        <v>86</v>
      </c>
      <c r="J142" s="6" t="s">
        <v>1564</v>
      </c>
      <c r="K142" s="7" t="s">
        <v>88</v>
      </c>
      <c r="L142" s="6" t="s">
        <v>1565</v>
      </c>
      <c r="M142" s="7" t="s">
        <v>1566</v>
      </c>
      <c r="N142" s="6" t="s">
        <v>1567</v>
      </c>
      <c r="O142" s="7" t="s">
        <v>1568</v>
      </c>
      <c r="P142">
        <f t="shared" si="2"/>
        <v>71</v>
      </c>
      <c r="Q142">
        <v>2402</v>
      </c>
      <c r="R142" s="7" t="s">
        <v>1569</v>
      </c>
      <c r="S142" s="6" t="s">
        <v>94</v>
      </c>
      <c r="T142" s="7" t="s">
        <v>166</v>
      </c>
      <c r="U142" s="6" t="s">
        <v>360</v>
      </c>
      <c r="V142" s="7" t="s">
        <v>97</v>
      </c>
      <c r="W142" s="6" t="s">
        <v>189</v>
      </c>
      <c r="X142" s="7" t="s">
        <v>1471</v>
      </c>
      <c r="Y142" s="6" t="s">
        <v>1570</v>
      </c>
      <c r="Z142" s="7" t="s">
        <v>1571</v>
      </c>
      <c r="AA142" s="6" t="s">
        <v>1572</v>
      </c>
      <c r="AB142" s="7" t="s">
        <v>1550</v>
      </c>
      <c r="AC142" s="6" t="s">
        <v>79</v>
      </c>
      <c r="AD142" s="7" t="s">
        <v>79</v>
      </c>
      <c r="AE142" s="6" t="s">
        <v>79</v>
      </c>
      <c r="AF142" s="7" t="s">
        <v>79</v>
      </c>
      <c r="AG142" s="6" t="s">
        <v>1573</v>
      </c>
      <c r="AH142" s="7" t="s">
        <v>79</v>
      </c>
      <c r="AI142" s="6" t="s">
        <v>79</v>
      </c>
      <c r="AJ142" s="7" t="s">
        <v>79</v>
      </c>
      <c r="AK142" s="6" t="s">
        <v>1526</v>
      </c>
      <c r="AL142" s="7" t="s">
        <v>1516</v>
      </c>
      <c r="AM142" s="6" t="s">
        <v>1517</v>
      </c>
      <c r="AN142" s="7" t="s">
        <v>111</v>
      </c>
      <c r="AO142" s="7" t="s">
        <v>1569</v>
      </c>
      <c r="AP142" s="7" t="s">
        <v>79</v>
      </c>
      <c r="AQ142" s="7"/>
      <c r="AR142" s="7">
        <v>1</v>
      </c>
      <c r="AS142" s="8"/>
      <c r="AT142" s="8"/>
      <c r="AU142" s="8"/>
      <c r="AV142" s="8"/>
      <c r="AW142" s="8"/>
      <c r="AX142" s="8"/>
      <c r="AY142" s="8">
        <v>1890000</v>
      </c>
      <c r="AZ142" s="8">
        <v>0</v>
      </c>
      <c r="BA142" s="9"/>
      <c r="BB142" s="9"/>
      <c r="BC142" s="9"/>
      <c r="BD142" s="9"/>
      <c r="BE142" s="10">
        <v>28000</v>
      </c>
      <c r="BF142" s="11">
        <v>3.375</v>
      </c>
      <c r="BG142" s="11">
        <v>28000</v>
      </c>
      <c r="BH142" s="11">
        <v>5100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2540000</v>
      </c>
      <c r="BP142" s="9">
        <v>0</v>
      </c>
      <c r="BQ142" s="9">
        <v>0</v>
      </c>
      <c r="BR142" s="9">
        <v>0</v>
      </c>
      <c r="BS142" s="7"/>
      <c r="BT142" s="7" t="str">
        <f>IFERROR((VLOOKUP(J142,[1]!Tableau2[#All],13,FALSE)),"")</f>
        <v/>
      </c>
    </row>
    <row r="143" spans="1:72" x14ac:dyDescent="0.25">
      <c r="A143" s="6" t="s">
        <v>1506</v>
      </c>
      <c r="B143" s="6" t="s">
        <v>354</v>
      </c>
      <c r="C143" s="7" t="s">
        <v>80</v>
      </c>
      <c r="D143" s="6" t="s">
        <v>81</v>
      </c>
      <c r="E143" s="7" t="s">
        <v>82</v>
      </c>
      <c r="F143" s="6" t="s">
        <v>83</v>
      </c>
      <c r="G143" s="7" t="s">
        <v>84</v>
      </c>
      <c r="H143" s="6" t="s">
        <v>85</v>
      </c>
      <c r="I143" s="7" t="s">
        <v>86</v>
      </c>
      <c r="J143" s="6" t="s">
        <v>1574</v>
      </c>
      <c r="K143" s="7" t="s">
        <v>88</v>
      </c>
      <c r="L143" s="6" t="s">
        <v>1575</v>
      </c>
      <c r="M143" s="7" t="s">
        <v>1576</v>
      </c>
      <c r="N143" s="6" t="s">
        <v>1577</v>
      </c>
      <c r="O143" s="7" t="s">
        <v>1578</v>
      </c>
      <c r="P143">
        <f t="shared" si="2"/>
        <v>70</v>
      </c>
      <c r="Q143">
        <v>6</v>
      </c>
      <c r="R143" s="7" t="s">
        <v>236</v>
      </c>
      <c r="S143" s="6" t="s">
        <v>94</v>
      </c>
      <c r="T143" s="7" t="s">
        <v>166</v>
      </c>
      <c r="U143" s="6" t="s">
        <v>360</v>
      </c>
      <c r="V143" s="7" t="s">
        <v>97</v>
      </c>
      <c r="W143" s="6" t="s">
        <v>98</v>
      </c>
      <c r="X143" s="7" t="s">
        <v>808</v>
      </c>
      <c r="Y143" s="6" t="s">
        <v>1579</v>
      </c>
      <c r="Z143" s="7" t="s">
        <v>1580</v>
      </c>
      <c r="AA143" s="6" t="s">
        <v>1581</v>
      </c>
      <c r="AB143" s="7" t="s">
        <v>1582</v>
      </c>
      <c r="AC143" s="6" t="s">
        <v>79</v>
      </c>
      <c r="AD143" s="7" t="s">
        <v>79</v>
      </c>
      <c r="AE143" s="6" t="s">
        <v>79</v>
      </c>
      <c r="AF143" s="7" t="s">
        <v>79</v>
      </c>
      <c r="AG143" s="6" t="s">
        <v>1583</v>
      </c>
      <c r="AH143" s="7" t="s">
        <v>79</v>
      </c>
      <c r="AI143" s="6" t="s">
        <v>79</v>
      </c>
      <c r="AJ143" s="7" t="s">
        <v>79</v>
      </c>
      <c r="AK143" s="6" t="s">
        <v>1277</v>
      </c>
      <c r="AL143" s="7" t="s">
        <v>1584</v>
      </c>
      <c r="AM143" s="6" t="s">
        <v>1585</v>
      </c>
      <c r="AN143" s="7" t="s">
        <v>111</v>
      </c>
      <c r="AO143" s="7" t="s">
        <v>236</v>
      </c>
      <c r="AP143" s="7" t="s">
        <v>79</v>
      </c>
      <c r="AQ143" s="7"/>
      <c r="AR143" s="7">
        <v>1</v>
      </c>
      <c r="AS143" s="8"/>
      <c r="AT143" s="8"/>
      <c r="AU143" s="8"/>
      <c r="AV143" s="8"/>
      <c r="AW143" s="8"/>
      <c r="AX143" s="8"/>
      <c r="AY143" s="8">
        <v>1326000</v>
      </c>
      <c r="AZ143" s="8">
        <v>-812508</v>
      </c>
      <c r="BA143" s="9"/>
      <c r="BB143" s="9"/>
      <c r="BC143" s="9"/>
      <c r="BD143" s="9"/>
      <c r="BE143" s="10">
        <v>26810</v>
      </c>
      <c r="BF143" s="11">
        <v>3.9882660000000003</v>
      </c>
      <c r="BG143" s="11">
        <v>26810</v>
      </c>
      <c r="BH143" s="11">
        <v>4600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3971517</v>
      </c>
      <c r="BP143" s="9">
        <v>0</v>
      </c>
      <c r="BQ143" s="9">
        <v>0</v>
      </c>
      <c r="BR143" s="9">
        <v>0</v>
      </c>
      <c r="BS143" s="7"/>
      <c r="BT143" s="7" t="str">
        <f>IFERROR((VLOOKUP(J143,[1]!Tableau2[#All],13,FALSE)),"")</f>
        <v/>
      </c>
    </row>
    <row r="144" spans="1:72" x14ac:dyDescent="0.25">
      <c r="A144" s="6" t="s">
        <v>1506</v>
      </c>
      <c r="B144" s="6" t="s">
        <v>354</v>
      </c>
      <c r="C144" s="7" t="s">
        <v>80</v>
      </c>
      <c r="D144" s="6" t="s">
        <v>81</v>
      </c>
      <c r="E144" s="7" t="s">
        <v>82</v>
      </c>
      <c r="F144" s="6" t="s">
        <v>83</v>
      </c>
      <c r="G144" s="7" t="s">
        <v>84</v>
      </c>
      <c r="H144" s="6" t="s">
        <v>85</v>
      </c>
      <c r="I144" s="7" t="s">
        <v>86</v>
      </c>
      <c r="J144" s="6" t="s">
        <v>1586</v>
      </c>
      <c r="K144" s="7" t="s">
        <v>88</v>
      </c>
      <c r="L144" s="6" t="s">
        <v>1587</v>
      </c>
      <c r="M144" s="7" t="s">
        <v>1588</v>
      </c>
      <c r="N144" s="6" t="s">
        <v>1589</v>
      </c>
      <c r="O144" s="7" t="s">
        <v>1590</v>
      </c>
      <c r="P144">
        <f t="shared" si="2"/>
        <v>17</v>
      </c>
      <c r="Q144">
        <f>VLOOKUP(P144,'3ME-NAF'!A:C,3,FALSE)</f>
        <v>6</v>
      </c>
      <c r="R144" s="7" t="s">
        <v>236</v>
      </c>
      <c r="S144" s="6" t="s">
        <v>94</v>
      </c>
      <c r="T144" s="7" t="s">
        <v>166</v>
      </c>
      <c r="U144" s="6" t="s">
        <v>360</v>
      </c>
      <c r="V144" s="7" t="s">
        <v>97</v>
      </c>
      <c r="W144" s="6" t="s">
        <v>305</v>
      </c>
      <c r="X144" s="7" t="s">
        <v>1462</v>
      </c>
      <c r="Y144" s="6" t="s">
        <v>1591</v>
      </c>
      <c r="Z144" s="7" t="s">
        <v>1592</v>
      </c>
      <c r="AA144" s="6" t="s">
        <v>1593</v>
      </c>
      <c r="AB144" s="7" t="s">
        <v>1582</v>
      </c>
      <c r="AC144" s="6" t="s">
        <v>79</v>
      </c>
      <c r="AD144" s="7" t="s">
        <v>79</v>
      </c>
      <c r="AE144" s="6" t="s">
        <v>79</v>
      </c>
      <c r="AF144" s="7" t="s">
        <v>79</v>
      </c>
      <c r="AG144" s="6" t="s">
        <v>79</v>
      </c>
      <c r="AH144" s="7" t="s">
        <v>143</v>
      </c>
      <c r="AI144" s="6" t="s">
        <v>1594</v>
      </c>
      <c r="AJ144" s="7" t="s">
        <v>1594</v>
      </c>
      <c r="AK144" s="6" t="s">
        <v>1585</v>
      </c>
      <c r="AL144" s="7" t="s">
        <v>1595</v>
      </c>
      <c r="AM144" s="6" t="s">
        <v>1585</v>
      </c>
      <c r="AN144" s="7" t="s">
        <v>368</v>
      </c>
      <c r="AO144" s="7" t="s">
        <v>236</v>
      </c>
      <c r="AP144" s="7" t="s">
        <v>1291</v>
      </c>
      <c r="AQ144" s="7" t="s">
        <v>143</v>
      </c>
      <c r="AR144" s="7">
        <v>1</v>
      </c>
      <c r="AS144" s="8">
        <v>57204124</v>
      </c>
      <c r="AT144" s="8">
        <v>57204124</v>
      </c>
      <c r="AU144" s="8"/>
      <c r="AV144" s="8"/>
      <c r="AW144" s="8"/>
      <c r="AX144" s="8"/>
      <c r="AY144" s="8">
        <v>14500000</v>
      </c>
      <c r="AZ144" s="8">
        <v>14500000</v>
      </c>
      <c r="BA144" s="9">
        <v>0</v>
      </c>
      <c r="BB144" s="9">
        <v>8700000</v>
      </c>
      <c r="BC144" s="9">
        <v>0</v>
      </c>
      <c r="BD144" s="9">
        <v>8700000</v>
      </c>
      <c r="BE144" s="10">
        <v>446000</v>
      </c>
      <c r="BF144" s="11">
        <v>1.625561</v>
      </c>
      <c r="BG144" s="11">
        <v>446000</v>
      </c>
      <c r="BH144" s="11">
        <v>73000</v>
      </c>
      <c r="BI144" s="9">
        <v>0</v>
      </c>
      <c r="BJ144" s="9">
        <v>4284578</v>
      </c>
      <c r="BK144" s="9">
        <v>0</v>
      </c>
      <c r="BL144" s="9">
        <v>0</v>
      </c>
      <c r="BM144" s="9">
        <v>0</v>
      </c>
      <c r="BN144" s="9">
        <v>0</v>
      </c>
      <c r="BO144" s="9">
        <v>38419546</v>
      </c>
      <c r="BP144" s="9">
        <v>0</v>
      </c>
      <c r="BQ144" s="9">
        <v>4284578</v>
      </c>
      <c r="BR144" s="9">
        <v>0</v>
      </c>
      <c r="BS144" s="7"/>
      <c r="BT144" s="7" t="str">
        <f>IFERROR((VLOOKUP(J144,[1]!Tableau2[#All],13,FALSE)),"")</f>
        <v/>
      </c>
    </row>
    <row r="145" spans="1:72" x14ac:dyDescent="0.25">
      <c r="A145" s="6" t="s">
        <v>1596</v>
      </c>
      <c r="B145" s="6" t="s">
        <v>354</v>
      </c>
      <c r="C145" s="7" t="s">
        <v>80</v>
      </c>
      <c r="D145" s="6" t="s">
        <v>81</v>
      </c>
      <c r="E145" s="7" t="s">
        <v>82</v>
      </c>
      <c r="F145" s="6" t="s">
        <v>83</v>
      </c>
      <c r="G145" s="7" t="s">
        <v>84</v>
      </c>
      <c r="H145" s="6" t="s">
        <v>85</v>
      </c>
      <c r="I145" s="7" t="s">
        <v>86</v>
      </c>
      <c r="J145" s="6" t="s">
        <v>1239</v>
      </c>
      <c r="K145" s="7" t="s">
        <v>88</v>
      </c>
      <c r="L145" s="6" t="s">
        <v>1240</v>
      </c>
      <c r="M145" s="7" t="s">
        <v>1241</v>
      </c>
      <c r="N145" s="6" t="s">
        <v>1242</v>
      </c>
      <c r="O145" s="7" t="s">
        <v>1243</v>
      </c>
      <c r="P145">
        <f t="shared" si="2"/>
        <v>16</v>
      </c>
      <c r="Q145">
        <f>VLOOKUP(P145,'3ME-NAF'!A:C,3,FALSE)</f>
        <v>12</v>
      </c>
      <c r="R145" s="7" t="s">
        <v>249</v>
      </c>
      <c r="S145" s="6" t="s">
        <v>94</v>
      </c>
      <c r="T145" s="7" t="s">
        <v>166</v>
      </c>
      <c r="U145" s="6" t="s">
        <v>360</v>
      </c>
      <c r="V145" s="7" t="s">
        <v>97</v>
      </c>
      <c r="W145" s="6" t="s">
        <v>787</v>
      </c>
      <c r="X145" s="7" t="s">
        <v>1007</v>
      </c>
      <c r="Y145" s="6" t="s">
        <v>1244</v>
      </c>
      <c r="Z145" s="7" t="s">
        <v>1245</v>
      </c>
      <c r="AA145" s="6" t="s">
        <v>1246</v>
      </c>
      <c r="AB145" s="7" t="s">
        <v>1205</v>
      </c>
      <c r="AC145" s="6" t="s">
        <v>79</v>
      </c>
      <c r="AD145" s="7" t="s">
        <v>79</v>
      </c>
      <c r="AE145" s="6" t="s">
        <v>79</v>
      </c>
      <c r="AF145" s="7" t="s">
        <v>79</v>
      </c>
      <c r="AG145" s="6" t="s">
        <v>79</v>
      </c>
      <c r="AH145" s="7" t="s">
        <v>143</v>
      </c>
      <c r="AI145" s="6" t="s">
        <v>1227</v>
      </c>
      <c r="AJ145" s="7" t="s">
        <v>1247</v>
      </c>
      <c r="AK145" s="6" t="s">
        <v>1248</v>
      </c>
      <c r="AL145" s="7" t="s">
        <v>1249</v>
      </c>
      <c r="AM145" s="6" t="s">
        <v>1216</v>
      </c>
      <c r="AN145" s="7" t="s">
        <v>368</v>
      </c>
      <c r="AO145" s="7" t="s">
        <v>249</v>
      </c>
      <c r="AP145" s="7" t="s">
        <v>79</v>
      </c>
      <c r="AQ145" s="7"/>
      <c r="AR145" s="7">
        <v>1</v>
      </c>
      <c r="AS145" s="8">
        <v>1338690.909091</v>
      </c>
      <c r="AT145" s="8">
        <v>1338690.909091</v>
      </c>
      <c r="AU145" s="8"/>
      <c r="AV145" s="8"/>
      <c r="AW145" s="8"/>
      <c r="AX145" s="8"/>
      <c r="AY145" s="8">
        <v>400000</v>
      </c>
      <c r="AZ145" s="8">
        <v>400000</v>
      </c>
      <c r="BA145" s="9">
        <v>280000</v>
      </c>
      <c r="BB145" s="9">
        <v>380000</v>
      </c>
      <c r="BC145" s="9">
        <v>0</v>
      </c>
      <c r="BD145" s="9">
        <v>660000</v>
      </c>
      <c r="BE145" s="10"/>
      <c r="BF145" s="11"/>
      <c r="BG145" s="11"/>
      <c r="BH145" s="11"/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2581400</v>
      </c>
      <c r="BP145" s="9">
        <v>0</v>
      </c>
      <c r="BQ145" s="9">
        <v>0</v>
      </c>
      <c r="BR145" s="9">
        <v>0</v>
      </c>
      <c r="BS145" s="7"/>
      <c r="BT145" s="7" t="str">
        <f>IFERROR((VLOOKUP(J145,[1]!Tableau2[#All],13,FALSE)),"")</f>
        <v/>
      </c>
    </row>
    <row r="146" spans="1:72" x14ac:dyDescent="0.25">
      <c r="A146" s="6" t="s">
        <v>1596</v>
      </c>
      <c r="B146" s="6" t="s">
        <v>354</v>
      </c>
      <c r="C146" s="7" t="s">
        <v>80</v>
      </c>
      <c r="D146" s="6" t="s">
        <v>81</v>
      </c>
      <c r="E146" s="7" t="s">
        <v>82</v>
      </c>
      <c r="F146" s="6" t="s">
        <v>83</v>
      </c>
      <c r="G146" s="7" t="s">
        <v>84</v>
      </c>
      <c r="H146" s="6" t="s">
        <v>85</v>
      </c>
      <c r="I146" s="7" t="s">
        <v>86</v>
      </c>
      <c r="J146" s="6" t="s">
        <v>1597</v>
      </c>
      <c r="K146" s="7" t="s">
        <v>88</v>
      </c>
      <c r="L146" s="6" t="s">
        <v>1598</v>
      </c>
      <c r="M146" s="7" t="s">
        <v>1599</v>
      </c>
      <c r="N146" s="6" t="s">
        <v>1600</v>
      </c>
      <c r="O146" s="7" t="s">
        <v>1601</v>
      </c>
      <c r="P146">
        <f t="shared" si="2"/>
        <v>46</v>
      </c>
      <c r="Q146">
        <v>7</v>
      </c>
      <c r="R146" s="7" t="s">
        <v>93</v>
      </c>
      <c r="S146" s="6" t="s">
        <v>94</v>
      </c>
      <c r="T146" s="7" t="s">
        <v>214</v>
      </c>
      <c r="U146" s="6" t="s">
        <v>360</v>
      </c>
      <c r="V146" s="7" t="s">
        <v>97</v>
      </c>
      <c r="W146" s="6" t="s">
        <v>237</v>
      </c>
      <c r="X146" s="7" t="s">
        <v>1554</v>
      </c>
      <c r="Y146" s="6" t="s">
        <v>1602</v>
      </c>
      <c r="Z146" s="7" t="s">
        <v>1603</v>
      </c>
      <c r="AA146" s="6" t="s">
        <v>1604</v>
      </c>
      <c r="AB146" s="7" t="s">
        <v>1531</v>
      </c>
      <c r="AC146" s="6" t="s">
        <v>79</v>
      </c>
      <c r="AD146" s="7" t="s">
        <v>79</v>
      </c>
      <c r="AE146" s="6" t="s">
        <v>1605</v>
      </c>
      <c r="AF146" s="7" t="s">
        <v>79</v>
      </c>
      <c r="AG146" s="6" t="s">
        <v>79</v>
      </c>
      <c r="AH146" s="7" t="s">
        <v>143</v>
      </c>
      <c r="AI146" s="6" t="s">
        <v>143</v>
      </c>
      <c r="AJ146" s="7" t="s">
        <v>1606</v>
      </c>
      <c r="AK146" s="6" t="s">
        <v>1607</v>
      </c>
      <c r="AL146" s="7" t="s">
        <v>1608</v>
      </c>
      <c r="AM146" s="6" t="s">
        <v>1609</v>
      </c>
      <c r="AN146" s="7" t="s">
        <v>368</v>
      </c>
      <c r="AO146" s="7" t="s">
        <v>93</v>
      </c>
      <c r="AP146" s="7" t="s">
        <v>1291</v>
      </c>
      <c r="AQ146" s="7" t="s">
        <v>143</v>
      </c>
      <c r="AR146" s="7">
        <v>1</v>
      </c>
      <c r="AS146" s="8">
        <v>11330833.333333001</v>
      </c>
      <c r="AT146" s="8">
        <v>11330833.333333001</v>
      </c>
      <c r="AU146" s="8"/>
      <c r="AV146" s="8"/>
      <c r="AW146" s="8"/>
      <c r="AX146" s="8"/>
      <c r="AY146" s="8">
        <v>2000000</v>
      </c>
      <c r="AZ146" s="8">
        <v>2000000</v>
      </c>
      <c r="BA146" s="9">
        <v>600000</v>
      </c>
      <c r="BB146" s="9">
        <v>0</v>
      </c>
      <c r="BC146" s="9">
        <v>0</v>
      </c>
      <c r="BD146" s="9">
        <v>600000</v>
      </c>
      <c r="BE146" s="10">
        <v>87292</v>
      </c>
      <c r="BF146" s="11">
        <v>1.7183710000000003</v>
      </c>
      <c r="BG146" s="11">
        <v>87292</v>
      </c>
      <c r="BH146" s="11">
        <v>12200</v>
      </c>
      <c r="BI146" s="9">
        <v>0</v>
      </c>
      <c r="BJ146" s="9">
        <v>322443</v>
      </c>
      <c r="BK146" s="9">
        <v>0</v>
      </c>
      <c r="BL146" s="9">
        <v>0</v>
      </c>
      <c r="BM146" s="9">
        <v>0</v>
      </c>
      <c r="BN146" s="9">
        <v>0</v>
      </c>
      <c r="BO146" s="9">
        <v>13673807</v>
      </c>
      <c r="BP146" s="9">
        <v>0</v>
      </c>
      <c r="BQ146" s="9">
        <v>322443</v>
      </c>
      <c r="BR146" s="9">
        <v>0</v>
      </c>
      <c r="BS146" s="7"/>
      <c r="BT146" s="7" t="str">
        <f>IFERROR((VLOOKUP(J146,[1]!Tableau2[#All],13,FALSE)),"")</f>
        <v/>
      </c>
    </row>
    <row r="147" spans="1:72" x14ac:dyDescent="0.25">
      <c r="A147" s="6" t="s">
        <v>1596</v>
      </c>
      <c r="B147" s="6" t="s">
        <v>354</v>
      </c>
      <c r="C147" s="7" t="s">
        <v>80</v>
      </c>
      <c r="D147" s="6" t="s">
        <v>81</v>
      </c>
      <c r="E147" s="7" t="s">
        <v>82</v>
      </c>
      <c r="F147" s="6" t="s">
        <v>83</v>
      </c>
      <c r="G147" s="7" t="s">
        <v>84</v>
      </c>
      <c r="H147" s="6" t="s">
        <v>85</v>
      </c>
      <c r="I147" s="7" t="s">
        <v>86</v>
      </c>
      <c r="J147" s="6" t="s">
        <v>1610</v>
      </c>
      <c r="K147" s="7" t="s">
        <v>88</v>
      </c>
      <c r="L147" s="6" t="s">
        <v>1611</v>
      </c>
      <c r="M147" s="7" t="s">
        <v>1612</v>
      </c>
      <c r="N147" s="6" t="s">
        <v>1613</v>
      </c>
      <c r="O147" s="7" t="s">
        <v>556</v>
      </c>
      <c r="P147">
        <f t="shared" si="2"/>
        <v>16</v>
      </c>
      <c r="Q147">
        <f>VLOOKUP(P147,'3ME-NAF'!A:C,3,FALSE)</f>
        <v>12</v>
      </c>
      <c r="R147" s="7" t="s">
        <v>249</v>
      </c>
      <c r="S147" s="6" t="s">
        <v>94</v>
      </c>
      <c r="T147" s="7" t="s">
        <v>214</v>
      </c>
      <c r="U147" s="6" t="s">
        <v>360</v>
      </c>
      <c r="V147" s="7" t="s">
        <v>97</v>
      </c>
      <c r="W147" s="6" t="s">
        <v>119</v>
      </c>
      <c r="X147" s="7" t="s">
        <v>1614</v>
      </c>
      <c r="Y147" s="6" t="s">
        <v>1615</v>
      </c>
      <c r="Z147" s="7" t="s">
        <v>1616</v>
      </c>
      <c r="AA147" s="6" t="s">
        <v>1617</v>
      </c>
      <c r="AB147" s="7" t="s">
        <v>1618</v>
      </c>
      <c r="AC147" s="6" t="s">
        <v>79</v>
      </c>
      <c r="AD147" s="7" t="s">
        <v>79</v>
      </c>
      <c r="AE147" s="6" t="s">
        <v>1619</v>
      </c>
      <c r="AF147" s="7" t="s">
        <v>79</v>
      </c>
      <c r="AG147" s="6" t="s">
        <v>79</v>
      </c>
      <c r="AH147" s="7" t="s">
        <v>143</v>
      </c>
      <c r="AI147" s="6" t="s">
        <v>1620</v>
      </c>
      <c r="AJ147" s="7" t="s">
        <v>1620</v>
      </c>
      <c r="AK147" s="6" t="s">
        <v>1621</v>
      </c>
      <c r="AL147" s="7" t="s">
        <v>1622</v>
      </c>
      <c r="AM147" s="6" t="s">
        <v>1609</v>
      </c>
      <c r="AN147" s="7" t="s">
        <v>368</v>
      </c>
      <c r="AO147" s="7" t="s">
        <v>249</v>
      </c>
      <c r="AP147" s="7" t="s">
        <v>79</v>
      </c>
      <c r="AQ147" s="7"/>
      <c r="AR147" s="7">
        <v>1</v>
      </c>
      <c r="AS147" s="8">
        <v>1968000</v>
      </c>
      <c r="AT147" s="8">
        <v>1968000</v>
      </c>
      <c r="AU147" s="8"/>
      <c r="AV147" s="8"/>
      <c r="AW147" s="8"/>
      <c r="AX147" s="8"/>
      <c r="AY147" s="8">
        <v>885500</v>
      </c>
      <c r="AZ147" s="8">
        <v>885500</v>
      </c>
      <c r="BA147" s="9">
        <v>0</v>
      </c>
      <c r="BB147" s="9">
        <v>419868.96</v>
      </c>
      <c r="BC147" s="9">
        <v>0</v>
      </c>
      <c r="BD147" s="9">
        <v>419868.96</v>
      </c>
      <c r="BE147" s="10">
        <v>19000</v>
      </c>
      <c r="BF147" s="11">
        <v>2.330263</v>
      </c>
      <c r="BG147" s="11">
        <v>19000</v>
      </c>
      <c r="BH147" s="11">
        <v>5000</v>
      </c>
      <c r="BI147" s="9">
        <v>0</v>
      </c>
      <c r="BJ147" s="9">
        <v>0</v>
      </c>
      <c r="BK147" s="9">
        <v>0</v>
      </c>
      <c r="BL147" s="9">
        <v>0</v>
      </c>
      <c r="BM147" s="9">
        <v>0</v>
      </c>
      <c r="BN147" s="9">
        <v>0</v>
      </c>
      <c r="BO147" s="9">
        <v>1082500</v>
      </c>
      <c r="BP147" s="9">
        <v>0</v>
      </c>
      <c r="BQ147" s="9">
        <v>0</v>
      </c>
      <c r="BR147" s="9">
        <v>0</v>
      </c>
      <c r="BS147" s="7"/>
      <c r="BT147" s="7" t="str">
        <f>IFERROR((VLOOKUP(J147,[1]!Tableau2[#All],13,FALSE)),"")</f>
        <v/>
      </c>
    </row>
    <row r="148" spans="1:72" x14ac:dyDescent="0.25">
      <c r="A148" s="6" t="s">
        <v>1596</v>
      </c>
      <c r="B148" s="6" t="s">
        <v>354</v>
      </c>
      <c r="C148" s="7" t="s">
        <v>80</v>
      </c>
      <c r="D148" s="6" t="s">
        <v>81</v>
      </c>
      <c r="E148" s="7" t="s">
        <v>82</v>
      </c>
      <c r="F148" s="6" t="s">
        <v>83</v>
      </c>
      <c r="G148" s="7" t="s">
        <v>84</v>
      </c>
      <c r="H148" s="6" t="s">
        <v>85</v>
      </c>
      <c r="I148" s="7" t="s">
        <v>86</v>
      </c>
      <c r="J148" s="6" t="s">
        <v>1623</v>
      </c>
      <c r="K148" s="7" t="s">
        <v>88</v>
      </c>
      <c r="L148" s="6" t="s">
        <v>1624</v>
      </c>
      <c r="M148" s="7" t="s">
        <v>1625</v>
      </c>
      <c r="N148" s="6" t="s">
        <v>1626</v>
      </c>
      <c r="O148" s="7" t="s">
        <v>1578</v>
      </c>
      <c r="P148">
        <f t="shared" si="2"/>
        <v>70</v>
      </c>
      <c r="Q148">
        <v>2402</v>
      </c>
      <c r="R148" s="7" t="s">
        <v>249</v>
      </c>
      <c r="S148" s="6" t="s">
        <v>94</v>
      </c>
      <c r="T148" s="7" t="s">
        <v>166</v>
      </c>
      <c r="U148" s="6" t="s">
        <v>360</v>
      </c>
      <c r="V148" s="7" t="s">
        <v>97</v>
      </c>
      <c r="W148" s="6" t="s">
        <v>250</v>
      </c>
      <c r="X148" s="7" t="s">
        <v>974</v>
      </c>
      <c r="Y148" s="6" t="s">
        <v>1627</v>
      </c>
      <c r="Z148" s="7" t="s">
        <v>1628</v>
      </c>
      <c r="AA148" s="6" t="s">
        <v>1629</v>
      </c>
      <c r="AB148" s="7" t="s">
        <v>1630</v>
      </c>
      <c r="AC148" s="6" t="s">
        <v>79</v>
      </c>
      <c r="AD148" s="7" t="s">
        <v>79</v>
      </c>
      <c r="AE148" s="6" t="s">
        <v>1619</v>
      </c>
      <c r="AF148" s="7" t="s">
        <v>79</v>
      </c>
      <c r="AG148" s="6" t="s">
        <v>79</v>
      </c>
      <c r="AH148" s="7" t="s">
        <v>79</v>
      </c>
      <c r="AI148" s="6" t="s">
        <v>79</v>
      </c>
      <c r="AJ148" s="7" t="s">
        <v>79</v>
      </c>
      <c r="AK148" s="6" t="s">
        <v>1621</v>
      </c>
      <c r="AL148" s="7" t="s">
        <v>1608</v>
      </c>
      <c r="AM148" s="6" t="s">
        <v>1609</v>
      </c>
      <c r="AN148" s="7" t="s">
        <v>368</v>
      </c>
      <c r="AO148" s="7" t="s">
        <v>249</v>
      </c>
      <c r="AP148" s="7" t="s">
        <v>79</v>
      </c>
      <c r="AQ148" s="7"/>
      <c r="AR148" s="7">
        <v>1</v>
      </c>
      <c r="AS148" s="8">
        <v>4753999</v>
      </c>
      <c r="AT148" s="8">
        <v>4753999</v>
      </c>
      <c r="AU148" s="8"/>
      <c r="AV148" s="8"/>
      <c r="AW148" s="8"/>
      <c r="AX148" s="8"/>
      <c r="AY148" s="8">
        <v>1989000</v>
      </c>
      <c r="AZ148" s="8">
        <v>1989000</v>
      </c>
      <c r="BA148" s="9"/>
      <c r="BB148" s="9"/>
      <c r="BC148" s="9"/>
      <c r="BD148" s="9"/>
      <c r="BE148" s="10">
        <v>60000</v>
      </c>
      <c r="BF148" s="11">
        <v>1.6575</v>
      </c>
      <c r="BG148" s="11">
        <v>60000</v>
      </c>
      <c r="BH148" s="11">
        <v>7500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2764999</v>
      </c>
      <c r="BP148" s="9">
        <v>0</v>
      </c>
      <c r="BQ148" s="9">
        <v>0</v>
      </c>
      <c r="BR148" s="9">
        <v>0</v>
      </c>
      <c r="BS148" s="7"/>
      <c r="BT148" s="7" t="str">
        <f>IFERROR((VLOOKUP(J148,[1]!Tableau2[#All],13,FALSE)),"")</f>
        <v/>
      </c>
    </row>
    <row r="149" spans="1:72" x14ac:dyDescent="0.25">
      <c r="A149" s="6" t="s">
        <v>1596</v>
      </c>
      <c r="B149" s="6" t="s">
        <v>354</v>
      </c>
      <c r="C149" s="7" t="s">
        <v>80</v>
      </c>
      <c r="D149" s="6" t="s">
        <v>81</v>
      </c>
      <c r="E149" s="7" t="s">
        <v>82</v>
      </c>
      <c r="F149" s="6" t="s">
        <v>83</v>
      </c>
      <c r="G149" s="7" t="s">
        <v>84</v>
      </c>
      <c r="H149" s="6" t="s">
        <v>85</v>
      </c>
      <c r="I149" s="7" t="s">
        <v>86</v>
      </c>
      <c r="J149" s="6" t="s">
        <v>1631</v>
      </c>
      <c r="K149" s="7" t="s">
        <v>88</v>
      </c>
      <c r="L149" s="6" t="s">
        <v>1632</v>
      </c>
      <c r="M149" s="7" t="s">
        <v>1633</v>
      </c>
      <c r="N149" s="6" t="s">
        <v>1634</v>
      </c>
      <c r="O149" s="7" t="s">
        <v>556</v>
      </c>
      <c r="P149">
        <f t="shared" si="2"/>
        <v>16</v>
      </c>
      <c r="Q149">
        <f>VLOOKUP(P149,'3ME-NAF'!A:C,3,FALSE)</f>
        <v>12</v>
      </c>
      <c r="R149" s="7" t="s">
        <v>249</v>
      </c>
      <c r="S149" s="6" t="s">
        <v>94</v>
      </c>
      <c r="T149" s="7" t="s">
        <v>214</v>
      </c>
      <c r="U149" s="6" t="s">
        <v>360</v>
      </c>
      <c r="V149" s="7" t="s">
        <v>97</v>
      </c>
      <c r="W149" s="6" t="s">
        <v>250</v>
      </c>
      <c r="X149" s="7" t="s">
        <v>251</v>
      </c>
      <c r="Y149" s="6" t="s">
        <v>1635</v>
      </c>
      <c r="Z149" s="7" t="s">
        <v>1636</v>
      </c>
      <c r="AA149" s="6" t="s">
        <v>1637</v>
      </c>
      <c r="AB149" s="7" t="s">
        <v>1630</v>
      </c>
      <c r="AC149" s="6" t="s">
        <v>79</v>
      </c>
      <c r="AD149" s="7" t="s">
        <v>79</v>
      </c>
      <c r="AE149" s="6" t="s">
        <v>1638</v>
      </c>
      <c r="AF149" s="7" t="s">
        <v>79</v>
      </c>
      <c r="AG149" s="6" t="s">
        <v>79</v>
      </c>
      <c r="AH149" s="7" t="s">
        <v>143</v>
      </c>
      <c r="AI149" s="6" t="s">
        <v>1227</v>
      </c>
      <c r="AJ149" s="7" t="s">
        <v>1639</v>
      </c>
      <c r="AK149" s="6" t="s">
        <v>1248</v>
      </c>
      <c r="AL149" s="7" t="s">
        <v>1640</v>
      </c>
      <c r="AM149" s="6" t="s">
        <v>1248</v>
      </c>
      <c r="AN149" s="7" t="s">
        <v>368</v>
      </c>
      <c r="AO149" s="7" t="s">
        <v>249</v>
      </c>
      <c r="AP149" s="7" t="s">
        <v>79</v>
      </c>
      <c r="AQ149" s="7"/>
      <c r="AR149" s="7">
        <v>1</v>
      </c>
      <c r="AS149" s="8">
        <v>1952000</v>
      </c>
      <c r="AT149" s="8">
        <v>1952000</v>
      </c>
      <c r="AU149" s="8"/>
      <c r="AV149" s="8"/>
      <c r="AW149" s="8"/>
      <c r="AX149" s="8"/>
      <c r="AY149" s="8">
        <v>950000</v>
      </c>
      <c r="AZ149" s="8">
        <v>950000</v>
      </c>
      <c r="BA149" s="9">
        <v>190000</v>
      </c>
      <c r="BB149" s="9">
        <v>380000</v>
      </c>
      <c r="BC149" s="9">
        <v>0</v>
      </c>
      <c r="BD149" s="9">
        <v>570000</v>
      </c>
      <c r="BE149" s="10">
        <v>29350</v>
      </c>
      <c r="BF149" s="11">
        <v>1.6183989999999999</v>
      </c>
      <c r="BG149" s="11">
        <v>29350</v>
      </c>
      <c r="BH149" s="11">
        <v>7300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1002000</v>
      </c>
      <c r="BP149" s="9">
        <v>0</v>
      </c>
      <c r="BQ149" s="9">
        <v>0</v>
      </c>
      <c r="BR149" s="9">
        <v>0</v>
      </c>
      <c r="BS149" s="7"/>
      <c r="BT149" s="7" t="str">
        <f>IFERROR((VLOOKUP(J149,[1]!Tableau2[#All],13,FALSE)),"")</f>
        <v/>
      </c>
    </row>
    <row r="150" spans="1:72" x14ac:dyDescent="0.25">
      <c r="A150" s="6" t="s">
        <v>1596</v>
      </c>
      <c r="B150" s="6" t="s">
        <v>354</v>
      </c>
      <c r="C150" s="7" t="s">
        <v>80</v>
      </c>
      <c r="D150" s="6" t="s">
        <v>81</v>
      </c>
      <c r="E150" s="7" t="s">
        <v>82</v>
      </c>
      <c r="F150" s="6" t="s">
        <v>83</v>
      </c>
      <c r="G150" s="7" t="s">
        <v>84</v>
      </c>
      <c r="H150" s="6" t="s">
        <v>85</v>
      </c>
      <c r="I150" s="7" t="s">
        <v>86</v>
      </c>
      <c r="J150" s="6" t="s">
        <v>1641</v>
      </c>
      <c r="K150" s="7" t="s">
        <v>88</v>
      </c>
      <c r="L150" s="6" t="s">
        <v>1642</v>
      </c>
      <c r="M150" s="7" t="s">
        <v>1643</v>
      </c>
      <c r="N150" s="6" t="s">
        <v>1644</v>
      </c>
      <c r="O150" s="7" t="s">
        <v>556</v>
      </c>
      <c r="P150">
        <f t="shared" si="2"/>
        <v>16</v>
      </c>
      <c r="Q150">
        <f>VLOOKUP(P150,'3ME-NAF'!A:C,3,FALSE)</f>
        <v>12</v>
      </c>
      <c r="R150" s="7" t="s">
        <v>249</v>
      </c>
      <c r="S150" s="6" t="s">
        <v>94</v>
      </c>
      <c r="T150" s="7" t="s">
        <v>166</v>
      </c>
      <c r="U150" s="6" t="s">
        <v>360</v>
      </c>
      <c r="V150" s="7" t="s">
        <v>97</v>
      </c>
      <c r="W150" s="6" t="s">
        <v>305</v>
      </c>
      <c r="X150" s="7" t="s">
        <v>644</v>
      </c>
      <c r="Y150" s="6" t="s">
        <v>1645</v>
      </c>
      <c r="Z150" s="7" t="s">
        <v>1646</v>
      </c>
      <c r="AA150" s="6" t="s">
        <v>1647</v>
      </c>
      <c r="AB150" s="7" t="s">
        <v>1630</v>
      </c>
      <c r="AC150" s="6" t="s">
        <v>79</v>
      </c>
      <c r="AD150" s="7" t="s">
        <v>79</v>
      </c>
      <c r="AE150" s="6" t="s">
        <v>1619</v>
      </c>
      <c r="AF150" s="7" t="s">
        <v>79</v>
      </c>
      <c r="AG150" s="6" t="s">
        <v>79</v>
      </c>
      <c r="AH150" s="7" t="s">
        <v>79</v>
      </c>
      <c r="AI150" s="6" t="s">
        <v>79</v>
      </c>
      <c r="AJ150" s="7" t="s">
        <v>79</v>
      </c>
      <c r="AK150" s="6" t="s">
        <v>1621</v>
      </c>
      <c r="AL150" s="7" t="s">
        <v>1648</v>
      </c>
      <c r="AM150" s="6" t="s">
        <v>1609</v>
      </c>
      <c r="AN150" s="7" t="s">
        <v>368</v>
      </c>
      <c r="AO150" s="7" t="s">
        <v>249</v>
      </c>
      <c r="AP150" s="7" t="s">
        <v>79</v>
      </c>
      <c r="AQ150" s="7"/>
      <c r="AR150" s="7">
        <v>1</v>
      </c>
      <c r="AS150" s="8">
        <v>10852026</v>
      </c>
      <c r="AT150" s="8">
        <v>10852026</v>
      </c>
      <c r="AU150" s="8"/>
      <c r="AV150" s="8"/>
      <c r="AW150" s="8"/>
      <c r="AX150" s="8"/>
      <c r="AY150" s="8">
        <v>4595000</v>
      </c>
      <c r="AZ150" s="8">
        <v>4595000</v>
      </c>
      <c r="BA150" s="9"/>
      <c r="BB150" s="9"/>
      <c r="BC150" s="9"/>
      <c r="BD150" s="9"/>
      <c r="BE150" s="10">
        <v>120000</v>
      </c>
      <c r="BF150" s="11">
        <v>1.9145829999999999</v>
      </c>
      <c r="BG150" s="11">
        <v>120000</v>
      </c>
      <c r="BH150" s="11">
        <v>22500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6257026</v>
      </c>
      <c r="BP150" s="9">
        <v>0</v>
      </c>
      <c r="BQ150" s="9">
        <v>0</v>
      </c>
      <c r="BR150" s="9">
        <v>0</v>
      </c>
      <c r="BS150" s="7"/>
      <c r="BT150" s="7" t="str">
        <f>IFERROR((VLOOKUP(J150,[1]!Tableau2[#All],13,FALSE)),"")</f>
        <v/>
      </c>
    </row>
    <row r="151" spans="1:72" x14ac:dyDescent="0.25">
      <c r="A151" s="6" t="s">
        <v>1596</v>
      </c>
      <c r="B151" s="6" t="s">
        <v>354</v>
      </c>
      <c r="C151" s="7" t="s">
        <v>80</v>
      </c>
      <c r="D151" s="6" t="s">
        <v>81</v>
      </c>
      <c r="E151" s="7" t="s">
        <v>82</v>
      </c>
      <c r="F151" s="6" t="s">
        <v>83</v>
      </c>
      <c r="G151" s="7" t="s">
        <v>84</v>
      </c>
      <c r="H151" s="6" t="s">
        <v>85</v>
      </c>
      <c r="I151" s="7" t="s">
        <v>86</v>
      </c>
      <c r="J151" s="6" t="s">
        <v>1649</v>
      </c>
      <c r="K151" s="7" t="s">
        <v>88</v>
      </c>
      <c r="L151" s="6" t="s">
        <v>1650</v>
      </c>
      <c r="M151" s="7" t="s">
        <v>1651</v>
      </c>
      <c r="N151" s="6" t="s">
        <v>1652</v>
      </c>
      <c r="O151" s="7" t="s">
        <v>1578</v>
      </c>
      <c r="P151">
        <f t="shared" si="2"/>
        <v>70</v>
      </c>
      <c r="Q151">
        <v>1</v>
      </c>
      <c r="R151" s="7" t="s">
        <v>249</v>
      </c>
      <c r="S151" s="6" t="s">
        <v>94</v>
      </c>
      <c r="T151" s="7" t="s">
        <v>166</v>
      </c>
      <c r="U151" s="6" t="s">
        <v>360</v>
      </c>
      <c r="V151" s="7" t="s">
        <v>97</v>
      </c>
      <c r="W151" s="6" t="s">
        <v>250</v>
      </c>
      <c r="X151" s="7" t="s">
        <v>974</v>
      </c>
      <c r="Y151" s="6" t="s">
        <v>1653</v>
      </c>
      <c r="Z151" s="7" t="s">
        <v>1654</v>
      </c>
      <c r="AA151" s="6" t="s">
        <v>1655</v>
      </c>
      <c r="AB151" s="7" t="s">
        <v>1656</v>
      </c>
      <c r="AC151" s="6" t="s">
        <v>79</v>
      </c>
      <c r="AD151" s="7" t="s">
        <v>79</v>
      </c>
      <c r="AE151" s="6" t="s">
        <v>1638</v>
      </c>
      <c r="AF151" s="7" t="s">
        <v>79</v>
      </c>
      <c r="AG151" s="6" t="s">
        <v>79</v>
      </c>
      <c r="AH151" s="7" t="s">
        <v>143</v>
      </c>
      <c r="AI151" s="6" t="s">
        <v>1657</v>
      </c>
      <c r="AJ151" s="7" t="s">
        <v>1658</v>
      </c>
      <c r="AK151" s="6" t="s">
        <v>1248</v>
      </c>
      <c r="AL151" s="7" t="s">
        <v>1659</v>
      </c>
      <c r="AM151" s="6" t="s">
        <v>1248</v>
      </c>
      <c r="AN151" s="7" t="s">
        <v>368</v>
      </c>
      <c r="AO151" s="7" t="s">
        <v>249</v>
      </c>
      <c r="AP151" s="7" t="s">
        <v>79</v>
      </c>
      <c r="AQ151" s="7"/>
      <c r="AR151" s="7">
        <v>1</v>
      </c>
      <c r="AS151" s="8">
        <v>2468800</v>
      </c>
      <c r="AT151" s="8">
        <v>2468800</v>
      </c>
      <c r="AU151" s="8"/>
      <c r="AV151" s="8"/>
      <c r="AW151" s="8"/>
      <c r="AX151" s="8"/>
      <c r="AY151" s="8">
        <v>1050000</v>
      </c>
      <c r="AZ151" s="8">
        <v>1050000</v>
      </c>
      <c r="BA151" s="9">
        <v>210000</v>
      </c>
      <c r="BB151" s="9">
        <v>210000</v>
      </c>
      <c r="BC151" s="9">
        <v>0</v>
      </c>
      <c r="BD151" s="9">
        <v>420000</v>
      </c>
      <c r="BE151" s="10">
        <v>16473</v>
      </c>
      <c r="BF151" s="11">
        <v>3.187033</v>
      </c>
      <c r="BG151" s="11">
        <v>16473</v>
      </c>
      <c r="BH151" s="11">
        <v>2006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1418800</v>
      </c>
      <c r="BP151" s="9">
        <v>0</v>
      </c>
      <c r="BQ151" s="9">
        <v>0</v>
      </c>
      <c r="BR151" s="9">
        <v>0</v>
      </c>
      <c r="BS151" s="7"/>
      <c r="BT151" s="7" t="str">
        <f>IFERROR((VLOOKUP(J151,[1]!Tableau2[#All],13,FALSE)),"")</f>
        <v/>
      </c>
    </row>
    <row r="152" spans="1:72" x14ac:dyDescent="0.25">
      <c r="A152" s="6" t="s">
        <v>1596</v>
      </c>
      <c r="B152" s="6" t="s">
        <v>354</v>
      </c>
      <c r="C152" s="7" t="s">
        <v>80</v>
      </c>
      <c r="D152" s="6" t="s">
        <v>81</v>
      </c>
      <c r="E152" s="7" t="s">
        <v>82</v>
      </c>
      <c r="F152" s="6" t="s">
        <v>83</v>
      </c>
      <c r="G152" s="7" t="s">
        <v>84</v>
      </c>
      <c r="H152" s="6" t="s">
        <v>85</v>
      </c>
      <c r="I152" s="7" t="s">
        <v>86</v>
      </c>
      <c r="J152" s="6" t="s">
        <v>1660</v>
      </c>
      <c r="K152" s="7" t="s">
        <v>88</v>
      </c>
      <c r="L152" s="6" t="s">
        <v>1661</v>
      </c>
      <c r="M152" s="7" t="s">
        <v>1662</v>
      </c>
      <c r="N152" s="6" t="s">
        <v>1663</v>
      </c>
      <c r="O152" s="7" t="s">
        <v>1408</v>
      </c>
      <c r="P152">
        <f t="shared" si="2"/>
        <v>10</v>
      </c>
      <c r="Q152">
        <f>VLOOKUP(P152,'3ME-NAF'!A:C,3,FALSE)</f>
        <v>2</v>
      </c>
      <c r="R152" s="7" t="s">
        <v>93</v>
      </c>
      <c r="S152" s="6" t="s">
        <v>94</v>
      </c>
      <c r="T152" s="7" t="s">
        <v>95</v>
      </c>
      <c r="U152" s="6" t="s">
        <v>360</v>
      </c>
      <c r="V152" s="7" t="s">
        <v>97</v>
      </c>
      <c r="W152" s="6" t="s">
        <v>98</v>
      </c>
      <c r="X152" s="7" t="s">
        <v>361</v>
      </c>
      <c r="Y152" s="6" t="s">
        <v>1664</v>
      </c>
      <c r="Z152" s="7" t="s">
        <v>1665</v>
      </c>
      <c r="AA152" s="6" t="s">
        <v>1666</v>
      </c>
      <c r="AB152" s="7" t="s">
        <v>1667</v>
      </c>
      <c r="AC152" s="6" t="s">
        <v>79</v>
      </c>
      <c r="AD152" s="7" t="s">
        <v>79</v>
      </c>
      <c r="AE152" s="6" t="s">
        <v>1638</v>
      </c>
      <c r="AF152" s="7" t="s">
        <v>79</v>
      </c>
      <c r="AG152" s="6" t="s">
        <v>79</v>
      </c>
      <c r="AH152" s="7" t="s">
        <v>143</v>
      </c>
      <c r="AI152" s="6" t="s">
        <v>1668</v>
      </c>
      <c r="AJ152" s="7" t="s">
        <v>1669</v>
      </c>
      <c r="AK152" s="6" t="s">
        <v>1248</v>
      </c>
      <c r="AL152" s="7" t="s">
        <v>1659</v>
      </c>
      <c r="AM152" s="6" t="s">
        <v>1248</v>
      </c>
      <c r="AN152" s="7" t="s">
        <v>368</v>
      </c>
      <c r="AO152" s="7" t="s">
        <v>93</v>
      </c>
      <c r="AP152" s="7" t="s">
        <v>79</v>
      </c>
      <c r="AQ152" s="7"/>
      <c r="AR152" s="7">
        <v>1</v>
      </c>
      <c r="AS152" s="8">
        <v>1341032</v>
      </c>
      <c r="AT152" s="8">
        <v>1341032</v>
      </c>
      <c r="AU152" s="8"/>
      <c r="AV152" s="8"/>
      <c r="AW152" s="8"/>
      <c r="AX152" s="8"/>
      <c r="AY152" s="8">
        <v>535265</v>
      </c>
      <c r="AZ152" s="8">
        <v>535265</v>
      </c>
      <c r="BA152" s="9">
        <v>107053</v>
      </c>
      <c r="BB152" s="9">
        <v>107053</v>
      </c>
      <c r="BC152" s="9">
        <v>0</v>
      </c>
      <c r="BD152" s="9">
        <v>214106</v>
      </c>
      <c r="BE152" s="10">
        <v>16812</v>
      </c>
      <c r="BF152" s="11">
        <v>1.5919140000000001</v>
      </c>
      <c r="BG152" s="11">
        <v>16812</v>
      </c>
      <c r="BH152" s="11">
        <v>7700</v>
      </c>
      <c r="BI152" s="9">
        <v>0</v>
      </c>
      <c r="BJ152" s="9">
        <v>0</v>
      </c>
      <c r="BK152" s="9">
        <v>0</v>
      </c>
      <c r="BL152" s="9">
        <v>0</v>
      </c>
      <c r="BM152" s="9">
        <v>0</v>
      </c>
      <c r="BN152" s="9">
        <v>0</v>
      </c>
      <c r="BO152" s="9">
        <v>805767</v>
      </c>
      <c r="BP152" s="9">
        <v>0</v>
      </c>
      <c r="BQ152" s="9">
        <v>0</v>
      </c>
      <c r="BR152" s="9">
        <v>0</v>
      </c>
      <c r="BS152" s="7"/>
      <c r="BT152" s="7" t="str">
        <f>IFERROR((VLOOKUP(J152,[1]!Tableau2[#All],13,FALSE)),"")</f>
        <v/>
      </c>
    </row>
    <row r="153" spans="1:72" x14ac:dyDescent="0.25">
      <c r="A153" s="6" t="s">
        <v>1596</v>
      </c>
      <c r="B153" s="6" t="s">
        <v>354</v>
      </c>
      <c r="C153" s="7" t="s">
        <v>80</v>
      </c>
      <c r="D153" s="6" t="s">
        <v>81</v>
      </c>
      <c r="E153" s="7" t="s">
        <v>82</v>
      </c>
      <c r="F153" s="6" t="s">
        <v>83</v>
      </c>
      <c r="G153" s="7" t="s">
        <v>84</v>
      </c>
      <c r="H153" s="6" t="s">
        <v>85</v>
      </c>
      <c r="I153" s="7" t="s">
        <v>86</v>
      </c>
      <c r="J153" s="6" t="s">
        <v>1670</v>
      </c>
      <c r="K153" s="7" t="s">
        <v>88</v>
      </c>
      <c r="L153" s="6" t="s">
        <v>1671</v>
      </c>
      <c r="M153" s="7" t="s">
        <v>1662</v>
      </c>
      <c r="N153" s="6" t="s">
        <v>1663</v>
      </c>
      <c r="O153" s="7" t="s">
        <v>1408</v>
      </c>
      <c r="P153">
        <f t="shared" si="2"/>
        <v>10</v>
      </c>
      <c r="Q153">
        <f>VLOOKUP(P153,'3ME-NAF'!A:C,3,FALSE)</f>
        <v>2</v>
      </c>
      <c r="R153" s="7" t="s">
        <v>93</v>
      </c>
      <c r="S153" s="6" t="s">
        <v>94</v>
      </c>
      <c r="T153" s="7" t="s">
        <v>95</v>
      </c>
      <c r="U153" s="6" t="s">
        <v>360</v>
      </c>
      <c r="V153" s="7" t="s">
        <v>97</v>
      </c>
      <c r="W153" s="6" t="s">
        <v>98</v>
      </c>
      <c r="X153" s="7" t="s">
        <v>361</v>
      </c>
      <c r="Y153" s="6" t="s">
        <v>1672</v>
      </c>
      <c r="Z153" s="7" t="s">
        <v>1673</v>
      </c>
      <c r="AA153" s="6" t="s">
        <v>1674</v>
      </c>
      <c r="AB153" s="7" t="s">
        <v>1667</v>
      </c>
      <c r="AC153" s="6" t="s">
        <v>79</v>
      </c>
      <c r="AD153" s="7" t="s">
        <v>79</v>
      </c>
      <c r="AE153" s="6" t="s">
        <v>1638</v>
      </c>
      <c r="AF153" s="7" t="s">
        <v>79</v>
      </c>
      <c r="AG153" s="6" t="s">
        <v>79</v>
      </c>
      <c r="AH153" s="7" t="s">
        <v>143</v>
      </c>
      <c r="AI153" s="6" t="s">
        <v>1675</v>
      </c>
      <c r="AJ153" s="7" t="s">
        <v>1676</v>
      </c>
      <c r="AK153" s="6" t="s">
        <v>1248</v>
      </c>
      <c r="AL153" s="7" t="s">
        <v>1659</v>
      </c>
      <c r="AM153" s="6" t="s">
        <v>1248</v>
      </c>
      <c r="AN153" s="7" t="s">
        <v>368</v>
      </c>
      <c r="AO153" s="7" t="s">
        <v>93</v>
      </c>
      <c r="AP153" s="7" t="s">
        <v>79</v>
      </c>
      <c r="AQ153" s="7"/>
      <c r="AR153" s="7">
        <v>1</v>
      </c>
      <c r="AS153" s="8">
        <v>2031981</v>
      </c>
      <c r="AT153" s="8">
        <v>2031981</v>
      </c>
      <c r="AU153" s="8"/>
      <c r="AV153" s="8"/>
      <c r="AW153" s="8"/>
      <c r="AX153" s="8"/>
      <c r="AY153" s="8">
        <v>807603</v>
      </c>
      <c r="AZ153" s="8">
        <v>807603</v>
      </c>
      <c r="BA153" s="9">
        <v>161520.6</v>
      </c>
      <c r="BB153" s="9">
        <v>161520.6</v>
      </c>
      <c r="BC153" s="9">
        <v>0</v>
      </c>
      <c r="BD153" s="9">
        <v>323041.2</v>
      </c>
      <c r="BE153" s="10">
        <v>23000</v>
      </c>
      <c r="BF153" s="11">
        <v>1.7556589999999999</v>
      </c>
      <c r="BG153" s="11">
        <v>23000</v>
      </c>
      <c r="BH153" s="11">
        <v>12700</v>
      </c>
      <c r="BI153" s="9">
        <v>0</v>
      </c>
      <c r="BJ153" s="9">
        <v>0</v>
      </c>
      <c r="BK153" s="9">
        <v>0</v>
      </c>
      <c r="BL153" s="9">
        <v>0</v>
      </c>
      <c r="BM153" s="9">
        <v>0</v>
      </c>
      <c r="BN153" s="9">
        <v>0</v>
      </c>
      <c r="BO153" s="9">
        <v>1224378</v>
      </c>
      <c r="BP153" s="9">
        <v>0</v>
      </c>
      <c r="BQ153" s="9">
        <v>0</v>
      </c>
      <c r="BR153" s="9">
        <v>0</v>
      </c>
      <c r="BS153" s="7"/>
      <c r="BT153" s="7" t="str">
        <f>IFERROR((VLOOKUP(J153,[1]!Tableau2[#All],13,FALSE)),"")</f>
        <v/>
      </c>
    </row>
    <row r="154" spans="1:72" x14ac:dyDescent="0.25">
      <c r="A154" s="6" t="s">
        <v>1596</v>
      </c>
      <c r="B154" s="6" t="s">
        <v>354</v>
      </c>
      <c r="C154" s="7" t="s">
        <v>80</v>
      </c>
      <c r="D154" s="6" t="s">
        <v>81</v>
      </c>
      <c r="E154" s="7" t="s">
        <v>82</v>
      </c>
      <c r="F154" s="6" t="s">
        <v>83</v>
      </c>
      <c r="G154" s="7" t="s">
        <v>84</v>
      </c>
      <c r="H154" s="6" t="s">
        <v>85</v>
      </c>
      <c r="I154" s="7" t="s">
        <v>86</v>
      </c>
      <c r="J154" s="6" t="s">
        <v>1677</v>
      </c>
      <c r="K154" s="7" t="s">
        <v>88</v>
      </c>
      <c r="L154" s="6" t="s">
        <v>1678</v>
      </c>
      <c r="M154" s="7" t="s">
        <v>1662</v>
      </c>
      <c r="N154" s="6" t="s">
        <v>1679</v>
      </c>
      <c r="O154" s="7" t="s">
        <v>1408</v>
      </c>
      <c r="P154">
        <f t="shared" si="2"/>
        <v>10</v>
      </c>
      <c r="Q154">
        <f>VLOOKUP(P154,'3ME-NAF'!A:C,3,FALSE)</f>
        <v>2</v>
      </c>
      <c r="R154" s="7" t="s">
        <v>93</v>
      </c>
      <c r="S154" s="6" t="s">
        <v>94</v>
      </c>
      <c r="T154" s="7" t="s">
        <v>95</v>
      </c>
      <c r="U154" s="6" t="s">
        <v>360</v>
      </c>
      <c r="V154" s="7" t="s">
        <v>97</v>
      </c>
      <c r="W154" s="6" t="s">
        <v>98</v>
      </c>
      <c r="X154" s="7" t="s">
        <v>361</v>
      </c>
      <c r="Y154" s="6" t="s">
        <v>1680</v>
      </c>
      <c r="Z154" s="7" t="s">
        <v>1681</v>
      </c>
      <c r="AA154" s="6" t="s">
        <v>1682</v>
      </c>
      <c r="AB154" s="7" t="s">
        <v>1667</v>
      </c>
      <c r="AC154" s="6" t="s">
        <v>79</v>
      </c>
      <c r="AD154" s="7" t="s">
        <v>79</v>
      </c>
      <c r="AE154" s="6" t="s">
        <v>1638</v>
      </c>
      <c r="AF154" s="7" t="s">
        <v>79</v>
      </c>
      <c r="AG154" s="6" t="s">
        <v>79</v>
      </c>
      <c r="AH154" s="7" t="s">
        <v>143</v>
      </c>
      <c r="AI154" s="6" t="s">
        <v>1683</v>
      </c>
      <c r="AJ154" s="7" t="s">
        <v>1684</v>
      </c>
      <c r="AK154" s="6" t="s">
        <v>1248</v>
      </c>
      <c r="AL154" s="7" t="s">
        <v>1659</v>
      </c>
      <c r="AM154" s="6" t="s">
        <v>1248</v>
      </c>
      <c r="AN154" s="7" t="s">
        <v>368</v>
      </c>
      <c r="AO154" s="7" t="s">
        <v>93</v>
      </c>
      <c r="AP154" s="7" t="s">
        <v>79</v>
      </c>
      <c r="AQ154" s="7"/>
      <c r="AR154" s="7">
        <v>1</v>
      </c>
      <c r="AS154" s="8">
        <v>2551241</v>
      </c>
      <c r="AT154" s="8">
        <v>2551241</v>
      </c>
      <c r="AU154" s="8"/>
      <c r="AV154" s="8"/>
      <c r="AW154" s="8"/>
      <c r="AX154" s="8"/>
      <c r="AY154" s="8">
        <v>1042000</v>
      </c>
      <c r="AZ154" s="8">
        <v>1042000</v>
      </c>
      <c r="BA154" s="9">
        <v>208400</v>
      </c>
      <c r="BB154" s="9">
        <v>208400</v>
      </c>
      <c r="BC154" s="9">
        <v>0</v>
      </c>
      <c r="BD154" s="9">
        <v>416800</v>
      </c>
      <c r="BE154" s="10">
        <v>18500</v>
      </c>
      <c r="BF154" s="11">
        <v>2.8162159999999998</v>
      </c>
      <c r="BG154" s="11">
        <v>18500</v>
      </c>
      <c r="BH154" s="11">
        <v>12600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3018482</v>
      </c>
      <c r="BP154" s="9">
        <v>0</v>
      </c>
      <c r="BQ154" s="9">
        <v>0</v>
      </c>
      <c r="BR154" s="9">
        <v>0</v>
      </c>
      <c r="BS154" s="7"/>
      <c r="BT154" s="7" t="str">
        <f>IFERROR((VLOOKUP(J154,[1]!Tableau2[#All],13,FALSE)),"")</f>
        <v/>
      </c>
    </row>
    <row r="155" spans="1:72" x14ac:dyDescent="0.25">
      <c r="A155" s="6" t="s">
        <v>1596</v>
      </c>
      <c r="B155" s="6" t="s">
        <v>354</v>
      </c>
      <c r="C155" s="7" t="s">
        <v>80</v>
      </c>
      <c r="D155" s="6" t="s">
        <v>81</v>
      </c>
      <c r="E155" s="7" t="s">
        <v>82</v>
      </c>
      <c r="F155" s="6" t="s">
        <v>83</v>
      </c>
      <c r="G155" s="7" t="s">
        <v>84</v>
      </c>
      <c r="H155" s="6" t="s">
        <v>85</v>
      </c>
      <c r="I155" s="7" t="s">
        <v>86</v>
      </c>
      <c r="J155" s="6" t="s">
        <v>1685</v>
      </c>
      <c r="K155" s="7" t="s">
        <v>88</v>
      </c>
      <c r="L155" s="6" t="s">
        <v>1686</v>
      </c>
      <c r="M155" s="7" t="s">
        <v>1687</v>
      </c>
      <c r="N155" s="6" t="s">
        <v>1688</v>
      </c>
      <c r="O155" s="7" t="s">
        <v>556</v>
      </c>
      <c r="P155">
        <f t="shared" si="2"/>
        <v>16</v>
      </c>
      <c r="Q155">
        <f>VLOOKUP(P155,'3ME-NAF'!A:C,3,FALSE)</f>
        <v>12</v>
      </c>
      <c r="R155" s="7" t="s">
        <v>249</v>
      </c>
      <c r="S155" s="6" t="s">
        <v>94</v>
      </c>
      <c r="T155" s="7" t="s">
        <v>166</v>
      </c>
      <c r="U155" s="6" t="s">
        <v>1689</v>
      </c>
      <c r="V155" s="7" t="s">
        <v>97</v>
      </c>
      <c r="W155" s="6" t="s">
        <v>305</v>
      </c>
      <c r="X155" s="7" t="s">
        <v>1690</v>
      </c>
      <c r="Y155" s="6" t="s">
        <v>1691</v>
      </c>
      <c r="Z155" s="7" t="s">
        <v>1692</v>
      </c>
      <c r="AA155" s="6" t="s">
        <v>1693</v>
      </c>
      <c r="AB155" s="7" t="s">
        <v>1694</v>
      </c>
      <c r="AC155" s="6" t="s">
        <v>79</v>
      </c>
      <c r="AD155" s="7" t="s">
        <v>1695</v>
      </c>
      <c r="AE155" s="6" t="s">
        <v>1696</v>
      </c>
      <c r="AF155" s="7" t="s">
        <v>79</v>
      </c>
      <c r="AG155" s="6" t="s">
        <v>79</v>
      </c>
      <c r="AH155" s="7" t="s">
        <v>143</v>
      </c>
      <c r="AI155" s="6" t="s">
        <v>143</v>
      </c>
      <c r="AJ155" s="7" t="s">
        <v>1697</v>
      </c>
      <c r="AK155" s="6" t="s">
        <v>1248</v>
      </c>
      <c r="AL155" s="7" t="s">
        <v>1698</v>
      </c>
      <c r="AM155" s="6" t="s">
        <v>1248</v>
      </c>
      <c r="AN155" s="7" t="s">
        <v>368</v>
      </c>
      <c r="AO155" s="7" t="s">
        <v>249</v>
      </c>
      <c r="AP155" s="7" t="s">
        <v>1699</v>
      </c>
      <c r="AQ155" s="7" t="s">
        <v>143</v>
      </c>
      <c r="AR155" s="7">
        <v>1</v>
      </c>
      <c r="AS155" s="8">
        <v>5417062.6088810004</v>
      </c>
      <c r="AT155" s="8">
        <v>5050707.4662899999</v>
      </c>
      <c r="AU155" s="8"/>
      <c r="AV155" s="8"/>
      <c r="AW155" s="8"/>
      <c r="AX155" s="8"/>
      <c r="AY155" s="8">
        <v>2200000</v>
      </c>
      <c r="AZ155" s="8">
        <v>2200000</v>
      </c>
      <c r="BA155" s="9">
        <v>440000</v>
      </c>
      <c r="BB155" s="9">
        <v>0</v>
      </c>
      <c r="BC155" s="9">
        <v>0</v>
      </c>
      <c r="BD155" s="9">
        <v>440000</v>
      </c>
      <c r="BE155" s="10">
        <v>78715</v>
      </c>
      <c r="BF155" s="11">
        <v>4.4454650000000004</v>
      </c>
      <c r="BG155" s="11">
        <v>78715</v>
      </c>
      <c r="BH155" s="11">
        <v>10800</v>
      </c>
      <c r="BI155" s="9">
        <v>0</v>
      </c>
      <c r="BJ155" s="9">
        <v>0</v>
      </c>
      <c r="BK155" s="9">
        <v>0</v>
      </c>
      <c r="BL155" s="9">
        <v>0</v>
      </c>
      <c r="BM155" s="9">
        <v>0</v>
      </c>
      <c r="BN155" s="9">
        <v>0</v>
      </c>
      <c r="BO155" s="9">
        <v>2154051</v>
      </c>
      <c r="BP155" s="9">
        <v>0</v>
      </c>
      <c r="BQ155" s="9">
        <v>8079858</v>
      </c>
      <c r="BR155" s="9">
        <v>8079858</v>
      </c>
      <c r="BS155" s="7"/>
      <c r="BT155" s="7" t="str">
        <f>IFERROR((VLOOKUP(J155,[1]!Tableau2[#All],13,FALSE)),"")</f>
        <v/>
      </c>
    </row>
    <row r="156" spans="1:72" x14ac:dyDescent="0.25">
      <c r="A156" s="6" t="s">
        <v>1596</v>
      </c>
      <c r="B156" s="6" t="s">
        <v>354</v>
      </c>
      <c r="C156" s="7" t="s">
        <v>80</v>
      </c>
      <c r="D156" s="6" t="s">
        <v>81</v>
      </c>
      <c r="E156" s="7" t="s">
        <v>82</v>
      </c>
      <c r="F156" s="6" t="s">
        <v>83</v>
      </c>
      <c r="G156" s="7" t="s">
        <v>84</v>
      </c>
      <c r="H156" s="6" t="s">
        <v>85</v>
      </c>
      <c r="I156" s="7" t="s">
        <v>86</v>
      </c>
      <c r="J156" s="6" t="s">
        <v>1700</v>
      </c>
      <c r="K156" s="7" t="s">
        <v>88</v>
      </c>
      <c r="L156" s="6" t="s">
        <v>1701</v>
      </c>
      <c r="M156" s="7" t="s">
        <v>1702</v>
      </c>
      <c r="N156" s="6" t="s">
        <v>1703</v>
      </c>
      <c r="O156" s="7" t="s">
        <v>1704</v>
      </c>
      <c r="P156">
        <f t="shared" si="2"/>
        <v>35</v>
      </c>
      <c r="Q156">
        <f>VLOOKUP(P156,'3ME-NAF'!A:C,3,FALSE)</f>
        <v>2402</v>
      </c>
      <c r="R156" s="7" t="s">
        <v>93</v>
      </c>
      <c r="S156" s="6" t="s">
        <v>94</v>
      </c>
      <c r="T156" s="7" t="s">
        <v>166</v>
      </c>
      <c r="U156" s="6" t="s">
        <v>360</v>
      </c>
      <c r="V156" s="7" t="s">
        <v>97</v>
      </c>
      <c r="W156" s="6" t="s">
        <v>237</v>
      </c>
      <c r="X156" s="7" t="s">
        <v>1352</v>
      </c>
      <c r="Y156" s="6" t="s">
        <v>1705</v>
      </c>
      <c r="Z156" s="7" t="s">
        <v>1706</v>
      </c>
      <c r="AA156" s="6" t="s">
        <v>1707</v>
      </c>
      <c r="AB156" s="7" t="s">
        <v>1708</v>
      </c>
      <c r="AC156" s="6" t="s">
        <v>79</v>
      </c>
      <c r="AD156" s="7" t="s">
        <v>79</v>
      </c>
      <c r="AE156" s="6" t="s">
        <v>1638</v>
      </c>
      <c r="AF156" s="7" t="s">
        <v>79</v>
      </c>
      <c r="AG156" s="6" t="s">
        <v>79</v>
      </c>
      <c r="AH156" s="7" t="s">
        <v>143</v>
      </c>
      <c r="AI156" s="6" t="s">
        <v>1709</v>
      </c>
      <c r="AJ156" s="7" t="s">
        <v>1710</v>
      </c>
      <c r="AK156" s="6" t="s">
        <v>1248</v>
      </c>
      <c r="AL156" s="7" t="s">
        <v>1698</v>
      </c>
      <c r="AM156" s="6" t="s">
        <v>1248</v>
      </c>
      <c r="AN156" s="7" t="s">
        <v>368</v>
      </c>
      <c r="AO156" s="7" t="s">
        <v>93</v>
      </c>
      <c r="AP156" s="7" t="s">
        <v>79</v>
      </c>
      <c r="AQ156" s="7"/>
      <c r="AR156" s="7">
        <v>1</v>
      </c>
      <c r="AS156" s="8">
        <v>6346314</v>
      </c>
      <c r="AT156" s="8">
        <v>6346314</v>
      </c>
      <c r="AU156" s="8"/>
      <c r="AV156" s="8"/>
      <c r="AW156" s="8"/>
      <c r="AX156" s="8"/>
      <c r="AY156" s="8">
        <v>2730291</v>
      </c>
      <c r="AZ156" s="8">
        <v>2730291</v>
      </c>
      <c r="BA156" s="9">
        <v>546058.19999999995</v>
      </c>
      <c r="BB156" s="9">
        <v>1092116.3999999999</v>
      </c>
      <c r="BC156" s="9">
        <v>0</v>
      </c>
      <c r="BD156" s="9">
        <v>1638174.6</v>
      </c>
      <c r="BE156" s="10">
        <v>32311</v>
      </c>
      <c r="BF156" s="11">
        <v>4.2250180000000004</v>
      </c>
      <c r="BG156" s="11">
        <v>32311</v>
      </c>
      <c r="BH156" s="11">
        <v>6600</v>
      </c>
      <c r="BI156" s="9">
        <v>0</v>
      </c>
      <c r="BJ156" s="9">
        <v>0</v>
      </c>
      <c r="BK156" s="9">
        <v>0</v>
      </c>
      <c r="BL156" s="9">
        <v>0</v>
      </c>
      <c r="BM156" s="9">
        <v>0</v>
      </c>
      <c r="BN156" s="9">
        <v>0</v>
      </c>
      <c r="BO156" s="9">
        <v>7232046</v>
      </c>
      <c r="BP156" s="9">
        <v>0</v>
      </c>
      <c r="BQ156" s="9">
        <v>0</v>
      </c>
      <c r="BR156" s="9">
        <v>0</v>
      </c>
      <c r="BS156" s="7"/>
      <c r="BT156" s="7" t="str">
        <f>IFERROR((VLOOKUP(J156,[1]!Tableau2[#All],13,FALSE)),"")</f>
        <v/>
      </c>
    </row>
    <row r="157" spans="1:72" x14ac:dyDescent="0.25">
      <c r="A157" s="6" t="s">
        <v>1596</v>
      </c>
      <c r="B157" s="6" t="s">
        <v>354</v>
      </c>
      <c r="C157" s="7" t="s">
        <v>80</v>
      </c>
      <c r="D157" s="6" t="s">
        <v>81</v>
      </c>
      <c r="E157" s="7" t="s">
        <v>82</v>
      </c>
      <c r="F157" s="6" t="s">
        <v>83</v>
      </c>
      <c r="G157" s="7" t="s">
        <v>84</v>
      </c>
      <c r="H157" s="6" t="s">
        <v>85</v>
      </c>
      <c r="I157" s="7" t="s">
        <v>86</v>
      </c>
      <c r="J157" s="6" t="s">
        <v>1711</v>
      </c>
      <c r="K157" s="7" t="s">
        <v>88</v>
      </c>
      <c r="L157" s="6" t="s">
        <v>1712</v>
      </c>
      <c r="M157" s="7" t="s">
        <v>1713</v>
      </c>
      <c r="N157" s="6" t="s">
        <v>1714</v>
      </c>
      <c r="O157" s="7" t="s">
        <v>786</v>
      </c>
      <c r="P157">
        <f t="shared" si="2"/>
        <v>17</v>
      </c>
      <c r="Q157">
        <f>VLOOKUP(P157,'3ME-NAF'!A:C,3,FALSE)</f>
        <v>6</v>
      </c>
      <c r="R157" s="7" t="s">
        <v>236</v>
      </c>
      <c r="S157" s="6" t="s">
        <v>94</v>
      </c>
      <c r="T157" s="7" t="s">
        <v>166</v>
      </c>
      <c r="U157" s="6" t="s">
        <v>360</v>
      </c>
      <c r="V157" s="7" t="s">
        <v>97</v>
      </c>
      <c r="W157" s="6" t="s">
        <v>189</v>
      </c>
      <c r="X157" s="7" t="s">
        <v>190</v>
      </c>
      <c r="Y157" s="6" t="s">
        <v>1715</v>
      </c>
      <c r="Z157" s="7" t="s">
        <v>1716</v>
      </c>
      <c r="AA157" s="6" t="s">
        <v>1717</v>
      </c>
      <c r="AB157" s="7" t="s">
        <v>1708</v>
      </c>
      <c r="AC157" s="6" t="s">
        <v>79</v>
      </c>
      <c r="AD157" s="7" t="s">
        <v>79</v>
      </c>
      <c r="AE157" s="6" t="s">
        <v>1638</v>
      </c>
      <c r="AF157" s="7" t="s">
        <v>1718</v>
      </c>
      <c r="AG157" s="6" t="s">
        <v>79</v>
      </c>
      <c r="AH157" s="7" t="s">
        <v>143</v>
      </c>
      <c r="AI157" s="6" t="s">
        <v>1719</v>
      </c>
      <c r="AJ157" s="7" t="s">
        <v>1720</v>
      </c>
      <c r="AK157" s="6" t="s">
        <v>1721</v>
      </c>
      <c r="AL157" s="7" t="s">
        <v>813</v>
      </c>
      <c r="AM157" s="6" t="s">
        <v>1721</v>
      </c>
      <c r="AN157" s="7" t="s">
        <v>368</v>
      </c>
      <c r="AO157" s="7" t="s">
        <v>236</v>
      </c>
      <c r="AP157" s="7" t="s">
        <v>1722</v>
      </c>
      <c r="AQ157" s="7" t="s">
        <v>143</v>
      </c>
      <c r="AR157" s="7">
        <v>1</v>
      </c>
      <c r="AS157" s="8">
        <v>16022037</v>
      </c>
      <c r="AT157" s="8">
        <v>16022037</v>
      </c>
      <c r="AU157" s="8"/>
      <c r="AV157" s="8"/>
      <c r="AW157" s="8"/>
      <c r="AX157" s="8"/>
      <c r="AY157" s="8">
        <v>7254917</v>
      </c>
      <c r="AZ157" s="8">
        <v>7254917</v>
      </c>
      <c r="BA157" s="9">
        <v>1450983.4</v>
      </c>
      <c r="BB157" s="9">
        <v>1450983.4</v>
      </c>
      <c r="BC157" s="9">
        <v>0</v>
      </c>
      <c r="BD157" s="9">
        <v>2901966.8</v>
      </c>
      <c r="BE157" s="10">
        <v>118000</v>
      </c>
      <c r="BF157" s="11">
        <v>3.0741170000000002</v>
      </c>
      <c r="BG157" s="11">
        <v>118000</v>
      </c>
      <c r="BH157" s="11">
        <v>22000</v>
      </c>
      <c r="BI157" s="9">
        <v>0</v>
      </c>
      <c r="BJ157" s="9">
        <v>1115235</v>
      </c>
      <c r="BK157" s="9">
        <v>0</v>
      </c>
      <c r="BL157" s="9">
        <v>0</v>
      </c>
      <c r="BM157" s="9">
        <v>0</v>
      </c>
      <c r="BN157" s="9">
        <v>0</v>
      </c>
      <c r="BO157" s="9">
        <v>7651885</v>
      </c>
      <c r="BP157" s="9">
        <v>0</v>
      </c>
      <c r="BQ157" s="9">
        <v>1115235</v>
      </c>
      <c r="BR157" s="9">
        <v>0</v>
      </c>
      <c r="BS157" s="7"/>
      <c r="BT157" s="7" t="str">
        <f>IFERROR((VLOOKUP(J157,[1]!Tableau2[#All],13,FALSE)),"")</f>
        <v/>
      </c>
    </row>
    <row r="158" spans="1:72" x14ac:dyDescent="0.25">
      <c r="A158" s="6" t="s">
        <v>1596</v>
      </c>
      <c r="B158" s="6" t="s">
        <v>354</v>
      </c>
      <c r="C158" s="7" t="s">
        <v>80</v>
      </c>
      <c r="D158" s="6" t="s">
        <v>81</v>
      </c>
      <c r="E158" s="7" t="s">
        <v>82</v>
      </c>
      <c r="F158" s="6" t="s">
        <v>83</v>
      </c>
      <c r="G158" s="7" t="s">
        <v>84</v>
      </c>
      <c r="H158" s="6" t="s">
        <v>85</v>
      </c>
      <c r="I158" s="7" t="s">
        <v>86</v>
      </c>
      <c r="J158" s="6" t="s">
        <v>1723</v>
      </c>
      <c r="K158" s="7" t="s">
        <v>88</v>
      </c>
      <c r="L158" s="6" t="s">
        <v>1724</v>
      </c>
      <c r="M158" s="7" t="s">
        <v>1725</v>
      </c>
      <c r="N158" s="6" t="s">
        <v>1726</v>
      </c>
      <c r="O158" s="7" t="s">
        <v>1578</v>
      </c>
      <c r="P158">
        <f t="shared" si="2"/>
        <v>70</v>
      </c>
      <c r="Q158">
        <v>1</v>
      </c>
      <c r="R158" s="7" t="s">
        <v>249</v>
      </c>
      <c r="S158" s="6" t="s">
        <v>94</v>
      </c>
      <c r="T158" s="7" t="s">
        <v>166</v>
      </c>
      <c r="U158" s="6" t="s">
        <v>360</v>
      </c>
      <c r="V158" s="7" t="s">
        <v>97</v>
      </c>
      <c r="W158" s="6" t="s">
        <v>250</v>
      </c>
      <c r="X158" s="7" t="s">
        <v>251</v>
      </c>
      <c r="Y158" s="6" t="s">
        <v>1727</v>
      </c>
      <c r="Z158" s="7" t="s">
        <v>1728</v>
      </c>
      <c r="AA158" s="6" t="s">
        <v>1729</v>
      </c>
      <c r="AB158" s="7" t="s">
        <v>1708</v>
      </c>
      <c r="AC158" s="6" t="s">
        <v>79</v>
      </c>
      <c r="AD158" s="7" t="s">
        <v>79</v>
      </c>
      <c r="AE158" s="6" t="s">
        <v>1638</v>
      </c>
      <c r="AF158" s="7" t="s">
        <v>79</v>
      </c>
      <c r="AG158" s="6" t="s">
        <v>79</v>
      </c>
      <c r="AH158" s="7" t="s">
        <v>143</v>
      </c>
      <c r="AI158" s="6" t="s">
        <v>1730</v>
      </c>
      <c r="AJ158" s="7" t="s">
        <v>1731</v>
      </c>
      <c r="AK158" s="6" t="s">
        <v>1248</v>
      </c>
      <c r="AL158" s="7" t="s">
        <v>1659</v>
      </c>
      <c r="AM158" s="6" t="s">
        <v>1248</v>
      </c>
      <c r="AN158" s="7" t="s">
        <v>368</v>
      </c>
      <c r="AO158" s="7" t="s">
        <v>249</v>
      </c>
      <c r="AP158" s="7" t="s">
        <v>79</v>
      </c>
      <c r="AQ158" s="7"/>
      <c r="AR158" s="7">
        <v>1</v>
      </c>
      <c r="AS158" s="8">
        <v>3920500</v>
      </c>
      <c r="AT158" s="8">
        <v>3920500</v>
      </c>
      <c r="AU158" s="8"/>
      <c r="AV158" s="8"/>
      <c r="AW158" s="8"/>
      <c r="AX158" s="8"/>
      <c r="AY158" s="8">
        <v>1850000</v>
      </c>
      <c r="AZ158" s="8">
        <v>1850000</v>
      </c>
      <c r="BA158" s="9">
        <v>370000</v>
      </c>
      <c r="BB158" s="9">
        <v>370000</v>
      </c>
      <c r="BC158" s="9">
        <v>0</v>
      </c>
      <c r="BD158" s="9">
        <v>740000</v>
      </c>
      <c r="BE158" s="10">
        <v>40000</v>
      </c>
      <c r="BF158" s="11">
        <v>2.3125</v>
      </c>
      <c r="BG158" s="11">
        <v>40000</v>
      </c>
      <c r="BH158" s="11">
        <v>5000</v>
      </c>
      <c r="BI158" s="9">
        <v>0</v>
      </c>
      <c r="BJ158" s="9">
        <v>0</v>
      </c>
      <c r="BK158" s="9">
        <v>0</v>
      </c>
      <c r="BL158" s="9">
        <v>0</v>
      </c>
      <c r="BM158" s="9">
        <v>0</v>
      </c>
      <c r="BN158" s="9">
        <v>0</v>
      </c>
      <c r="BO158" s="9">
        <v>2070500</v>
      </c>
      <c r="BP158" s="9">
        <v>0</v>
      </c>
      <c r="BQ158" s="9">
        <v>0</v>
      </c>
      <c r="BR158" s="9">
        <v>0</v>
      </c>
      <c r="BS158" s="7"/>
      <c r="BT158" s="7" t="str">
        <f>IFERROR((VLOOKUP(J158,[1]!Tableau2[#All],13,FALSE)),"")</f>
        <v/>
      </c>
    </row>
    <row r="159" spans="1:72" x14ac:dyDescent="0.25">
      <c r="A159" s="6" t="s">
        <v>1596</v>
      </c>
      <c r="B159" s="6" t="s">
        <v>354</v>
      </c>
      <c r="C159" s="7" t="s">
        <v>80</v>
      </c>
      <c r="D159" s="6" t="s">
        <v>81</v>
      </c>
      <c r="E159" s="7" t="s">
        <v>82</v>
      </c>
      <c r="F159" s="6" t="s">
        <v>83</v>
      </c>
      <c r="G159" s="7" t="s">
        <v>84</v>
      </c>
      <c r="H159" s="6" t="s">
        <v>85</v>
      </c>
      <c r="I159" s="7" t="s">
        <v>86</v>
      </c>
      <c r="J159" s="6" t="s">
        <v>1732</v>
      </c>
      <c r="K159" s="7" t="s">
        <v>88</v>
      </c>
      <c r="L159" s="6" t="s">
        <v>1733</v>
      </c>
      <c r="M159" s="7" t="s">
        <v>146</v>
      </c>
      <c r="N159" s="6" t="s">
        <v>1734</v>
      </c>
      <c r="O159" s="7" t="s">
        <v>511</v>
      </c>
      <c r="P159">
        <f t="shared" si="2"/>
        <v>43</v>
      </c>
      <c r="Q159">
        <v>2402</v>
      </c>
      <c r="R159" s="7" t="s">
        <v>134</v>
      </c>
      <c r="S159" s="6" t="s">
        <v>94</v>
      </c>
      <c r="T159" s="7" t="s">
        <v>95</v>
      </c>
      <c r="U159" s="6" t="s">
        <v>360</v>
      </c>
      <c r="V159" s="7" t="s">
        <v>97</v>
      </c>
      <c r="W159" s="6" t="s">
        <v>250</v>
      </c>
      <c r="X159" s="7" t="s">
        <v>1735</v>
      </c>
      <c r="Y159" s="6" t="s">
        <v>1736</v>
      </c>
      <c r="Z159" s="7" t="s">
        <v>1737</v>
      </c>
      <c r="AA159" s="6" t="s">
        <v>1738</v>
      </c>
      <c r="AB159" s="7" t="s">
        <v>1739</v>
      </c>
      <c r="AC159" s="6" t="s">
        <v>79</v>
      </c>
      <c r="AD159" s="7" t="s">
        <v>79</v>
      </c>
      <c r="AE159" s="6" t="s">
        <v>1638</v>
      </c>
      <c r="AF159" s="7" t="s">
        <v>1718</v>
      </c>
      <c r="AG159" s="6" t="s">
        <v>79</v>
      </c>
      <c r="AH159" s="7" t="s">
        <v>143</v>
      </c>
      <c r="AI159" s="6" t="s">
        <v>143</v>
      </c>
      <c r="AJ159" s="7" t="s">
        <v>1740</v>
      </c>
      <c r="AK159" s="6" t="s">
        <v>1721</v>
      </c>
      <c r="AL159" s="7" t="s">
        <v>813</v>
      </c>
      <c r="AM159" s="6" t="s">
        <v>1721</v>
      </c>
      <c r="AN159" s="7" t="s">
        <v>368</v>
      </c>
      <c r="AO159" s="7" t="s">
        <v>134</v>
      </c>
      <c r="AP159" s="7" t="s">
        <v>1722</v>
      </c>
      <c r="AQ159" s="7" t="s">
        <v>143</v>
      </c>
      <c r="AR159" s="7">
        <v>1</v>
      </c>
      <c r="AS159" s="8">
        <v>51715897</v>
      </c>
      <c r="AT159" s="8">
        <v>51715897</v>
      </c>
      <c r="AU159" s="8"/>
      <c r="AV159" s="8"/>
      <c r="AW159" s="8"/>
      <c r="AX159" s="8"/>
      <c r="AY159" s="8">
        <v>14900000</v>
      </c>
      <c r="AZ159" s="8">
        <v>14900000</v>
      </c>
      <c r="BA159" s="9">
        <v>2980000</v>
      </c>
      <c r="BB159" s="9">
        <v>0</v>
      </c>
      <c r="BC159" s="9">
        <v>0</v>
      </c>
      <c r="BD159" s="9">
        <v>2980000</v>
      </c>
      <c r="BE159" s="10">
        <v>314031</v>
      </c>
      <c r="BF159" s="11">
        <v>2.3723770000000002</v>
      </c>
      <c r="BG159" s="11">
        <v>314031</v>
      </c>
      <c r="BH159" s="11">
        <v>43000</v>
      </c>
      <c r="BI159" s="9">
        <v>0</v>
      </c>
      <c r="BJ159" s="9">
        <v>5291682</v>
      </c>
      <c r="BK159" s="9">
        <v>0</v>
      </c>
      <c r="BL159" s="9">
        <v>0</v>
      </c>
      <c r="BM159" s="9">
        <v>0</v>
      </c>
      <c r="BN159" s="9">
        <v>0</v>
      </c>
      <c r="BO159" s="9">
        <v>31524215</v>
      </c>
      <c r="BP159" s="9">
        <v>0</v>
      </c>
      <c r="BQ159" s="9">
        <v>5291682</v>
      </c>
      <c r="BR159" s="9">
        <v>0</v>
      </c>
      <c r="BS159" s="7"/>
      <c r="BT159" s="7" t="str">
        <f>IFERROR((VLOOKUP(J159,[1]!Tableau2[#All],13,FALSE)),"")</f>
        <v/>
      </c>
    </row>
    <row r="160" spans="1:72" x14ac:dyDescent="0.25">
      <c r="A160" s="6" t="s">
        <v>1596</v>
      </c>
      <c r="B160" s="6" t="s">
        <v>354</v>
      </c>
      <c r="C160" s="7" t="s">
        <v>80</v>
      </c>
      <c r="D160" s="6" t="s">
        <v>81</v>
      </c>
      <c r="E160" s="7" t="s">
        <v>82</v>
      </c>
      <c r="F160" s="6" t="s">
        <v>83</v>
      </c>
      <c r="G160" s="7" t="s">
        <v>84</v>
      </c>
      <c r="H160" s="6" t="s">
        <v>85</v>
      </c>
      <c r="I160" s="7" t="s">
        <v>86</v>
      </c>
      <c r="J160" s="6" t="s">
        <v>1741</v>
      </c>
      <c r="K160" s="7" t="s">
        <v>88</v>
      </c>
      <c r="L160" s="6" t="s">
        <v>1742</v>
      </c>
      <c r="M160" s="7" t="s">
        <v>1743</v>
      </c>
      <c r="N160" s="6" t="s">
        <v>1744</v>
      </c>
      <c r="O160" s="7" t="s">
        <v>1177</v>
      </c>
      <c r="P160">
        <f t="shared" si="2"/>
        <v>16</v>
      </c>
      <c r="Q160">
        <f>VLOOKUP(P160,'3ME-NAF'!A:C,3,FALSE)</f>
        <v>12</v>
      </c>
      <c r="R160" s="7" t="s">
        <v>1157</v>
      </c>
      <c r="S160" s="6" t="s">
        <v>94</v>
      </c>
      <c r="T160" s="7" t="s">
        <v>214</v>
      </c>
      <c r="U160" s="6" t="s">
        <v>360</v>
      </c>
      <c r="V160" s="7" t="s">
        <v>97</v>
      </c>
      <c r="W160" s="6" t="s">
        <v>305</v>
      </c>
      <c r="X160" s="7" t="s">
        <v>962</v>
      </c>
      <c r="Y160" s="6" t="s">
        <v>1745</v>
      </c>
      <c r="Z160" s="7" t="s">
        <v>1746</v>
      </c>
      <c r="AA160" s="6" t="s">
        <v>1747</v>
      </c>
      <c r="AB160" s="7" t="s">
        <v>1748</v>
      </c>
      <c r="AC160" s="6" t="s">
        <v>79</v>
      </c>
      <c r="AD160" s="7" t="s">
        <v>79</v>
      </c>
      <c r="AE160" s="6" t="s">
        <v>1638</v>
      </c>
      <c r="AF160" s="7" t="s">
        <v>79</v>
      </c>
      <c r="AG160" s="6" t="s">
        <v>79</v>
      </c>
      <c r="AH160" s="7" t="s">
        <v>143</v>
      </c>
      <c r="AI160" s="6" t="s">
        <v>1749</v>
      </c>
      <c r="AJ160" s="7" t="s">
        <v>1750</v>
      </c>
      <c r="AK160" s="6" t="s">
        <v>1248</v>
      </c>
      <c r="AL160" s="7" t="s">
        <v>1659</v>
      </c>
      <c r="AM160" s="6" t="s">
        <v>1248</v>
      </c>
      <c r="AN160" s="7" t="s">
        <v>368</v>
      </c>
      <c r="AO160" s="7" t="s">
        <v>1157</v>
      </c>
      <c r="AP160" s="7" t="s">
        <v>79</v>
      </c>
      <c r="AQ160" s="7"/>
      <c r="AR160" s="7">
        <v>1</v>
      </c>
      <c r="AS160" s="8">
        <v>3236403</v>
      </c>
      <c r="AT160" s="8">
        <v>3236403</v>
      </c>
      <c r="AU160" s="8"/>
      <c r="AV160" s="8"/>
      <c r="AW160" s="8"/>
      <c r="AX160" s="8"/>
      <c r="AY160" s="8">
        <v>1771000</v>
      </c>
      <c r="AZ160" s="8">
        <v>1771000</v>
      </c>
      <c r="BA160" s="9">
        <v>354200</v>
      </c>
      <c r="BB160" s="9">
        <v>708400</v>
      </c>
      <c r="BC160" s="9">
        <v>0</v>
      </c>
      <c r="BD160" s="9">
        <v>1062600</v>
      </c>
      <c r="BE160" s="10">
        <v>53006</v>
      </c>
      <c r="BF160" s="11">
        <v>1.670566</v>
      </c>
      <c r="BG160" s="11">
        <v>53006</v>
      </c>
      <c r="BH160" s="11">
        <v>16000</v>
      </c>
      <c r="BI160" s="9">
        <v>0</v>
      </c>
      <c r="BJ160" s="9">
        <v>0</v>
      </c>
      <c r="BK160" s="9">
        <v>0</v>
      </c>
      <c r="BL160" s="9">
        <v>0</v>
      </c>
      <c r="BM160" s="9">
        <v>0</v>
      </c>
      <c r="BN160" s="9">
        <v>0</v>
      </c>
      <c r="BO160" s="9">
        <v>2930806</v>
      </c>
      <c r="BP160" s="9">
        <v>0</v>
      </c>
      <c r="BQ160" s="9">
        <v>0</v>
      </c>
      <c r="BR160" s="9">
        <v>0</v>
      </c>
      <c r="BS160" s="7"/>
      <c r="BT160" s="7" t="str">
        <f>IFERROR((VLOOKUP(J160,[1]!Tableau2[#All],13,FALSE)),"")</f>
        <v/>
      </c>
    </row>
    <row r="161" spans="1:72" x14ac:dyDescent="0.25">
      <c r="A161" s="6" t="s">
        <v>1596</v>
      </c>
      <c r="B161" s="6" t="s">
        <v>354</v>
      </c>
      <c r="C161" s="7" t="s">
        <v>80</v>
      </c>
      <c r="D161" s="6" t="s">
        <v>81</v>
      </c>
      <c r="E161" s="7" t="s">
        <v>82</v>
      </c>
      <c r="F161" s="6" t="s">
        <v>83</v>
      </c>
      <c r="G161" s="7" t="s">
        <v>84</v>
      </c>
      <c r="H161" s="6" t="s">
        <v>85</v>
      </c>
      <c r="I161" s="7" t="s">
        <v>86</v>
      </c>
      <c r="J161" s="6" t="s">
        <v>1751</v>
      </c>
      <c r="K161" s="7" t="s">
        <v>88</v>
      </c>
      <c r="L161" s="6" t="s">
        <v>1752</v>
      </c>
      <c r="M161" s="7" t="s">
        <v>1753</v>
      </c>
      <c r="N161" s="6" t="s">
        <v>1754</v>
      </c>
      <c r="O161" s="7" t="s">
        <v>1755</v>
      </c>
      <c r="P161">
        <f t="shared" si="2"/>
        <v>16</v>
      </c>
      <c r="Q161">
        <f>VLOOKUP(P161,'3ME-NAF'!A:C,3,FALSE)</f>
        <v>12</v>
      </c>
      <c r="R161" s="7" t="s">
        <v>1157</v>
      </c>
      <c r="S161" s="6" t="s">
        <v>94</v>
      </c>
      <c r="T161" s="7" t="s">
        <v>214</v>
      </c>
      <c r="U161" s="6" t="s">
        <v>360</v>
      </c>
      <c r="V161" s="7" t="s">
        <v>97</v>
      </c>
      <c r="W161" s="6" t="s">
        <v>98</v>
      </c>
      <c r="X161" s="7" t="s">
        <v>410</v>
      </c>
      <c r="Y161" s="6" t="s">
        <v>1756</v>
      </c>
      <c r="Z161" s="7" t="s">
        <v>1757</v>
      </c>
      <c r="AA161" s="6" t="s">
        <v>1758</v>
      </c>
      <c r="AB161" s="7" t="s">
        <v>1708</v>
      </c>
      <c r="AC161" s="6" t="s">
        <v>79</v>
      </c>
      <c r="AD161" s="7" t="s">
        <v>79</v>
      </c>
      <c r="AE161" s="6" t="s">
        <v>1638</v>
      </c>
      <c r="AF161" s="7" t="s">
        <v>79</v>
      </c>
      <c r="AG161" s="6" t="s">
        <v>79</v>
      </c>
      <c r="AH161" s="7" t="s">
        <v>143</v>
      </c>
      <c r="AI161" s="6" t="s">
        <v>1759</v>
      </c>
      <c r="AJ161" s="7" t="s">
        <v>1760</v>
      </c>
      <c r="AK161" s="6" t="s">
        <v>1248</v>
      </c>
      <c r="AL161" s="7" t="s">
        <v>1698</v>
      </c>
      <c r="AM161" s="6" t="s">
        <v>1248</v>
      </c>
      <c r="AN161" s="7" t="s">
        <v>368</v>
      </c>
      <c r="AO161" s="7" t="s">
        <v>1157</v>
      </c>
      <c r="AP161" s="7" t="s">
        <v>79</v>
      </c>
      <c r="AQ161" s="7"/>
      <c r="AR161" s="7">
        <v>1</v>
      </c>
      <c r="AS161" s="8">
        <v>7615825</v>
      </c>
      <c r="AT161" s="8">
        <v>7615825</v>
      </c>
      <c r="AU161" s="8"/>
      <c r="AV161" s="8"/>
      <c r="AW161" s="8"/>
      <c r="AX161" s="8"/>
      <c r="AY161" s="8">
        <v>4300000</v>
      </c>
      <c r="AZ161" s="8">
        <v>4300000</v>
      </c>
      <c r="BA161" s="9">
        <v>860000</v>
      </c>
      <c r="BB161" s="9">
        <v>860000</v>
      </c>
      <c r="BC161" s="9">
        <v>0</v>
      </c>
      <c r="BD161" s="9">
        <v>1720000</v>
      </c>
      <c r="BE161" s="10">
        <v>66900</v>
      </c>
      <c r="BF161" s="11">
        <v>3.2137519999999999</v>
      </c>
      <c r="BG161" s="11">
        <v>66900</v>
      </c>
      <c r="BH161" s="11">
        <v>10000</v>
      </c>
      <c r="BI161" s="9">
        <v>0</v>
      </c>
      <c r="BJ161" s="9">
        <v>0</v>
      </c>
      <c r="BK161" s="9">
        <v>0</v>
      </c>
      <c r="BL161" s="9">
        <v>0</v>
      </c>
      <c r="BM161" s="9">
        <v>0</v>
      </c>
      <c r="BN161" s="9">
        <v>0</v>
      </c>
      <c r="BO161" s="9">
        <v>3315825</v>
      </c>
      <c r="BP161" s="9">
        <v>0</v>
      </c>
      <c r="BQ161" s="9">
        <v>0</v>
      </c>
      <c r="BR161" s="9">
        <v>0</v>
      </c>
      <c r="BS161" s="7"/>
      <c r="BT161" s="7" t="str">
        <f>IFERROR((VLOOKUP(J161,[1]!Tableau2[#All],13,FALSE)),"")</f>
        <v/>
      </c>
    </row>
    <row r="162" spans="1:72" x14ac:dyDescent="0.25">
      <c r="A162" s="6" t="s">
        <v>1596</v>
      </c>
      <c r="B162" s="6" t="s">
        <v>354</v>
      </c>
      <c r="C162" s="7" t="s">
        <v>80</v>
      </c>
      <c r="D162" s="6" t="s">
        <v>81</v>
      </c>
      <c r="E162" s="7" t="s">
        <v>82</v>
      </c>
      <c r="F162" s="6" t="s">
        <v>83</v>
      </c>
      <c r="G162" s="7" t="s">
        <v>84</v>
      </c>
      <c r="H162" s="6" t="s">
        <v>85</v>
      </c>
      <c r="I162" s="7" t="s">
        <v>86</v>
      </c>
      <c r="J162" s="6" t="s">
        <v>1761</v>
      </c>
      <c r="K162" s="7" t="s">
        <v>88</v>
      </c>
      <c r="L162" s="6" t="s">
        <v>1762</v>
      </c>
      <c r="M162" s="7" t="s">
        <v>1763</v>
      </c>
      <c r="N162" s="6" t="s">
        <v>1764</v>
      </c>
      <c r="O162" s="7" t="s">
        <v>1765</v>
      </c>
      <c r="P162">
        <f t="shared" si="2"/>
        <v>11</v>
      </c>
      <c r="Q162">
        <f>VLOOKUP(P162,'3ME-NAF'!A:C,3,FALSE)</f>
        <v>2</v>
      </c>
      <c r="R162" s="7" t="s">
        <v>93</v>
      </c>
      <c r="S162" s="6" t="s">
        <v>94</v>
      </c>
      <c r="T162" s="7" t="s">
        <v>166</v>
      </c>
      <c r="U162" s="6" t="s">
        <v>360</v>
      </c>
      <c r="V162" s="7" t="s">
        <v>97</v>
      </c>
      <c r="W162" s="6" t="s">
        <v>98</v>
      </c>
      <c r="X162" s="7" t="s">
        <v>99</v>
      </c>
      <c r="Y162" s="6" t="s">
        <v>1766</v>
      </c>
      <c r="Z162" s="7" t="s">
        <v>1767</v>
      </c>
      <c r="AA162" s="6" t="s">
        <v>1768</v>
      </c>
      <c r="AB162" s="7" t="s">
        <v>1708</v>
      </c>
      <c r="AC162" s="6" t="s">
        <v>79</v>
      </c>
      <c r="AD162" s="7" t="s">
        <v>79</v>
      </c>
      <c r="AE162" s="6" t="s">
        <v>1638</v>
      </c>
      <c r="AF162" s="7" t="s">
        <v>79</v>
      </c>
      <c r="AG162" s="6" t="s">
        <v>79</v>
      </c>
      <c r="AH162" s="7" t="s">
        <v>143</v>
      </c>
      <c r="AI162" s="6" t="s">
        <v>143</v>
      </c>
      <c r="AJ162" s="7" t="s">
        <v>1769</v>
      </c>
      <c r="AK162" s="6" t="s">
        <v>1248</v>
      </c>
      <c r="AL162" s="7" t="s">
        <v>1659</v>
      </c>
      <c r="AM162" s="6" t="s">
        <v>1248</v>
      </c>
      <c r="AN162" s="7" t="s">
        <v>368</v>
      </c>
      <c r="AO162" s="7" t="s">
        <v>93</v>
      </c>
      <c r="AP162" s="7" t="s">
        <v>79</v>
      </c>
      <c r="AQ162" s="7"/>
      <c r="AR162" s="7">
        <v>1</v>
      </c>
      <c r="AS162" s="8">
        <v>3246293</v>
      </c>
      <c r="AT162" s="8">
        <v>3246293</v>
      </c>
      <c r="AU162" s="8"/>
      <c r="AV162" s="8"/>
      <c r="AW162" s="8"/>
      <c r="AX162" s="8"/>
      <c r="AY162" s="8">
        <v>1295000</v>
      </c>
      <c r="AZ162" s="8">
        <v>1295000</v>
      </c>
      <c r="BA162" s="9">
        <v>259000</v>
      </c>
      <c r="BB162" s="9">
        <v>0</v>
      </c>
      <c r="BC162" s="9">
        <v>0</v>
      </c>
      <c r="BD162" s="9">
        <v>259000</v>
      </c>
      <c r="BE162" s="10">
        <v>77105</v>
      </c>
      <c r="BF162" s="11">
        <v>0.83976399999999995</v>
      </c>
      <c r="BG162" s="11">
        <v>77105</v>
      </c>
      <c r="BH162" s="11">
        <v>24000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9">
        <v>1951293</v>
      </c>
      <c r="BP162" s="9">
        <v>0</v>
      </c>
      <c r="BQ162" s="9">
        <v>0</v>
      </c>
      <c r="BR162" s="9">
        <v>0</v>
      </c>
      <c r="BS162" s="7"/>
      <c r="BT162" s="7" t="str">
        <f>IFERROR((VLOOKUP(J162,[1]!Tableau2[#All],13,FALSE)),"")</f>
        <v/>
      </c>
    </row>
    <row r="163" spans="1:72" x14ac:dyDescent="0.25">
      <c r="A163" s="6" t="s">
        <v>1596</v>
      </c>
      <c r="B163" s="6" t="s">
        <v>354</v>
      </c>
      <c r="C163" s="7" t="s">
        <v>80</v>
      </c>
      <c r="D163" s="6" t="s">
        <v>81</v>
      </c>
      <c r="E163" s="7" t="s">
        <v>82</v>
      </c>
      <c r="F163" s="6" t="s">
        <v>83</v>
      </c>
      <c r="G163" s="7" t="s">
        <v>84</v>
      </c>
      <c r="H163" s="6" t="s">
        <v>85</v>
      </c>
      <c r="I163" s="7" t="s">
        <v>86</v>
      </c>
      <c r="J163" s="6" t="s">
        <v>1770</v>
      </c>
      <c r="K163" s="7" t="s">
        <v>88</v>
      </c>
      <c r="L163" s="6" t="s">
        <v>1771</v>
      </c>
      <c r="M163" s="7" t="s">
        <v>1772</v>
      </c>
      <c r="N163" s="6" t="s">
        <v>1773</v>
      </c>
      <c r="O163" s="7" t="s">
        <v>556</v>
      </c>
      <c r="P163">
        <f t="shared" si="2"/>
        <v>16</v>
      </c>
      <c r="Q163">
        <f>VLOOKUP(P163,'3ME-NAF'!A:C,3,FALSE)</f>
        <v>12</v>
      </c>
      <c r="R163" s="7" t="s">
        <v>249</v>
      </c>
      <c r="S163" s="6" t="s">
        <v>94</v>
      </c>
      <c r="T163" s="7" t="s">
        <v>214</v>
      </c>
      <c r="U163" s="6" t="s">
        <v>360</v>
      </c>
      <c r="V163" s="7" t="s">
        <v>97</v>
      </c>
      <c r="W163" s="6" t="s">
        <v>787</v>
      </c>
      <c r="X163" s="7" t="s">
        <v>1007</v>
      </c>
      <c r="Y163" s="6" t="s">
        <v>1774</v>
      </c>
      <c r="Z163" s="7" t="s">
        <v>1775</v>
      </c>
      <c r="AA163" s="6" t="s">
        <v>1776</v>
      </c>
      <c r="AB163" s="7" t="s">
        <v>1694</v>
      </c>
      <c r="AC163" s="6" t="s">
        <v>79</v>
      </c>
      <c r="AD163" s="7" t="s">
        <v>79</v>
      </c>
      <c r="AE163" s="6" t="s">
        <v>1638</v>
      </c>
      <c r="AF163" s="7" t="s">
        <v>79</v>
      </c>
      <c r="AG163" s="6" t="s">
        <v>79</v>
      </c>
      <c r="AH163" s="7" t="s">
        <v>143</v>
      </c>
      <c r="AI163" s="6" t="s">
        <v>1777</v>
      </c>
      <c r="AJ163" s="7" t="s">
        <v>1778</v>
      </c>
      <c r="AK163" s="6" t="s">
        <v>1248</v>
      </c>
      <c r="AL163" s="7" t="s">
        <v>1659</v>
      </c>
      <c r="AM163" s="6" t="s">
        <v>1248</v>
      </c>
      <c r="AN163" s="7" t="s">
        <v>368</v>
      </c>
      <c r="AO163" s="7" t="s">
        <v>249</v>
      </c>
      <c r="AP163" s="7" t="s">
        <v>79</v>
      </c>
      <c r="AQ163" s="7"/>
      <c r="AR163" s="7">
        <v>1</v>
      </c>
      <c r="AS163" s="8">
        <v>913000</v>
      </c>
      <c r="AT163" s="8">
        <v>913000</v>
      </c>
      <c r="AU163" s="8"/>
      <c r="AV163" s="8"/>
      <c r="AW163" s="8"/>
      <c r="AX163" s="8"/>
      <c r="AY163" s="8">
        <v>484000</v>
      </c>
      <c r="AZ163" s="8">
        <v>484000</v>
      </c>
      <c r="BA163" s="9">
        <v>96800</v>
      </c>
      <c r="BB163" s="9">
        <v>189280.66</v>
      </c>
      <c r="BC163" s="9">
        <v>0</v>
      </c>
      <c r="BD163" s="9">
        <v>286080.65999999997</v>
      </c>
      <c r="BE163" s="10">
        <v>24540</v>
      </c>
      <c r="BF163" s="11">
        <v>0.98614500000000016</v>
      </c>
      <c r="BG163" s="11">
        <v>24540</v>
      </c>
      <c r="BH163" s="11">
        <v>4600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0</v>
      </c>
      <c r="BO163" s="9">
        <v>429000</v>
      </c>
      <c r="BP163" s="9">
        <v>0</v>
      </c>
      <c r="BQ163" s="9">
        <v>0</v>
      </c>
      <c r="BR163" s="9">
        <v>0</v>
      </c>
      <c r="BS163" s="7"/>
      <c r="BT163" s="7" t="str">
        <f>IFERROR((VLOOKUP(J163,[1]!Tableau2[#All],13,FALSE)),"")</f>
        <v/>
      </c>
    </row>
    <row r="164" spans="1:72" x14ac:dyDescent="0.25">
      <c r="A164" s="6" t="s">
        <v>1779</v>
      </c>
      <c r="B164" s="6" t="s">
        <v>354</v>
      </c>
      <c r="C164" s="7" t="s">
        <v>80</v>
      </c>
      <c r="D164" s="6" t="s">
        <v>81</v>
      </c>
      <c r="E164" s="7" t="s">
        <v>82</v>
      </c>
      <c r="F164" s="6" t="s">
        <v>83</v>
      </c>
      <c r="G164" s="7" t="s">
        <v>84</v>
      </c>
      <c r="H164" s="6" t="s">
        <v>85</v>
      </c>
      <c r="I164" s="7" t="s">
        <v>86</v>
      </c>
      <c r="J164" s="6" t="s">
        <v>640</v>
      </c>
      <c r="K164" s="7" t="s">
        <v>88</v>
      </c>
      <c r="L164" s="6" t="s">
        <v>641</v>
      </c>
      <c r="M164" s="7" t="s">
        <v>642</v>
      </c>
      <c r="N164" s="6" t="s">
        <v>643</v>
      </c>
      <c r="O164" s="7" t="s">
        <v>286</v>
      </c>
      <c r="P164">
        <f t="shared" si="2"/>
        <v>23</v>
      </c>
      <c r="Q164">
        <f>VLOOKUP(P164,'3ME-NAF'!A:C,3,FALSE)</f>
        <v>5</v>
      </c>
      <c r="R164" s="7" t="s">
        <v>287</v>
      </c>
      <c r="S164" s="6" t="s">
        <v>94</v>
      </c>
      <c r="T164" s="7" t="s">
        <v>166</v>
      </c>
      <c r="U164" s="6" t="s">
        <v>360</v>
      </c>
      <c r="V164" s="7" t="s">
        <v>97</v>
      </c>
      <c r="W164" s="6" t="s">
        <v>305</v>
      </c>
      <c r="X164" s="7" t="s">
        <v>644</v>
      </c>
      <c r="Y164" s="6" t="s">
        <v>645</v>
      </c>
      <c r="Z164" s="7" t="s">
        <v>646</v>
      </c>
      <c r="AA164" s="6" t="s">
        <v>647</v>
      </c>
      <c r="AB164" s="7" t="s">
        <v>402</v>
      </c>
      <c r="AC164" s="6" t="s">
        <v>79</v>
      </c>
      <c r="AD164" s="7" t="s">
        <v>79</v>
      </c>
      <c r="AE164" s="6" t="s">
        <v>79</v>
      </c>
      <c r="AF164" s="7" t="s">
        <v>79</v>
      </c>
      <c r="AG164" s="6" t="s">
        <v>79</v>
      </c>
      <c r="AH164" s="7" t="s">
        <v>143</v>
      </c>
      <c r="AI164" s="6" t="s">
        <v>143</v>
      </c>
      <c r="AJ164" s="7" t="s">
        <v>648</v>
      </c>
      <c r="AK164" s="6" t="s">
        <v>649</v>
      </c>
      <c r="AL164" s="7" t="s">
        <v>405</v>
      </c>
      <c r="AM164" s="6" t="s">
        <v>393</v>
      </c>
      <c r="AN164" s="7" t="s">
        <v>368</v>
      </c>
      <c r="AO164" s="7" t="s">
        <v>287</v>
      </c>
      <c r="AP164" s="7" t="s">
        <v>79</v>
      </c>
      <c r="AQ164" s="7"/>
      <c r="AR164" s="7">
        <v>1</v>
      </c>
      <c r="AS164" s="8">
        <v>2695671.8838289999</v>
      </c>
      <c r="AT164" s="8">
        <v>2695671.8838289999</v>
      </c>
      <c r="AU164" s="8"/>
      <c r="AV164" s="8"/>
      <c r="AW164" s="8"/>
      <c r="AX164" s="8"/>
      <c r="AY164" s="8">
        <v>1262250</v>
      </c>
      <c r="AZ164" s="8">
        <v>1262250</v>
      </c>
      <c r="BA164" s="9">
        <v>442450</v>
      </c>
      <c r="BB164" s="9">
        <v>0</v>
      </c>
      <c r="BC164" s="9">
        <v>0</v>
      </c>
      <c r="BD164" s="9">
        <v>442450</v>
      </c>
      <c r="BE164" s="10"/>
      <c r="BF164" s="11"/>
      <c r="BG164" s="11"/>
      <c r="BH164" s="11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7"/>
      <c r="BT164" s="7" t="str">
        <f>IFERROR((VLOOKUP(J164,[1]!Tableau2[#All],13,FALSE)),"")</f>
        <v/>
      </c>
    </row>
    <row r="165" spans="1:72" x14ac:dyDescent="0.25">
      <c r="A165" s="6" t="s">
        <v>1779</v>
      </c>
      <c r="B165" s="6" t="s">
        <v>354</v>
      </c>
      <c r="C165" s="7" t="s">
        <v>80</v>
      </c>
      <c r="D165" s="6" t="s">
        <v>81</v>
      </c>
      <c r="E165" s="7" t="s">
        <v>82</v>
      </c>
      <c r="F165" s="6" t="s">
        <v>83</v>
      </c>
      <c r="G165" s="7" t="s">
        <v>84</v>
      </c>
      <c r="H165" s="6" t="s">
        <v>85</v>
      </c>
      <c r="I165" s="7" t="s">
        <v>86</v>
      </c>
      <c r="J165" s="6" t="s">
        <v>1475</v>
      </c>
      <c r="K165" s="7" t="s">
        <v>88</v>
      </c>
      <c r="L165" s="6" t="s">
        <v>1476</v>
      </c>
      <c r="M165" s="7" t="s">
        <v>1477</v>
      </c>
      <c r="N165" s="6" t="s">
        <v>1478</v>
      </c>
      <c r="O165" s="7" t="s">
        <v>1479</v>
      </c>
      <c r="P165">
        <f t="shared" si="2"/>
        <v>35</v>
      </c>
      <c r="Q165">
        <f>VLOOKUP(P165,'3ME-NAF'!A:C,3,FALSE)</f>
        <v>2402</v>
      </c>
      <c r="R165" s="7" t="s">
        <v>165</v>
      </c>
      <c r="S165" s="6" t="s">
        <v>94</v>
      </c>
      <c r="T165" s="7" t="s">
        <v>166</v>
      </c>
      <c r="U165" s="6" t="s">
        <v>360</v>
      </c>
      <c r="V165" s="7" t="s">
        <v>97</v>
      </c>
      <c r="W165" s="6" t="s">
        <v>189</v>
      </c>
      <c r="X165" s="7" t="s">
        <v>1471</v>
      </c>
      <c r="Y165" s="6" t="s">
        <v>1480</v>
      </c>
      <c r="Z165" s="7" t="s">
        <v>1481</v>
      </c>
      <c r="AA165" s="6" t="s">
        <v>1482</v>
      </c>
      <c r="AB165" s="7" t="s">
        <v>1483</v>
      </c>
      <c r="AC165" s="6" t="s">
        <v>79</v>
      </c>
      <c r="AD165" s="7" t="s">
        <v>79</v>
      </c>
      <c r="AE165" s="6" t="s">
        <v>1382</v>
      </c>
      <c r="AF165" s="7" t="s">
        <v>79</v>
      </c>
      <c r="AG165" s="6" t="s">
        <v>79</v>
      </c>
      <c r="AH165" s="7" t="s">
        <v>143</v>
      </c>
      <c r="AI165" s="6" t="s">
        <v>1484</v>
      </c>
      <c r="AJ165" s="7" t="s">
        <v>1485</v>
      </c>
      <c r="AK165" s="6" t="s">
        <v>1277</v>
      </c>
      <c r="AL165" s="7" t="s">
        <v>1456</v>
      </c>
      <c r="AM165" s="6" t="s">
        <v>1455</v>
      </c>
      <c r="AN165" s="7" t="s">
        <v>368</v>
      </c>
      <c r="AO165" s="7" t="s">
        <v>165</v>
      </c>
      <c r="AP165" s="7" t="s">
        <v>79</v>
      </c>
      <c r="AQ165" s="7"/>
      <c r="AR165" s="7">
        <v>1</v>
      </c>
      <c r="AS165" s="8">
        <v>2434650.6478209998</v>
      </c>
      <c r="AT165" s="8">
        <v>2434650.6478209998</v>
      </c>
      <c r="AU165" s="8"/>
      <c r="AV165" s="8"/>
      <c r="AW165" s="8"/>
      <c r="AX165" s="8"/>
      <c r="AY165" s="8">
        <v>1069000</v>
      </c>
      <c r="AZ165" s="8">
        <v>1069000</v>
      </c>
      <c r="BA165" s="9">
        <v>849000</v>
      </c>
      <c r="BB165" s="9">
        <v>849000</v>
      </c>
      <c r="BC165" s="9">
        <v>0</v>
      </c>
      <c r="BD165" s="9">
        <v>1698000</v>
      </c>
      <c r="BE165" s="10"/>
      <c r="BF165" s="11"/>
      <c r="BG165" s="11"/>
      <c r="BH165" s="11"/>
      <c r="BI165" s="9">
        <v>0</v>
      </c>
      <c r="BJ165" s="9">
        <v>0</v>
      </c>
      <c r="BK165" s="9">
        <v>0</v>
      </c>
      <c r="BL165" s="9">
        <v>0</v>
      </c>
      <c r="BM165" s="9">
        <v>0</v>
      </c>
      <c r="BN165" s="9">
        <v>0</v>
      </c>
      <c r="BO165" s="9">
        <v>5423000</v>
      </c>
      <c r="BP165" s="9">
        <v>0</v>
      </c>
      <c r="BQ165" s="9">
        <v>0</v>
      </c>
      <c r="BR165" s="9">
        <v>0</v>
      </c>
      <c r="BS165" s="7"/>
      <c r="BT165" s="7" t="str">
        <f>IFERROR((VLOOKUP(J165,[1]!Tableau2[#All],13,FALSE)),"")</f>
        <v/>
      </c>
    </row>
    <row r="166" spans="1:72" x14ac:dyDescent="0.25">
      <c r="A166" s="6" t="s">
        <v>1779</v>
      </c>
      <c r="B166" s="6" t="s">
        <v>354</v>
      </c>
      <c r="C166" s="7" t="s">
        <v>80</v>
      </c>
      <c r="D166" s="6" t="s">
        <v>81</v>
      </c>
      <c r="E166" s="7" t="s">
        <v>82</v>
      </c>
      <c r="F166" s="6" t="s">
        <v>83</v>
      </c>
      <c r="G166" s="7" t="s">
        <v>84</v>
      </c>
      <c r="H166" s="6" t="s">
        <v>85</v>
      </c>
      <c r="I166" s="7" t="s">
        <v>86</v>
      </c>
      <c r="J166" s="6" t="s">
        <v>1597</v>
      </c>
      <c r="K166" s="7" t="s">
        <v>88</v>
      </c>
      <c r="L166" s="6" t="s">
        <v>1598</v>
      </c>
      <c r="M166" s="7" t="s">
        <v>1599</v>
      </c>
      <c r="N166" s="6" t="s">
        <v>1600</v>
      </c>
      <c r="O166" s="7" t="s">
        <v>1601</v>
      </c>
      <c r="P166">
        <f t="shared" si="2"/>
        <v>46</v>
      </c>
      <c r="Q166">
        <v>7</v>
      </c>
      <c r="R166" s="7" t="s">
        <v>93</v>
      </c>
      <c r="S166" s="6" t="s">
        <v>94</v>
      </c>
      <c r="T166" s="7" t="s">
        <v>214</v>
      </c>
      <c r="U166" s="6" t="s">
        <v>360</v>
      </c>
      <c r="V166" s="7" t="s">
        <v>97</v>
      </c>
      <c r="W166" s="6" t="s">
        <v>237</v>
      </c>
      <c r="X166" s="7" t="s">
        <v>1554</v>
      </c>
      <c r="Y166" s="6" t="s">
        <v>1602</v>
      </c>
      <c r="Z166" s="7" t="s">
        <v>1603</v>
      </c>
      <c r="AA166" s="6" t="s">
        <v>1604</v>
      </c>
      <c r="AB166" s="7" t="s">
        <v>1531</v>
      </c>
      <c r="AC166" s="6" t="s">
        <v>79</v>
      </c>
      <c r="AD166" s="7" t="s">
        <v>79</v>
      </c>
      <c r="AE166" s="6" t="s">
        <v>1605</v>
      </c>
      <c r="AF166" s="7" t="s">
        <v>79</v>
      </c>
      <c r="AG166" s="6" t="s">
        <v>79</v>
      </c>
      <c r="AH166" s="7" t="s">
        <v>143</v>
      </c>
      <c r="AI166" s="6" t="s">
        <v>143</v>
      </c>
      <c r="AJ166" s="7" t="s">
        <v>1606</v>
      </c>
      <c r="AK166" s="6" t="s">
        <v>1607</v>
      </c>
      <c r="AL166" s="7" t="s">
        <v>1608</v>
      </c>
      <c r="AM166" s="6" t="s">
        <v>1609</v>
      </c>
      <c r="AN166" s="7" t="s">
        <v>368</v>
      </c>
      <c r="AO166" s="7" t="s">
        <v>93</v>
      </c>
      <c r="AP166" s="7" t="s">
        <v>1291</v>
      </c>
      <c r="AQ166" s="7" t="s">
        <v>143</v>
      </c>
      <c r="AR166" s="7">
        <v>1</v>
      </c>
      <c r="AS166" s="8">
        <v>5665416.6666670004</v>
      </c>
      <c r="AT166" s="8">
        <v>5665416.6666670004</v>
      </c>
      <c r="AU166" s="8"/>
      <c r="AV166" s="8"/>
      <c r="AW166" s="8"/>
      <c r="AX166" s="8"/>
      <c r="AY166" s="8">
        <v>1000000</v>
      </c>
      <c r="AZ166" s="8">
        <v>1000000</v>
      </c>
      <c r="BA166" s="9">
        <v>600000</v>
      </c>
      <c r="BB166" s="9">
        <v>0</v>
      </c>
      <c r="BC166" s="9">
        <v>0</v>
      </c>
      <c r="BD166" s="9">
        <v>600000</v>
      </c>
      <c r="BE166" s="10"/>
      <c r="BF166" s="11"/>
      <c r="BG166" s="11"/>
      <c r="BH166" s="11"/>
      <c r="BI166" s="9">
        <v>0</v>
      </c>
      <c r="BJ166" s="9">
        <v>322443</v>
      </c>
      <c r="BK166" s="9">
        <v>0</v>
      </c>
      <c r="BL166" s="9">
        <v>0</v>
      </c>
      <c r="BM166" s="9">
        <v>0</v>
      </c>
      <c r="BN166" s="9">
        <v>0</v>
      </c>
      <c r="BO166" s="9">
        <v>13673807</v>
      </c>
      <c r="BP166" s="9">
        <v>0</v>
      </c>
      <c r="BQ166" s="9">
        <v>322443</v>
      </c>
      <c r="BR166" s="9">
        <v>0</v>
      </c>
      <c r="BS166" s="7"/>
      <c r="BT166" s="7" t="str">
        <f>IFERROR((VLOOKUP(J166,[1]!Tableau2[#All],13,FALSE)),"")</f>
        <v/>
      </c>
    </row>
    <row r="167" spans="1:72" x14ac:dyDescent="0.25">
      <c r="A167" s="6" t="s">
        <v>1779</v>
      </c>
      <c r="B167" s="6" t="s">
        <v>354</v>
      </c>
      <c r="C167" s="7" t="s">
        <v>80</v>
      </c>
      <c r="D167" s="6" t="s">
        <v>81</v>
      </c>
      <c r="E167" s="7" t="s">
        <v>82</v>
      </c>
      <c r="F167" s="6" t="s">
        <v>83</v>
      </c>
      <c r="G167" s="7" t="s">
        <v>84</v>
      </c>
      <c r="H167" s="6" t="s">
        <v>85</v>
      </c>
      <c r="I167" s="7" t="s">
        <v>86</v>
      </c>
      <c r="J167" s="6" t="s">
        <v>1542</v>
      </c>
      <c r="K167" s="7" t="s">
        <v>88</v>
      </c>
      <c r="L167" s="6" t="s">
        <v>1543</v>
      </c>
      <c r="M167" s="7" t="s">
        <v>1544</v>
      </c>
      <c r="N167" s="6" t="s">
        <v>1545</v>
      </c>
      <c r="O167" s="7" t="s">
        <v>1546</v>
      </c>
      <c r="P167">
        <f t="shared" si="2"/>
        <v>10</v>
      </c>
      <c r="Q167">
        <f>VLOOKUP(P167,'3ME-NAF'!A:C,3,FALSE)</f>
        <v>2</v>
      </c>
      <c r="R167" s="7" t="s">
        <v>93</v>
      </c>
      <c r="S167" s="6" t="s">
        <v>94</v>
      </c>
      <c r="T167" s="7" t="s">
        <v>543</v>
      </c>
      <c r="U167" s="6" t="s">
        <v>360</v>
      </c>
      <c r="V167" s="7" t="s">
        <v>97</v>
      </c>
      <c r="W167" s="6" t="s">
        <v>305</v>
      </c>
      <c r="X167" s="7" t="s">
        <v>644</v>
      </c>
      <c r="Y167" s="6" t="s">
        <v>1547</v>
      </c>
      <c r="Z167" s="7" t="s">
        <v>1548</v>
      </c>
      <c r="AA167" s="6" t="s">
        <v>1549</v>
      </c>
      <c r="AB167" s="7" t="s">
        <v>1550</v>
      </c>
      <c r="AC167" s="6" t="s">
        <v>79</v>
      </c>
      <c r="AD167" s="7" t="s">
        <v>79</v>
      </c>
      <c r="AE167" s="6" t="s">
        <v>1382</v>
      </c>
      <c r="AF167" s="7" t="s">
        <v>79</v>
      </c>
      <c r="AG167" s="6" t="s">
        <v>79</v>
      </c>
      <c r="AH167" s="7" t="s">
        <v>143</v>
      </c>
      <c r="AI167" s="6" t="s">
        <v>143</v>
      </c>
      <c r="AJ167" s="7" t="s">
        <v>1551</v>
      </c>
      <c r="AK167" s="6" t="s">
        <v>1277</v>
      </c>
      <c r="AL167" s="7" t="s">
        <v>1516</v>
      </c>
      <c r="AM167" s="6" t="s">
        <v>1517</v>
      </c>
      <c r="AN167" s="7" t="s">
        <v>368</v>
      </c>
      <c r="AO167" s="7" t="s">
        <v>93</v>
      </c>
      <c r="AP167" s="7" t="s">
        <v>79</v>
      </c>
      <c r="AQ167" s="7"/>
      <c r="AR167" s="7">
        <v>1</v>
      </c>
      <c r="AS167" s="8">
        <v>2003370.4606329999</v>
      </c>
      <c r="AT167" s="8">
        <v>2003370.4606329999</v>
      </c>
      <c r="AU167" s="8"/>
      <c r="AV167" s="8"/>
      <c r="AW167" s="8"/>
      <c r="AX167" s="8"/>
      <c r="AY167" s="8">
        <v>861549</v>
      </c>
      <c r="AZ167" s="8">
        <v>861549</v>
      </c>
      <c r="BA167" s="9">
        <v>572309.80000000005</v>
      </c>
      <c r="BB167" s="9">
        <v>0</v>
      </c>
      <c r="BC167" s="9">
        <v>0</v>
      </c>
      <c r="BD167" s="9">
        <v>572309.80000000005</v>
      </c>
      <c r="BE167" s="10"/>
      <c r="BF167" s="11"/>
      <c r="BG167" s="11"/>
      <c r="BH167" s="11"/>
      <c r="BI167" s="9">
        <v>0</v>
      </c>
      <c r="BJ167" s="9">
        <v>0</v>
      </c>
      <c r="BK167" s="9">
        <v>0</v>
      </c>
      <c r="BL167" s="9">
        <v>0</v>
      </c>
      <c r="BM167" s="9">
        <v>0</v>
      </c>
      <c r="BN167" s="9">
        <v>0</v>
      </c>
      <c r="BO167" s="9">
        <v>3792446</v>
      </c>
      <c r="BP167" s="9">
        <v>0</v>
      </c>
      <c r="BQ167" s="9">
        <v>0</v>
      </c>
      <c r="BR167" s="9">
        <v>0</v>
      </c>
      <c r="BS167" s="7"/>
      <c r="BT167" s="7" t="str">
        <f>IFERROR((VLOOKUP(J167,[1]!Tableau2[#All],13,FALSE)),"")</f>
        <v/>
      </c>
    </row>
    <row r="168" spans="1:72" x14ac:dyDescent="0.25">
      <c r="A168" s="6" t="s">
        <v>1779</v>
      </c>
      <c r="B168" s="6" t="s">
        <v>354</v>
      </c>
      <c r="C168" s="7" t="s">
        <v>80</v>
      </c>
      <c r="D168" s="6" t="s">
        <v>81</v>
      </c>
      <c r="E168" s="7" t="s">
        <v>82</v>
      </c>
      <c r="F168" s="6" t="s">
        <v>83</v>
      </c>
      <c r="G168" s="7" t="s">
        <v>84</v>
      </c>
      <c r="H168" s="6" t="s">
        <v>85</v>
      </c>
      <c r="I168" s="7" t="s">
        <v>86</v>
      </c>
      <c r="J168" s="6" t="s">
        <v>1574</v>
      </c>
      <c r="K168" s="7" t="s">
        <v>88</v>
      </c>
      <c r="L168" s="6" t="s">
        <v>1575</v>
      </c>
      <c r="M168" s="7" t="s">
        <v>1576</v>
      </c>
      <c r="N168" s="6" t="s">
        <v>1577</v>
      </c>
      <c r="O168" s="7" t="s">
        <v>1578</v>
      </c>
      <c r="P168">
        <f t="shared" si="2"/>
        <v>70</v>
      </c>
      <c r="Q168">
        <v>6</v>
      </c>
      <c r="R168" s="7" t="s">
        <v>236</v>
      </c>
      <c r="S168" s="6" t="s">
        <v>94</v>
      </c>
      <c r="T168" s="7" t="s">
        <v>166</v>
      </c>
      <c r="U168" s="6" t="s">
        <v>360</v>
      </c>
      <c r="V168" s="7" t="s">
        <v>97</v>
      </c>
      <c r="W168" s="6" t="s">
        <v>98</v>
      </c>
      <c r="X168" s="7" t="s">
        <v>808</v>
      </c>
      <c r="Y168" s="6" t="s">
        <v>1579</v>
      </c>
      <c r="Z168" s="7" t="s">
        <v>1580</v>
      </c>
      <c r="AA168" s="6" t="s">
        <v>1581</v>
      </c>
      <c r="AB168" s="7" t="s">
        <v>1582</v>
      </c>
      <c r="AC168" s="6" t="s">
        <v>79</v>
      </c>
      <c r="AD168" s="7" t="s">
        <v>79</v>
      </c>
      <c r="AE168" s="6" t="s">
        <v>79</v>
      </c>
      <c r="AF168" s="7" t="s">
        <v>79</v>
      </c>
      <c r="AG168" s="6" t="s">
        <v>1583</v>
      </c>
      <c r="AH168" s="7" t="s">
        <v>79</v>
      </c>
      <c r="AI168" s="6" t="s">
        <v>79</v>
      </c>
      <c r="AJ168" s="7" t="s">
        <v>79</v>
      </c>
      <c r="AK168" s="6" t="s">
        <v>1277</v>
      </c>
      <c r="AL168" s="7" t="s">
        <v>1584</v>
      </c>
      <c r="AM168" s="6" t="s">
        <v>1585</v>
      </c>
      <c r="AN168" s="7" t="s">
        <v>111</v>
      </c>
      <c r="AO168" s="7" t="s">
        <v>236</v>
      </c>
      <c r="AP168" s="7" t="s">
        <v>79</v>
      </c>
      <c r="AQ168" s="7"/>
      <c r="AR168" s="7">
        <v>1</v>
      </c>
      <c r="AS168" s="8"/>
      <c r="AT168" s="8"/>
      <c r="AU168" s="8"/>
      <c r="AV168" s="8"/>
      <c r="AW168" s="8"/>
      <c r="AX168" s="8"/>
      <c r="AY168" s="8">
        <v>812508</v>
      </c>
      <c r="AZ168" s="8">
        <v>812508</v>
      </c>
      <c r="BA168" s="9"/>
      <c r="BB168" s="9"/>
      <c r="BC168" s="9"/>
      <c r="BD168" s="9"/>
      <c r="BE168" s="10"/>
      <c r="BF168" s="11"/>
      <c r="BG168" s="11"/>
      <c r="BH168" s="11"/>
      <c r="BI168" s="9">
        <v>0</v>
      </c>
      <c r="BJ168" s="9">
        <v>0</v>
      </c>
      <c r="BK168" s="9">
        <v>0</v>
      </c>
      <c r="BL168" s="9">
        <v>0</v>
      </c>
      <c r="BM168" s="9">
        <v>0</v>
      </c>
      <c r="BN168" s="9">
        <v>0</v>
      </c>
      <c r="BO168" s="9">
        <v>3971517</v>
      </c>
      <c r="BP168" s="9">
        <v>0</v>
      </c>
      <c r="BQ168" s="9">
        <v>0</v>
      </c>
      <c r="BR168" s="9">
        <v>0</v>
      </c>
      <c r="BS168" s="7"/>
      <c r="BT168" s="7" t="str">
        <f>IFERROR((VLOOKUP(J168,[1]!Tableau2[#All],13,FALSE)),"")</f>
        <v/>
      </c>
    </row>
    <row r="169" spans="1:72" x14ac:dyDescent="0.25">
      <c r="A169" s="6" t="s">
        <v>1779</v>
      </c>
      <c r="B169" s="6" t="s">
        <v>354</v>
      </c>
      <c r="C169" s="7" t="s">
        <v>80</v>
      </c>
      <c r="D169" s="6" t="s">
        <v>81</v>
      </c>
      <c r="E169" s="7" t="s">
        <v>82</v>
      </c>
      <c r="F169" s="6" t="s">
        <v>83</v>
      </c>
      <c r="G169" s="7" t="s">
        <v>84</v>
      </c>
      <c r="H169" s="6" t="s">
        <v>85</v>
      </c>
      <c r="I169" s="7" t="s">
        <v>86</v>
      </c>
      <c r="J169" s="6" t="s">
        <v>1780</v>
      </c>
      <c r="K169" s="7" t="s">
        <v>88</v>
      </c>
      <c r="L169" s="6" t="s">
        <v>1781</v>
      </c>
      <c r="M169" s="7" t="s">
        <v>761</v>
      </c>
      <c r="N169" s="6" t="s">
        <v>1782</v>
      </c>
      <c r="O169" s="7" t="s">
        <v>1783</v>
      </c>
      <c r="P169">
        <f t="shared" si="2"/>
        <v>35</v>
      </c>
      <c r="Q169">
        <f>VLOOKUP(P169,'3ME-NAF'!A:C,3,FALSE)</f>
        <v>2402</v>
      </c>
      <c r="R169" s="7" t="s">
        <v>93</v>
      </c>
      <c r="S169" s="6" t="s">
        <v>94</v>
      </c>
      <c r="T169" s="7" t="s">
        <v>95</v>
      </c>
      <c r="U169" s="6" t="s">
        <v>360</v>
      </c>
      <c r="V169" s="7" t="s">
        <v>97</v>
      </c>
      <c r="W169" s="6" t="s">
        <v>473</v>
      </c>
      <c r="X169" s="7" t="s">
        <v>486</v>
      </c>
      <c r="Y169" s="6" t="s">
        <v>1784</v>
      </c>
      <c r="Z169" s="7" t="s">
        <v>1785</v>
      </c>
      <c r="AA169" s="6" t="s">
        <v>1786</v>
      </c>
      <c r="AB169" s="7" t="s">
        <v>1582</v>
      </c>
      <c r="AC169" s="6" t="s">
        <v>79</v>
      </c>
      <c r="AD169" s="7" t="s">
        <v>79</v>
      </c>
      <c r="AE169" s="6" t="s">
        <v>1382</v>
      </c>
      <c r="AF169" s="7" t="s">
        <v>79</v>
      </c>
      <c r="AG169" s="6" t="s">
        <v>79</v>
      </c>
      <c r="AH169" s="7" t="s">
        <v>143</v>
      </c>
      <c r="AI169" s="6" t="s">
        <v>143</v>
      </c>
      <c r="AJ169" s="7" t="s">
        <v>1787</v>
      </c>
      <c r="AK169" s="6" t="s">
        <v>1788</v>
      </c>
      <c r="AL169" s="7" t="s">
        <v>1789</v>
      </c>
      <c r="AM169" s="6" t="s">
        <v>1277</v>
      </c>
      <c r="AN169" s="7" t="s">
        <v>368</v>
      </c>
      <c r="AO169" s="7" t="s">
        <v>93</v>
      </c>
      <c r="AP169" s="7" t="s">
        <v>79</v>
      </c>
      <c r="AQ169" s="7"/>
      <c r="AR169" s="7">
        <v>1</v>
      </c>
      <c r="AS169" s="8">
        <v>7193601</v>
      </c>
      <c r="AT169" s="8">
        <v>7193601</v>
      </c>
      <c r="AU169" s="8"/>
      <c r="AV169" s="8"/>
      <c r="AW169" s="8"/>
      <c r="AX169" s="8"/>
      <c r="AY169" s="8">
        <v>3100000</v>
      </c>
      <c r="AZ169" s="8">
        <v>3100000</v>
      </c>
      <c r="BA169" s="9">
        <v>620000</v>
      </c>
      <c r="BB169" s="9">
        <v>0</v>
      </c>
      <c r="BC169" s="9">
        <v>0</v>
      </c>
      <c r="BD169" s="9">
        <v>620000</v>
      </c>
      <c r="BE169" s="10">
        <v>52270</v>
      </c>
      <c r="BF169" s="11">
        <v>2.9653719999999995</v>
      </c>
      <c r="BG169" s="11">
        <v>52270</v>
      </c>
      <c r="BH169" s="11">
        <v>7000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9">
        <v>4093601</v>
      </c>
      <c r="BP169" s="9">
        <v>0</v>
      </c>
      <c r="BQ169" s="9">
        <v>0</v>
      </c>
      <c r="BR169" s="9">
        <v>0</v>
      </c>
      <c r="BS169" s="7"/>
      <c r="BT169" s="7" t="str">
        <f>IFERROR((VLOOKUP(J169,[1]!Tableau2[#All],13,FALSE)),"")</f>
        <v/>
      </c>
    </row>
    <row r="170" spans="1:72" x14ac:dyDescent="0.25">
      <c r="A170" s="6" t="s">
        <v>1779</v>
      </c>
      <c r="B170" s="6" t="s">
        <v>354</v>
      </c>
      <c r="C170" s="7" t="s">
        <v>80</v>
      </c>
      <c r="D170" s="6" t="s">
        <v>81</v>
      </c>
      <c r="E170" s="7" t="s">
        <v>82</v>
      </c>
      <c r="F170" s="6" t="s">
        <v>83</v>
      </c>
      <c r="G170" s="7" t="s">
        <v>84</v>
      </c>
      <c r="H170" s="6" t="s">
        <v>85</v>
      </c>
      <c r="I170" s="7" t="s">
        <v>86</v>
      </c>
      <c r="J170" s="6" t="s">
        <v>1790</v>
      </c>
      <c r="K170" s="7" t="s">
        <v>88</v>
      </c>
      <c r="L170" s="6" t="s">
        <v>1791</v>
      </c>
      <c r="M170" s="7" t="s">
        <v>1792</v>
      </c>
      <c r="N170" s="6" t="s">
        <v>1793</v>
      </c>
      <c r="O170" s="7" t="s">
        <v>1794</v>
      </c>
      <c r="P170">
        <f t="shared" si="2"/>
        <v>11</v>
      </c>
      <c r="Q170">
        <f>VLOOKUP(P170,'3ME-NAF'!A:C,3,FALSE)</f>
        <v>2</v>
      </c>
      <c r="R170" s="7" t="s">
        <v>93</v>
      </c>
      <c r="S170" s="6" t="s">
        <v>94</v>
      </c>
      <c r="T170" s="7" t="s">
        <v>543</v>
      </c>
      <c r="U170" s="6" t="s">
        <v>360</v>
      </c>
      <c r="V170" s="7" t="s">
        <v>97</v>
      </c>
      <c r="W170" s="6" t="s">
        <v>473</v>
      </c>
      <c r="X170" s="7" t="s">
        <v>474</v>
      </c>
      <c r="Y170" s="6" t="s">
        <v>1795</v>
      </c>
      <c r="Z170" s="7" t="s">
        <v>1796</v>
      </c>
      <c r="AA170" s="6" t="s">
        <v>1797</v>
      </c>
      <c r="AB170" s="7" t="s">
        <v>1582</v>
      </c>
      <c r="AC170" s="6" t="s">
        <v>79</v>
      </c>
      <c r="AD170" s="7" t="s">
        <v>79</v>
      </c>
      <c r="AE170" s="6" t="s">
        <v>1382</v>
      </c>
      <c r="AF170" s="7" t="s">
        <v>79</v>
      </c>
      <c r="AG170" s="6" t="s">
        <v>79</v>
      </c>
      <c r="AH170" s="7" t="s">
        <v>143</v>
      </c>
      <c r="AI170" s="6" t="s">
        <v>143</v>
      </c>
      <c r="AJ170" s="7" t="s">
        <v>1798</v>
      </c>
      <c r="AK170" s="6" t="s">
        <v>1788</v>
      </c>
      <c r="AL170" s="7" t="s">
        <v>1789</v>
      </c>
      <c r="AM170" s="6" t="s">
        <v>1277</v>
      </c>
      <c r="AN170" s="7" t="s">
        <v>368</v>
      </c>
      <c r="AO170" s="7" t="s">
        <v>93</v>
      </c>
      <c r="AP170" s="7" t="s">
        <v>79</v>
      </c>
      <c r="AQ170" s="7"/>
      <c r="AR170" s="7">
        <v>1</v>
      </c>
      <c r="AS170" s="8">
        <v>7379853</v>
      </c>
      <c r="AT170" s="8">
        <v>7379853</v>
      </c>
      <c r="AU170" s="8"/>
      <c r="AV170" s="8"/>
      <c r="AW170" s="8"/>
      <c r="AX170" s="8"/>
      <c r="AY170" s="8">
        <v>3260500</v>
      </c>
      <c r="AZ170" s="8">
        <v>3260500</v>
      </c>
      <c r="BA170" s="9">
        <v>652100</v>
      </c>
      <c r="BB170" s="9">
        <v>0</v>
      </c>
      <c r="BC170" s="9">
        <v>0</v>
      </c>
      <c r="BD170" s="9">
        <v>652100</v>
      </c>
      <c r="BE170" s="10">
        <v>31434</v>
      </c>
      <c r="BF170" s="11">
        <v>5.1862630000000003</v>
      </c>
      <c r="BG170" s="11">
        <v>31434</v>
      </c>
      <c r="BH170" s="11">
        <v>5000</v>
      </c>
      <c r="BI170" s="9">
        <v>0</v>
      </c>
      <c r="BJ170" s="9">
        <v>0</v>
      </c>
      <c r="BK170" s="9">
        <v>0</v>
      </c>
      <c r="BL170" s="9">
        <v>0</v>
      </c>
      <c r="BM170" s="9">
        <v>0</v>
      </c>
      <c r="BN170" s="9">
        <v>0</v>
      </c>
      <c r="BO170" s="9">
        <v>4119353</v>
      </c>
      <c r="BP170" s="9">
        <v>0</v>
      </c>
      <c r="BQ170" s="9">
        <v>0</v>
      </c>
      <c r="BR170" s="9">
        <v>0</v>
      </c>
      <c r="BS170" s="7"/>
      <c r="BT170" s="7" t="str">
        <f>IFERROR((VLOOKUP(J170,[1]!Tableau2[#All],13,FALSE)),"")</f>
        <v/>
      </c>
    </row>
    <row r="171" spans="1:72" x14ac:dyDescent="0.25">
      <c r="A171" s="6" t="s">
        <v>1779</v>
      </c>
      <c r="B171" s="6" t="s">
        <v>354</v>
      </c>
      <c r="C171" s="7" t="s">
        <v>80</v>
      </c>
      <c r="D171" s="6" t="s">
        <v>81</v>
      </c>
      <c r="E171" s="7" t="s">
        <v>82</v>
      </c>
      <c r="F171" s="6" t="s">
        <v>83</v>
      </c>
      <c r="G171" s="7" t="s">
        <v>84</v>
      </c>
      <c r="H171" s="6" t="s">
        <v>85</v>
      </c>
      <c r="I171" s="7" t="s">
        <v>86</v>
      </c>
      <c r="J171" s="6" t="s">
        <v>1799</v>
      </c>
      <c r="K171" s="7" t="s">
        <v>88</v>
      </c>
      <c r="L171" s="6" t="s">
        <v>1800</v>
      </c>
      <c r="M171" s="7" t="s">
        <v>146</v>
      </c>
      <c r="N171" s="6" t="s">
        <v>1734</v>
      </c>
      <c r="O171" s="7" t="s">
        <v>511</v>
      </c>
      <c r="P171">
        <f t="shared" si="2"/>
        <v>43</v>
      </c>
      <c r="Q171">
        <v>2402</v>
      </c>
      <c r="R171" s="7" t="s">
        <v>93</v>
      </c>
      <c r="S171" s="6" t="s">
        <v>94</v>
      </c>
      <c r="T171" s="7" t="s">
        <v>95</v>
      </c>
      <c r="U171" s="6" t="s">
        <v>360</v>
      </c>
      <c r="V171" s="7" t="s">
        <v>97</v>
      </c>
      <c r="W171" s="6" t="s">
        <v>237</v>
      </c>
      <c r="X171" s="7" t="s">
        <v>1352</v>
      </c>
      <c r="Y171" s="6" t="s">
        <v>1801</v>
      </c>
      <c r="Z171" s="7" t="s">
        <v>1802</v>
      </c>
      <c r="AA171" s="6" t="s">
        <v>1803</v>
      </c>
      <c r="AB171" s="7" t="s">
        <v>1708</v>
      </c>
      <c r="AC171" s="6" t="s">
        <v>79</v>
      </c>
      <c r="AD171" s="7" t="s">
        <v>79</v>
      </c>
      <c r="AE171" s="6" t="s">
        <v>79</v>
      </c>
      <c r="AF171" s="7" t="s">
        <v>79</v>
      </c>
      <c r="AG171" s="6" t="s">
        <v>79</v>
      </c>
      <c r="AH171" s="7" t="s">
        <v>143</v>
      </c>
      <c r="AI171" s="6" t="s">
        <v>1804</v>
      </c>
      <c r="AJ171" s="7" t="s">
        <v>1805</v>
      </c>
      <c r="AK171" s="6" t="s">
        <v>1806</v>
      </c>
      <c r="AL171" s="7" t="s">
        <v>1807</v>
      </c>
      <c r="AM171" s="6" t="s">
        <v>1808</v>
      </c>
      <c r="AN171" s="7" t="s">
        <v>368</v>
      </c>
      <c r="AO171" s="7" t="s">
        <v>93</v>
      </c>
      <c r="AP171" s="7" t="s">
        <v>1291</v>
      </c>
      <c r="AQ171" s="7" t="s">
        <v>143</v>
      </c>
      <c r="AR171" s="7">
        <v>1</v>
      </c>
      <c r="AS171" s="8">
        <v>4142000</v>
      </c>
      <c r="AT171" s="8">
        <v>4142000</v>
      </c>
      <c r="AU171" s="8"/>
      <c r="AV171" s="8"/>
      <c r="AW171" s="8"/>
      <c r="AX171" s="8"/>
      <c r="AY171" s="8">
        <v>1790172</v>
      </c>
      <c r="AZ171" s="8">
        <v>1790172</v>
      </c>
      <c r="BA171" s="9">
        <v>358034.4</v>
      </c>
      <c r="BB171" s="9">
        <v>358034.4</v>
      </c>
      <c r="BC171" s="9">
        <v>0</v>
      </c>
      <c r="BD171" s="9">
        <v>716068.8</v>
      </c>
      <c r="BE171" s="10">
        <v>12400</v>
      </c>
      <c r="BF171" s="11">
        <v>7.2184350000000013</v>
      </c>
      <c r="BG171" s="11">
        <v>12400</v>
      </c>
      <c r="BH171" s="11">
        <v>3600</v>
      </c>
      <c r="BI171" s="9">
        <v>0</v>
      </c>
      <c r="BJ171" s="9">
        <v>301020</v>
      </c>
      <c r="BK171" s="9">
        <v>0</v>
      </c>
      <c r="BL171" s="9">
        <v>0</v>
      </c>
      <c r="BM171" s="9">
        <v>0</v>
      </c>
      <c r="BN171" s="9">
        <v>0</v>
      </c>
      <c r="BO171" s="9">
        <v>2050808</v>
      </c>
      <c r="BP171" s="9">
        <v>0</v>
      </c>
      <c r="BQ171" s="9">
        <v>301020</v>
      </c>
      <c r="BR171" s="9">
        <v>0</v>
      </c>
      <c r="BS171" s="7"/>
      <c r="BT171" s="7" t="str">
        <f>IFERROR((VLOOKUP(J171,[1]!Tableau2[#All],13,FALSE)),"")</f>
        <v/>
      </c>
    </row>
    <row r="172" spans="1:72" x14ac:dyDescent="0.25">
      <c r="A172" s="6" t="s">
        <v>1779</v>
      </c>
      <c r="B172" s="6" t="s">
        <v>354</v>
      </c>
      <c r="C172" s="7" t="s">
        <v>80</v>
      </c>
      <c r="D172" s="6" t="s">
        <v>81</v>
      </c>
      <c r="E172" s="7" t="s">
        <v>82</v>
      </c>
      <c r="F172" s="6" t="s">
        <v>83</v>
      </c>
      <c r="G172" s="7" t="s">
        <v>84</v>
      </c>
      <c r="H172" s="6" t="s">
        <v>85</v>
      </c>
      <c r="I172" s="7" t="s">
        <v>86</v>
      </c>
      <c r="J172" s="6" t="s">
        <v>1809</v>
      </c>
      <c r="K172" s="7" t="s">
        <v>88</v>
      </c>
      <c r="L172" s="6" t="s">
        <v>1810</v>
      </c>
      <c r="M172" s="7" t="s">
        <v>1811</v>
      </c>
      <c r="N172" s="6" t="s">
        <v>1812</v>
      </c>
      <c r="O172" s="7" t="s">
        <v>1813</v>
      </c>
      <c r="P172">
        <f t="shared" si="2"/>
        <v>30</v>
      </c>
      <c r="Q172">
        <v>12</v>
      </c>
      <c r="R172" s="7" t="s">
        <v>117</v>
      </c>
      <c r="S172" s="6" t="s">
        <v>94</v>
      </c>
      <c r="T172" s="7" t="s">
        <v>95</v>
      </c>
      <c r="U172" s="6" t="s">
        <v>360</v>
      </c>
      <c r="V172" s="7" t="s">
        <v>97</v>
      </c>
      <c r="W172" s="6" t="s">
        <v>119</v>
      </c>
      <c r="X172" s="7" t="s">
        <v>120</v>
      </c>
      <c r="Y172" s="6" t="s">
        <v>1814</v>
      </c>
      <c r="Z172" s="7" t="s">
        <v>1815</v>
      </c>
      <c r="AA172" s="6" t="s">
        <v>1816</v>
      </c>
      <c r="AB172" s="7" t="s">
        <v>1708</v>
      </c>
      <c r="AC172" s="6" t="s">
        <v>79</v>
      </c>
      <c r="AD172" s="7" t="s">
        <v>79</v>
      </c>
      <c r="AE172" s="6" t="s">
        <v>1817</v>
      </c>
      <c r="AF172" s="7" t="s">
        <v>1818</v>
      </c>
      <c r="AG172" s="6" t="s">
        <v>79</v>
      </c>
      <c r="AH172" s="7" t="s">
        <v>143</v>
      </c>
      <c r="AI172" s="6" t="s">
        <v>143</v>
      </c>
      <c r="AJ172" s="7" t="s">
        <v>1532</v>
      </c>
      <c r="AK172" s="6" t="s">
        <v>1788</v>
      </c>
      <c r="AL172" s="7" t="s">
        <v>1819</v>
      </c>
      <c r="AM172" s="6" t="s">
        <v>1277</v>
      </c>
      <c r="AN172" s="7" t="s">
        <v>368</v>
      </c>
      <c r="AO172" s="7" t="s">
        <v>117</v>
      </c>
      <c r="AP172" s="7" t="s">
        <v>1291</v>
      </c>
      <c r="AQ172" s="7" t="s">
        <v>143</v>
      </c>
      <c r="AR172" s="7">
        <v>1</v>
      </c>
      <c r="AS172" s="8">
        <v>21800000</v>
      </c>
      <c r="AT172" s="8">
        <v>21800000</v>
      </c>
      <c r="AU172" s="8"/>
      <c r="AV172" s="8"/>
      <c r="AW172" s="8"/>
      <c r="AX172" s="8"/>
      <c r="AY172" s="8">
        <v>9000000</v>
      </c>
      <c r="AZ172" s="8">
        <v>9000000</v>
      </c>
      <c r="BA172" s="9">
        <v>1800000</v>
      </c>
      <c r="BB172" s="9">
        <v>0</v>
      </c>
      <c r="BC172" s="9">
        <v>0</v>
      </c>
      <c r="BD172" s="9">
        <v>1800000</v>
      </c>
      <c r="BE172" s="10">
        <v>81498</v>
      </c>
      <c r="BF172" s="11">
        <v>5.5216079999999996</v>
      </c>
      <c r="BG172" s="11">
        <v>81498</v>
      </c>
      <c r="BH172" s="11">
        <v>20000</v>
      </c>
      <c r="BI172" s="9">
        <v>0</v>
      </c>
      <c r="BJ172" s="9">
        <v>255720</v>
      </c>
      <c r="BK172" s="9">
        <v>0</v>
      </c>
      <c r="BL172" s="9">
        <v>0</v>
      </c>
      <c r="BM172" s="9">
        <v>0</v>
      </c>
      <c r="BN172" s="9">
        <v>0</v>
      </c>
      <c r="BO172" s="9">
        <v>25088560</v>
      </c>
      <c r="BP172" s="9">
        <v>0</v>
      </c>
      <c r="BQ172" s="9">
        <v>255720</v>
      </c>
      <c r="BR172" s="9">
        <v>0</v>
      </c>
      <c r="BS172" s="7"/>
      <c r="BT172" s="7" t="str">
        <f>IFERROR((VLOOKUP(J172,[1]!Tableau2[#All],13,FALSE)),"")</f>
        <v/>
      </c>
    </row>
    <row r="173" spans="1:72" x14ac:dyDescent="0.25">
      <c r="A173" s="6" t="s">
        <v>1779</v>
      </c>
      <c r="B173" s="6" t="s">
        <v>354</v>
      </c>
      <c r="C173" s="7" t="s">
        <v>80</v>
      </c>
      <c r="D173" s="6" t="s">
        <v>81</v>
      </c>
      <c r="E173" s="7" t="s">
        <v>82</v>
      </c>
      <c r="F173" s="6" t="s">
        <v>83</v>
      </c>
      <c r="G173" s="7" t="s">
        <v>84</v>
      </c>
      <c r="H173" s="6" t="s">
        <v>85</v>
      </c>
      <c r="I173" s="7" t="s">
        <v>86</v>
      </c>
      <c r="J173" s="6" t="s">
        <v>1820</v>
      </c>
      <c r="K173" s="7" t="s">
        <v>88</v>
      </c>
      <c r="L173" s="6" t="s">
        <v>1821</v>
      </c>
      <c r="M173" s="7" t="s">
        <v>1822</v>
      </c>
      <c r="N173" s="6" t="s">
        <v>1823</v>
      </c>
      <c r="O173" s="7" t="s">
        <v>556</v>
      </c>
      <c r="P173">
        <f t="shared" si="2"/>
        <v>16</v>
      </c>
      <c r="Q173">
        <f>VLOOKUP(P173,'3ME-NAF'!A:C,3,FALSE)</f>
        <v>12</v>
      </c>
      <c r="R173" s="7" t="s">
        <v>249</v>
      </c>
      <c r="S173" s="6" t="s">
        <v>94</v>
      </c>
      <c r="T173" s="7" t="s">
        <v>214</v>
      </c>
      <c r="U173" s="6" t="s">
        <v>360</v>
      </c>
      <c r="V173" s="7" t="s">
        <v>97</v>
      </c>
      <c r="W173" s="6" t="s">
        <v>98</v>
      </c>
      <c r="X173" s="7" t="s">
        <v>99</v>
      </c>
      <c r="Y173" s="6" t="s">
        <v>1824</v>
      </c>
      <c r="Z173" s="7" t="s">
        <v>1825</v>
      </c>
      <c r="AA173" s="6" t="s">
        <v>1826</v>
      </c>
      <c r="AB173" s="7" t="s">
        <v>1827</v>
      </c>
      <c r="AC173" s="6" t="s">
        <v>79</v>
      </c>
      <c r="AD173" s="7" t="s">
        <v>79</v>
      </c>
      <c r="AE173" s="6" t="s">
        <v>79</v>
      </c>
      <c r="AF173" s="7" t="s">
        <v>79</v>
      </c>
      <c r="AG173" s="6" t="s">
        <v>79</v>
      </c>
      <c r="AH173" s="7" t="s">
        <v>143</v>
      </c>
      <c r="AI173" s="6" t="s">
        <v>1828</v>
      </c>
      <c r="AJ173" s="7" t="s">
        <v>1829</v>
      </c>
      <c r="AK173" s="6" t="s">
        <v>1806</v>
      </c>
      <c r="AL173" s="7" t="s">
        <v>1830</v>
      </c>
      <c r="AM173" s="6" t="s">
        <v>1808</v>
      </c>
      <c r="AN173" s="7" t="s">
        <v>368</v>
      </c>
      <c r="AO173" s="7" t="s">
        <v>249</v>
      </c>
      <c r="AP173" s="7" t="s">
        <v>79</v>
      </c>
      <c r="AQ173" s="7"/>
      <c r="AR173" s="7">
        <v>1</v>
      </c>
      <c r="AS173" s="8">
        <v>4564353</v>
      </c>
      <c r="AT173" s="8">
        <v>4564353</v>
      </c>
      <c r="AU173" s="8"/>
      <c r="AV173" s="8"/>
      <c r="AW173" s="8"/>
      <c r="AX173" s="8"/>
      <c r="AY173" s="8">
        <v>2465000</v>
      </c>
      <c r="AZ173" s="8">
        <v>2465000</v>
      </c>
      <c r="BA173" s="9">
        <v>493000</v>
      </c>
      <c r="BB173" s="9">
        <v>986000</v>
      </c>
      <c r="BC173" s="9">
        <v>0</v>
      </c>
      <c r="BD173" s="9">
        <v>1479000</v>
      </c>
      <c r="BE173" s="10">
        <v>14115</v>
      </c>
      <c r="BF173" s="11">
        <v>8.7318460000000009</v>
      </c>
      <c r="BG173" s="11">
        <v>14115</v>
      </c>
      <c r="BH173" s="11">
        <v>3500</v>
      </c>
      <c r="BI173" s="9">
        <v>0</v>
      </c>
      <c r="BJ173" s="9">
        <v>0</v>
      </c>
      <c r="BK173" s="9">
        <v>0</v>
      </c>
      <c r="BL173" s="9">
        <v>0</v>
      </c>
      <c r="BM173" s="9">
        <v>0</v>
      </c>
      <c r="BN173" s="9">
        <v>0</v>
      </c>
      <c r="BO173" s="9">
        <v>2099353</v>
      </c>
      <c r="BP173" s="9">
        <v>0</v>
      </c>
      <c r="BQ173" s="9">
        <v>0</v>
      </c>
      <c r="BR173" s="9">
        <v>0</v>
      </c>
      <c r="BS173" s="7"/>
      <c r="BT173" s="7" t="str">
        <f>IFERROR((VLOOKUP(J173,[1]!Tableau2[#All],13,FALSE)),"")</f>
        <v/>
      </c>
    </row>
    <row r="174" spans="1:72" x14ac:dyDescent="0.25">
      <c r="A174" s="6" t="s">
        <v>1779</v>
      </c>
      <c r="B174" s="6" t="s">
        <v>354</v>
      </c>
      <c r="C174" s="7" t="s">
        <v>80</v>
      </c>
      <c r="D174" s="6" t="s">
        <v>81</v>
      </c>
      <c r="E174" s="7" t="s">
        <v>82</v>
      </c>
      <c r="F174" s="6" t="s">
        <v>83</v>
      </c>
      <c r="G174" s="7" t="s">
        <v>84</v>
      </c>
      <c r="H174" s="6" t="s">
        <v>85</v>
      </c>
      <c r="I174" s="7" t="s">
        <v>86</v>
      </c>
      <c r="J174" s="6" t="s">
        <v>1831</v>
      </c>
      <c r="K174" s="7" t="s">
        <v>88</v>
      </c>
      <c r="L174" s="6" t="s">
        <v>1832</v>
      </c>
      <c r="M174" s="7" t="s">
        <v>761</v>
      </c>
      <c r="N174" s="6" t="s">
        <v>1782</v>
      </c>
      <c r="O174" s="7" t="s">
        <v>1783</v>
      </c>
      <c r="P174">
        <f t="shared" si="2"/>
        <v>35</v>
      </c>
      <c r="Q174">
        <f>VLOOKUP(P174,'3ME-NAF'!A:C,3,FALSE)</f>
        <v>2402</v>
      </c>
      <c r="R174" s="7" t="s">
        <v>165</v>
      </c>
      <c r="S174" s="6" t="s">
        <v>94</v>
      </c>
      <c r="T174" s="7" t="s">
        <v>95</v>
      </c>
      <c r="U174" s="6" t="s">
        <v>360</v>
      </c>
      <c r="V174" s="7" t="s">
        <v>97</v>
      </c>
      <c r="W174" s="6" t="s">
        <v>473</v>
      </c>
      <c r="X174" s="7" t="s">
        <v>486</v>
      </c>
      <c r="Y174" s="6" t="s">
        <v>487</v>
      </c>
      <c r="Z174" s="7" t="s">
        <v>488</v>
      </c>
      <c r="AA174" s="6" t="s">
        <v>489</v>
      </c>
      <c r="AB174" s="7" t="s">
        <v>1833</v>
      </c>
      <c r="AC174" s="6" t="s">
        <v>79</v>
      </c>
      <c r="AD174" s="7" t="s">
        <v>79</v>
      </c>
      <c r="AE174" s="6" t="s">
        <v>1817</v>
      </c>
      <c r="AF174" s="7" t="s">
        <v>1818</v>
      </c>
      <c r="AG174" s="6" t="s">
        <v>79</v>
      </c>
      <c r="AH174" s="7" t="s">
        <v>143</v>
      </c>
      <c r="AI174" s="6" t="s">
        <v>1834</v>
      </c>
      <c r="AJ174" s="7" t="s">
        <v>1835</v>
      </c>
      <c r="AK174" s="6" t="s">
        <v>1806</v>
      </c>
      <c r="AL174" s="7" t="s">
        <v>1789</v>
      </c>
      <c r="AM174" s="6" t="s">
        <v>1277</v>
      </c>
      <c r="AN174" s="7" t="s">
        <v>368</v>
      </c>
      <c r="AO174" s="7" t="s">
        <v>165</v>
      </c>
      <c r="AP174" s="7" t="s">
        <v>79</v>
      </c>
      <c r="AQ174" s="7"/>
      <c r="AR174" s="7">
        <v>1</v>
      </c>
      <c r="AS174" s="8">
        <v>12647718.199999999</v>
      </c>
      <c r="AT174" s="8">
        <v>12647718.199999999</v>
      </c>
      <c r="AU174" s="8"/>
      <c r="AV174" s="8"/>
      <c r="AW174" s="8"/>
      <c r="AX174" s="8"/>
      <c r="AY174" s="8">
        <v>5395000</v>
      </c>
      <c r="AZ174" s="8">
        <v>5395000</v>
      </c>
      <c r="BA174" s="9">
        <v>1079000</v>
      </c>
      <c r="BB174" s="9">
        <v>1079000</v>
      </c>
      <c r="BC174" s="9">
        <v>0</v>
      </c>
      <c r="BD174" s="9">
        <v>2158000</v>
      </c>
      <c r="BE174" s="10">
        <v>116604</v>
      </c>
      <c r="BF174" s="11">
        <v>2.3133849999999998</v>
      </c>
      <c r="BG174" s="11">
        <v>116604</v>
      </c>
      <c r="BH174" s="11">
        <v>20000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0</v>
      </c>
      <c r="BO174" s="9">
        <v>7252718.2000000002</v>
      </c>
      <c r="BP174" s="9">
        <v>0</v>
      </c>
      <c r="BQ174" s="9">
        <v>0</v>
      </c>
      <c r="BR174" s="9">
        <v>0</v>
      </c>
      <c r="BS174" s="7"/>
      <c r="BT174" s="7" t="str">
        <f>IFERROR((VLOOKUP(J174,[1]!Tableau2[#All],13,FALSE)),"")</f>
        <v/>
      </c>
    </row>
    <row r="175" spans="1:72" x14ac:dyDescent="0.25">
      <c r="A175" s="6" t="s">
        <v>1779</v>
      </c>
      <c r="B175" s="6" t="s">
        <v>354</v>
      </c>
      <c r="C175" s="7" t="s">
        <v>80</v>
      </c>
      <c r="D175" s="6" t="s">
        <v>81</v>
      </c>
      <c r="E175" s="7" t="s">
        <v>82</v>
      </c>
      <c r="F175" s="6" t="s">
        <v>83</v>
      </c>
      <c r="G175" s="7" t="s">
        <v>84</v>
      </c>
      <c r="H175" s="6" t="s">
        <v>85</v>
      </c>
      <c r="I175" s="7" t="s">
        <v>86</v>
      </c>
      <c r="J175" s="6" t="s">
        <v>1836</v>
      </c>
      <c r="K175" s="7" t="s">
        <v>88</v>
      </c>
      <c r="L175" s="6" t="s">
        <v>1837</v>
      </c>
      <c r="M175" s="7" t="s">
        <v>1838</v>
      </c>
      <c r="N175" s="6" t="s">
        <v>1839</v>
      </c>
      <c r="O175" s="7" t="s">
        <v>1783</v>
      </c>
      <c r="P175">
        <f t="shared" si="2"/>
        <v>35</v>
      </c>
      <c r="Q175">
        <f>VLOOKUP(P175,'3ME-NAF'!A:C,3,FALSE)</f>
        <v>2402</v>
      </c>
      <c r="R175" s="7" t="s">
        <v>249</v>
      </c>
      <c r="S175" s="6" t="s">
        <v>94</v>
      </c>
      <c r="T175" s="7" t="s">
        <v>214</v>
      </c>
      <c r="U175" s="6" t="s">
        <v>1095</v>
      </c>
      <c r="V175" s="7" t="s">
        <v>97</v>
      </c>
      <c r="W175" s="6" t="s">
        <v>150</v>
      </c>
      <c r="X175" s="7" t="s">
        <v>453</v>
      </c>
      <c r="Y175" s="6" t="s">
        <v>1840</v>
      </c>
      <c r="Z175" s="7" t="s">
        <v>1841</v>
      </c>
      <c r="AA175" s="6" t="s">
        <v>1842</v>
      </c>
      <c r="AB175" s="7" t="s">
        <v>1843</v>
      </c>
      <c r="AC175" s="6" t="s">
        <v>79</v>
      </c>
      <c r="AD175" s="7" t="s">
        <v>79</v>
      </c>
      <c r="AE175" s="6" t="s">
        <v>1817</v>
      </c>
      <c r="AF175" s="7" t="s">
        <v>1818</v>
      </c>
      <c r="AG175" s="6" t="s">
        <v>79</v>
      </c>
      <c r="AH175" s="7" t="s">
        <v>143</v>
      </c>
      <c r="AI175" s="6" t="s">
        <v>1844</v>
      </c>
      <c r="AJ175" s="7" t="s">
        <v>1845</v>
      </c>
      <c r="AK175" s="6" t="s">
        <v>1846</v>
      </c>
      <c r="AL175" s="7" t="s">
        <v>1819</v>
      </c>
      <c r="AM175" s="6" t="s">
        <v>1277</v>
      </c>
      <c r="AN175" s="7" t="s">
        <v>368</v>
      </c>
      <c r="AO175" s="7" t="s">
        <v>249</v>
      </c>
      <c r="AP175" s="7" t="s">
        <v>1291</v>
      </c>
      <c r="AQ175" s="7" t="s">
        <v>143</v>
      </c>
      <c r="AR175" s="7">
        <v>1</v>
      </c>
      <c r="AS175" s="8">
        <v>44400000</v>
      </c>
      <c r="AT175" s="8">
        <v>44400000</v>
      </c>
      <c r="AU175" s="8"/>
      <c r="AV175" s="8"/>
      <c r="AW175" s="8"/>
      <c r="AX175" s="8"/>
      <c r="AY175" s="8">
        <v>11000000</v>
      </c>
      <c r="AZ175" s="8">
        <v>11000000</v>
      </c>
      <c r="BA175" s="9">
        <v>2200000</v>
      </c>
      <c r="BB175" s="9">
        <v>2200000</v>
      </c>
      <c r="BC175" s="9">
        <v>0</v>
      </c>
      <c r="BD175" s="9">
        <v>4400000</v>
      </c>
      <c r="BE175" s="10">
        <v>335489</v>
      </c>
      <c r="BF175" s="11">
        <v>1.6393979999999999</v>
      </c>
      <c r="BG175" s="11">
        <v>335489</v>
      </c>
      <c r="BH175" s="11">
        <v>54000</v>
      </c>
      <c r="BI175" s="9">
        <v>0</v>
      </c>
      <c r="BJ175" s="9">
        <v>7633043</v>
      </c>
      <c r="BK175" s="9">
        <v>0</v>
      </c>
      <c r="BL175" s="9">
        <v>0</v>
      </c>
      <c r="BM175" s="9">
        <v>0</v>
      </c>
      <c r="BN175" s="9">
        <v>0</v>
      </c>
      <c r="BO175" s="9">
        <v>25766957</v>
      </c>
      <c r="BP175" s="9">
        <v>0</v>
      </c>
      <c r="BQ175" s="9">
        <v>7633043</v>
      </c>
      <c r="BR175" s="9">
        <v>0</v>
      </c>
      <c r="BS175" s="7"/>
      <c r="BT175" s="7" t="str">
        <f>IFERROR((VLOOKUP(J175,[1]!Tableau2[#All],13,FALSE)),"")</f>
        <v/>
      </c>
    </row>
    <row r="176" spans="1:72" x14ac:dyDescent="0.25">
      <c r="A176" s="6" t="s">
        <v>1779</v>
      </c>
      <c r="B176" s="6" t="s">
        <v>354</v>
      </c>
      <c r="C176" s="7" t="s">
        <v>80</v>
      </c>
      <c r="D176" s="6" t="s">
        <v>81</v>
      </c>
      <c r="E176" s="7" t="s">
        <v>82</v>
      </c>
      <c r="F176" s="6" t="s">
        <v>83</v>
      </c>
      <c r="G176" s="7" t="s">
        <v>84</v>
      </c>
      <c r="H176" s="6" t="s">
        <v>85</v>
      </c>
      <c r="I176" s="7" t="s">
        <v>86</v>
      </c>
      <c r="J176" s="6" t="s">
        <v>1847</v>
      </c>
      <c r="K176" s="7" t="s">
        <v>88</v>
      </c>
      <c r="L176" s="6" t="s">
        <v>1848</v>
      </c>
      <c r="M176" s="7" t="s">
        <v>1849</v>
      </c>
      <c r="N176" s="6" t="s">
        <v>1850</v>
      </c>
      <c r="O176" s="7" t="s">
        <v>1783</v>
      </c>
      <c r="P176">
        <f t="shared" si="2"/>
        <v>35</v>
      </c>
      <c r="Q176">
        <f>VLOOKUP(P176,'3ME-NAF'!A:C,3,FALSE)</f>
        <v>2402</v>
      </c>
      <c r="R176" s="7" t="s">
        <v>249</v>
      </c>
      <c r="S176" s="6" t="s">
        <v>94</v>
      </c>
      <c r="T176" s="7" t="s">
        <v>214</v>
      </c>
      <c r="U176" s="6" t="s">
        <v>360</v>
      </c>
      <c r="V176" s="7" t="s">
        <v>97</v>
      </c>
      <c r="W176" s="6" t="s">
        <v>787</v>
      </c>
      <c r="X176" s="7" t="s">
        <v>1339</v>
      </c>
      <c r="Y176" s="6" t="s">
        <v>1851</v>
      </c>
      <c r="Z176" s="7" t="s">
        <v>1852</v>
      </c>
      <c r="AA176" s="6" t="s">
        <v>1853</v>
      </c>
      <c r="AB176" s="7" t="s">
        <v>1854</v>
      </c>
      <c r="AC176" s="6" t="s">
        <v>79</v>
      </c>
      <c r="AD176" s="7" t="s">
        <v>79</v>
      </c>
      <c r="AE176" s="6" t="s">
        <v>79</v>
      </c>
      <c r="AF176" s="7" t="s">
        <v>79</v>
      </c>
      <c r="AG176" s="6" t="s">
        <v>79</v>
      </c>
      <c r="AH176" s="7" t="s">
        <v>143</v>
      </c>
      <c r="AI176" s="6" t="s">
        <v>1855</v>
      </c>
      <c r="AJ176" s="7" t="s">
        <v>1856</v>
      </c>
      <c r="AK176" s="6" t="s">
        <v>1277</v>
      </c>
      <c r="AL176" s="7" t="s">
        <v>1857</v>
      </c>
      <c r="AM176" s="6" t="s">
        <v>1806</v>
      </c>
      <c r="AN176" s="7" t="s">
        <v>368</v>
      </c>
      <c r="AO176" s="7" t="s">
        <v>249</v>
      </c>
      <c r="AP176" s="7" t="s">
        <v>79</v>
      </c>
      <c r="AQ176" s="7"/>
      <c r="AR176" s="7">
        <v>1</v>
      </c>
      <c r="AS176" s="8">
        <v>2664226</v>
      </c>
      <c r="AT176" s="8">
        <v>2664226</v>
      </c>
      <c r="AU176" s="8"/>
      <c r="AV176" s="8"/>
      <c r="AW176" s="8"/>
      <c r="AX176" s="8"/>
      <c r="AY176" s="8">
        <v>1360000</v>
      </c>
      <c r="AZ176" s="8">
        <v>1360000</v>
      </c>
      <c r="BA176" s="9">
        <v>272000</v>
      </c>
      <c r="BB176" s="9">
        <v>272000</v>
      </c>
      <c r="BC176" s="9">
        <v>0</v>
      </c>
      <c r="BD176" s="9">
        <v>544000</v>
      </c>
      <c r="BE176" s="10">
        <v>26690</v>
      </c>
      <c r="BF176" s="11">
        <v>2.547771</v>
      </c>
      <c r="BG176" s="11">
        <v>26690</v>
      </c>
      <c r="BH176" s="11">
        <v>4000</v>
      </c>
      <c r="BI176" s="9">
        <v>0</v>
      </c>
      <c r="BJ176" s="9">
        <v>0</v>
      </c>
      <c r="BK176" s="9">
        <v>0</v>
      </c>
      <c r="BL176" s="9">
        <v>0</v>
      </c>
      <c r="BM176" s="9">
        <v>0</v>
      </c>
      <c r="BN176" s="9">
        <v>0</v>
      </c>
      <c r="BO176" s="9">
        <v>1304226</v>
      </c>
      <c r="BP176" s="9">
        <v>0</v>
      </c>
      <c r="BQ176" s="9">
        <v>0</v>
      </c>
      <c r="BR176" s="9">
        <v>0</v>
      </c>
      <c r="BS176" s="7"/>
      <c r="BT176" s="7" t="str">
        <f>IFERROR((VLOOKUP(J176,[1]!Tableau2[#All],13,FALSE)),"")</f>
        <v/>
      </c>
    </row>
    <row r="177" spans="1:72" x14ac:dyDescent="0.25">
      <c r="A177" s="6" t="s">
        <v>1779</v>
      </c>
      <c r="B177" s="6" t="s">
        <v>354</v>
      </c>
      <c r="C177" s="7" t="s">
        <v>80</v>
      </c>
      <c r="D177" s="6" t="s">
        <v>81</v>
      </c>
      <c r="E177" s="7" t="s">
        <v>82</v>
      </c>
      <c r="F177" s="6" t="s">
        <v>83</v>
      </c>
      <c r="G177" s="7" t="s">
        <v>84</v>
      </c>
      <c r="H177" s="6" t="s">
        <v>85</v>
      </c>
      <c r="I177" s="7" t="s">
        <v>86</v>
      </c>
      <c r="J177" s="6" t="s">
        <v>1858</v>
      </c>
      <c r="K177" s="7" t="s">
        <v>88</v>
      </c>
      <c r="L177" s="6" t="s">
        <v>1859</v>
      </c>
      <c r="M177" s="7" t="s">
        <v>1860</v>
      </c>
      <c r="N177" s="6" t="s">
        <v>1861</v>
      </c>
      <c r="O177" s="7" t="s">
        <v>1177</v>
      </c>
      <c r="P177">
        <f t="shared" si="2"/>
        <v>16</v>
      </c>
      <c r="Q177">
        <f>VLOOKUP(P177,'3ME-NAF'!A:C,3,FALSE)</f>
        <v>12</v>
      </c>
      <c r="R177" s="7" t="s">
        <v>1157</v>
      </c>
      <c r="S177" s="6" t="s">
        <v>94</v>
      </c>
      <c r="T177" s="7" t="s">
        <v>214</v>
      </c>
      <c r="U177" s="6" t="s">
        <v>1689</v>
      </c>
      <c r="V177" s="7" t="s">
        <v>1862</v>
      </c>
      <c r="W177" s="6" t="s">
        <v>305</v>
      </c>
      <c r="X177" s="7" t="s">
        <v>306</v>
      </c>
      <c r="Y177" s="6" t="s">
        <v>1863</v>
      </c>
      <c r="Z177" s="7" t="s">
        <v>1864</v>
      </c>
      <c r="AA177" s="6" t="s">
        <v>1865</v>
      </c>
      <c r="AB177" s="7" t="s">
        <v>1866</v>
      </c>
      <c r="AC177" s="6" t="s">
        <v>79</v>
      </c>
      <c r="AD177" s="7" t="s">
        <v>79</v>
      </c>
      <c r="AE177" s="6" t="s">
        <v>79</v>
      </c>
      <c r="AF177" s="7" t="s">
        <v>79</v>
      </c>
      <c r="AG177" s="6" t="s">
        <v>79</v>
      </c>
      <c r="AH177" s="7" t="s">
        <v>143</v>
      </c>
      <c r="AI177" s="6" t="s">
        <v>1867</v>
      </c>
      <c r="AJ177" s="7" t="s">
        <v>1868</v>
      </c>
      <c r="AK177" s="6" t="s">
        <v>1607</v>
      </c>
      <c r="AL177" s="7" t="s">
        <v>1869</v>
      </c>
      <c r="AM177" s="6" t="s">
        <v>1607</v>
      </c>
      <c r="AN177" s="7" t="s">
        <v>368</v>
      </c>
      <c r="AO177" s="7" t="s">
        <v>1157</v>
      </c>
      <c r="AP177" s="7" t="s">
        <v>79</v>
      </c>
      <c r="AQ177" s="7"/>
      <c r="AR177" s="7">
        <v>1</v>
      </c>
      <c r="AS177" s="8">
        <v>1480000</v>
      </c>
      <c r="AT177" s="8">
        <v>1480000</v>
      </c>
      <c r="AU177" s="8"/>
      <c r="AV177" s="8"/>
      <c r="AW177" s="8"/>
      <c r="AX177" s="8"/>
      <c r="AY177" s="8">
        <v>467750</v>
      </c>
      <c r="AZ177" s="8">
        <v>467750</v>
      </c>
      <c r="BA177" s="9">
        <v>93550</v>
      </c>
      <c r="BB177" s="9">
        <v>93550</v>
      </c>
      <c r="BC177" s="9">
        <v>0</v>
      </c>
      <c r="BD177" s="9">
        <v>187100</v>
      </c>
      <c r="BE177" s="10">
        <v>70000</v>
      </c>
      <c r="BF177" s="11">
        <v>0.33410699999999999</v>
      </c>
      <c r="BG177" s="11">
        <v>70000</v>
      </c>
      <c r="BH177" s="11">
        <v>12500</v>
      </c>
      <c r="BI177" s="9">
        <v>0</v>
      </c>
      <c r="BJ177" s="9">
        <v>0</v>
      </c>
      <c r="BK177" s="9">
        <v>0</v>
      </c>
      <c r="BL177" s="9">
        <v>0</v>
      </c>
      <c r="BM177" s="9">
        <v>0</v>
      </c>
      <c r="BN177" s="9">
        <v>0</v>
      </c>
      <c r="BO177" s="9">
        <v>1012250</v>
      </c>
      <c r="BP177" s="9">
        <v>0</v>
      </c>
      <c r="BQ177" s="9">
        <v>0</v>
      </c>
      <c r="BR177" s="9">
        <v>0</v>
      </c>
      <c r="BS177" s="7"/>
      <c r="BT177" s="7" t="str">
        <f>IFERROR((VLOOKUP(J177,[1]!Tableau2[#All],13,FALSE)),"")</f>
        <v/>
      </c>
    </row>
    <row r="178" spans="1:72" x14ac:dyDescent="0.25">
      <c r="A178" s="6" t="s">
        <v>1779</v>
      </c>
      <c r="B178" s="6" t="s">
        <v>354</v>
      </c>
      <c r="C178" s="7" t="s">
        <v>80</v>
      </c>
      <c r="D178" s="6" t="s">
        <v>81</v>
      </c>
      <c r="E178" s="7" t="s">
        <v>82</v>
      </c>
      <c r="F178" s="6" t="s">
        <v>83</v>
      </c>
      <c r="G178" s="7" t="s">
        <v>84</v>
      </c>
      <c r="H178" s="6" t="s">
        <v>85</v>
      </c>
      <c r="I178" s="7" t="s">
        <v>86</v>
      </c>
      <c r="J178" s="6" t="s">
        <v>1870</v>
      </c>
      <c r="K178" s="7" t="s">
        <v>88</v>
      </c>
      <c r="L178" s="6" t="s">
        <v>1871</v>
      </c>
      <c r="M178" s="7" t="s">
        <v>1872</v>
      </c>
      <c r="N178" s="6" t="s">
        <v>1873</v>
      </c>
      <c r="O178" s="7" t="s">
        <v>1874</v>
      </c>
      <c r="P178">
        <f t="shared" si="2"/>
        <v>8</v>
      </c>
      <c r="Q178">
        <f>VLOOKUP(P178,'3ME-NAF'!A:C,3,FALSE)</f>
        <v>12</v>
      </c>
      <c r="R178" s="7" t="s">
        <v>287</v>
      </c>
      <c r="S178" s="6" t="s">
        <v>94</v>
      </c>
      <c r="T178" s="7" t="s">
        <v>166</v>
      </c>
      <c r="U178" s="6" t="s">
        <v>360</v>
      </c>
      <c r="V178" s="7" t="s">
        <v>97</v>
      </c>
      <c r="W178" s="6" t="s">
        <v>250</v>
      </c>
      <c r="X178" s="7" t="s">
        <v>1875</v>
      </c>
      <c r="Y178" s="6" t="s">
        <v>1876</v>
      </c>
      <c r="Z178" s="7" t="s">
        <v>1877</v>
      </c>
      <c r="AA178" s="6" t="s">
        <v>1878</v>
      </c>
      <c r="AB178" s="7" t="s">
        <v>1866</v>
      </c>
      <c r="AC178" s="6" t="s">
        <v>79</v>
      </c>
      <c r="AD178" s="7" t="s">
        <v>79</v>
      </c>
      <c r="AE178" s="6" t="s">
        <v>79</v>
      </c>
      <c r="AF178" s="7" t="s">
        <v>79</v>
      </c>
      <c r="AG178" s="6" t="s">
        <v>79</v>
      </c>
      <c r="AH178" s="7" t="s">
        <v>143</v>
      </c>
      <c r="AI178" s="6" t="s">
        <v>1879</v>
      </c>
      <c r="AJ178" s="7" t="s">
        <v>1880</v>
      </c>
      <c r="AK178" s="6" t="s">
        <v>1607</v>
      </c>
      <c r="AL178" s="7" t="s">
        <v>1869</v>
      </c>
      <c r="AM178" s="6" t="s">
        <v>1607</v>
      </c>
      <c r="AN178" s="7" t="s">
        <v>368</v>
      </c>
      <c r="AO178" s="7" t="s">
        <v>287</v>
      </c>
      <c r="AP178" s="7" t="s">
        <v>79</v>
      </c>
      <c r="AQ178" s="7"/>
      <c r="AR178" s="7">
        <v>1</v>
      </c>
      <c r="AS178" s="8">
        <v>1923000</v>
      </c>
      <c r="AT178" s="8">
        <v>1923000</v>
      </c>
      <c r="AU178" s="8"/>
      <c r="AV178" s="8"/>
      <c r="AW178" s="8"/>
      <c r="AX178" s="8"/>
      <c r="AY178" s="8">
        <v>960000</v>
      </c>
      <c r="AZ178" s="8">
        <v>960000</v>
      </c>
      <c r="BA178" s="9">
        <v>192000</v>
      </c>
      <c r="BB178" s="9">
        <v>192000</v>
      </c>
      <c r="BC178" s="9">
        <v>0</v>
      </c>
      <c r="BD178" s="9">
        <v>384000</v>
      </c>
      <c r="BE178" s="10">
        <v>43733</v>
      </c>
      <c r="BF178" s="11">
        <v>1.097569</v>
      </c>
      <c r="BG178" s="11">
        <v>43733</v>
      </c>
      <c r="BH178" s="11">
        <v>7700</v>
      </c>
      <c r="BI178" s="9">
        <v>0</v>
      </c>
      <c r="BJ178" s="9">
        <v>0</v>
      </c>
      <c r="BK178" s="9">
        <v>0</v>
      </c>
      <c r="BL178" s="9">
        <v>0</v>
      </c>
      <c r="BM178" s="9">
        <v>0</v>
      </c>
      <c r="BN178" s="9">
        <v>0</v>
      </c>
      <c r="BO178" s="9">
        <v>963000</v>
      </c>
      <c r="BP178" s="9">
        <v>0</v>
      </c>
      <c r="BQ178" s="9">
        <v>0</v>
      </c>
      <c r="BR178" s="9">
        <v>0</v>
      </c>
      <c r="BS178" s="7"/>
      <c r="BT178" s="7" t="str">
        <f>IFERROR((VLOOKUP(J178,[1]!Tableau2[#All],13,FALSE)),"")</f>
        <v/>
      </c>
    </row>
    <row r="179" spans="1:72" x14ac:dyDescent="0.25">
      <c r="A179" s="6" t="s">
        <v>1779</v>
      </c>
      <c r="B179" s="6" t="s">
        <v>354</v>
      </c>
      <c r="C179" s="7" t="s">
        <v>1881</v>
      </c>
      <c r="D179" s="6" t="s">
        <v>81</v>
      </c>
      <c r="E179" s="7" t="s">
        <v>1882</v>
      </c>
      <c r="F179" s="6" t="s">
        <v>1883</v>
      </c>
      <c r="G179" s="7" t="s">
        <v>84</v>
      </c>
      <c r="H179" s="6" t="s">
        <v>85</v>
      </c>
      <c r="I179" s="7" t="s">
        <v>86</v>
      </c>
      <c r="J179" s="6" t="s">
        <v>1884</v>
      </c>
      <c r="K179" s="7" t="s">
        <v>88</v>
      </c>
      <c r="L179" s="6" t="s">
        <v>1885</v>
      </c>
      <c r="M179" s="7" t="s">
        <v>1886</v>
      </c>
      <c r="N179" s="6" t="s">
        <v>1887</v>
      </c>
      <c r="O179" s="7" t="s">
        <v>1783</v>
      </c>
      <c r="P179">
        <f t="shared" si="2"/>
        <v>35</v>
      </c>
      <c r="Q179">
        <f>VLOOKUP(P179,'3ME-NAF'!A:C,3,FALSE)</f>
        <v>2402</v>
      </c>
      <c r="R179" s="7" t="s">
        <v>430</v>
      </c>
      <c r="S179" s="6" t="s">
        <v>94</v>
      </c>
      <c r="T179" s="7" t="s">
        <v>95</v>
      </c>
      <c r="U179" s="6" t="s">
        <v>1689</v>
      </c>
      <c r="V179" s="7" t="s">
        <v>97</v>
      </c>
      <c r="W179" s="6" t="s">
        <v>305</v>
      </c>
      <c r="X179" s="7" t="s">
        <v>1888</v>
      </c>
      <c r="Y179" s="6" t="s">
        <v>1889</v>
      </c>
      <c r="Z179" s="7" t="s">
        <v>1890</v>
      </c>
      <c r="AA179" s="6" t="s">
        <v>1891</v>
      </c>
      <c r="AB179" s="7" t="s">
        <v>1708</v>
      </c>
      <c r="AC179" s="6" t="s">
        <v>79</v>
      </c>
      <c r="AD179" s="7" t="s">
        <v>79</v>
      </c>
      <c r="AE179" s="6" t="s">
        <v>1638</v>
      </c>
      <c r="AF179" s="7" t="s">
        <v>1718</v>
      </c>
      <c r="AG179" s="6" t="s">
        <v>79</v>
      </c>
      <c r="AH179" s="7" t="s">
        <v>143</v>
      </c>
      <c r="AI179" s="6" t="s">
        <v>1892</v>
      </c>
      <c r="AJ179" s="7" t="s">
        <v>1893</v>
      </c>
      <c r="AK179" s="6" t="s">
        <v>1894</v>
      </c>
      <c r="AL179" s="7" t="s">
        <v>1895</v>
      </c>
      <c r="AM179" s="6" t="s">
        <v>649</v>
      </c>
      <c r="AN179" s="7" t="s">
        <v>368</v>
      </c>
      <c r="AO179" s="7" t="s">
        <v>430</v>
      </c>
      <c r="AP179" s="7" t="s">
        <v>1291</v>
      </c>
      <c r="AQ179" s="7" t="s">
        <v>143</v>
      </c>
      <c r="AR179" s="7">
        <v>1</v>
      </c>
      <c r="AS179" s="8">
        <v>36919223</v>
      </c>
      <c r="AT179" s="8">
        <v>36919223</v>
      </c>
      <c r="AU179" s="8"/>
      <c r="AV179" s="8"/>
      <c r="AW179" s="8"/>
      <c r="AX179" s="8"/>
      <c r="AY179" s="8">
        <v>12921728</v>
      </c>
      <c r="AZ179" s="8">
        <v>12921728</v>
      </c>
      <c r="BA179" s="9">
        <v>2584345.6000000001</v>
      </c>
      <c r="BB179" s="9">
        <v>2584345.6000000001</v>
      </c>
      <c r="BC179" s="9">
        <v>0</v>
      </c>
      <c r="BD179" s="9">
        <v>5168691.2000000002</v>
      </c>
      <c r="BE179" s="10">
        <v>182378</v>
      </c>
      <c r="BF179" s="11">
        <v>3.5425680000000002</v>
      </c>
      <c r="BG179" s="11">
        <v>182378</v>
      </c>
      <c r="BH179" s="11">
        <v>32700</v>
      </c>
      <c r="BI179" s="9">
        <v>0</v>
      </c>
      <c r="BJ179" s="9">
        <v>1308527</v>
      </c>
      <c r="BK179" s="9">
        <v>0</v>
      </c>
      <c r="BL179" s="9">
        <v>0</v>
      </c>
      <c r="BM179" s="9">
        <v>0</v>
      </c>
      <c r="BN179" s="9">
        <v>0</v>
      </c>
      <c r="BO179" s="9">
        <v>22688968</v>
      </c>
      <c r="BP179" s="9">
        <v>0</v>
      </c>
      <c r="BQ179" s="9">
        <v>1308527</v>
      </c>
      <c r="BR179" s="9">
        <v>0</v>
      </c>
      <c r="BS179" s="7"/>
      <c r="BT179" s="7" t="str">
        <f>IFERROR((VLOOKUP(J179,[1]!Tableau2[#All],13,FALSE)),"")</f>
        <v/>
      </c>
    </row>
    <row r="180" spans="1:72" x14ac:dyDescent="0.25">
      <c r="A180" s="6" t="s">
        <v>1779</v>
      </c>
      <c r="B180" s="6" t="s">
        <v>354</v>
      </c>
      <c r="C180" s="7" t="s">
        <v>1881</v>
      </c>
      <c r="D180" s="6" t="s">
        <v>81</v>
      </c>
      <c r="E180" s="7" t="s">
        <v>1882</v>
      </c>
      <c r="F180" s="6" t="s">
        <v>1883</v>
      </c>
      <c r="G180" s="7" t="s">
        <v>84</v>
      </c>
      <c r="H180" s="6" t="s">
        <v>85</v>
      </c>
      <c r="I180" s="7" t="s">
        <v>86</v>
      </c>
      <c r="J180" s="6" t="s">
        <v>1896</v>
      </c>
      <c r="K180" s="7" t="s">
        <v>88</v>
      </c>
      <c r="L180" s="6" t="s">
        <v>1897</v>
      </c>
      <c r="M180" s="7" t="s">
        <v>1199</v>
      </c>
      <c r="N180" s="6" t="s">
        <v>1200</v>
      </c>
      <c r="O180" s="7" t="s">
        <v>1201</v>
      </c>
      <c r="P180">
        <f t="shared" si="2"/>
        <v>10</v>
      </c>
      <c r="Q180">
        <f>VLOOKUP(P180,'3ME-NAF'!A:C,3,FALSE)</f>
        <v>2</v>
      </c>
      <c r="R180" s="7" t="s">
        <v>93</v>
      </c>
      <c r="S180" s="6" t="s">
        <v>94</v>
      </c>
      <c r="T180" s="7" t="s">
        <v>95</v>
      </c>
      <c r="U180" s="6" t="s">
        <v>360</v>
      </c>
      <c r="V180" s="7" t="s">
        <v>1862</v>
      </c>
      <c r="W180" s="6" t="s">
        <v>98</v>
      </c>
      <c r="X180" s="7" t="s">
        <v>361</v>
      </c>
      <c r="Y180" s="6" t="s">
        <v>362</v>
      </c>
      <c r="Z180" s="7" t="s">
        <v>363</v>
      </c>
      <c r="AA180" s="6" t="s">
        <v>364</v>
      </c>
      <c r="AB180" s="7" t="s">
        <v>1854</v>
      </c>
      <c r="AC180" s="6" t="s">
        <v>79</v>
      </c>
      <c r="AD180" s="7" t="s">
        <v>79</v>
      </c>
      <c r="AE180" s="6" t="s">
        <v>79</v>
      </c>
      <c r="AF180" s="7" t="s">
        <v>79</v>
      </c>
      <c r="AG180" s="6" t="s">
        <v>79</v>
      </c>
      <c r="AH180" s="7" t="s">
        <v>143</v>
      </c>
      <c r="AI180" s="6" t="s">
        <v>1898</v>
      </c>
      <c r="AJ180" s="7" t="s">
        <v>1899</v>
      </c>
      <c r="AK180" s="6" t="s">
        <v>1806</v>
      </c>
      <c r="AL180" s="7" t="s">
        <v>1819</v>
      </c>
      <c r="AM180" s="6" t="s">
        <v>1277</v>
      </c>
      <c r="AN180" s="7" t="s">
        <v>368</v>
      </c>
      <c r="AO180" s="7" t="s">
        <v>93</v>
      </c>
      <c r="AP180" s="7" t="s">
        <v>79</v>
      </c>
      <c r="AQ180" s="7"/>
      <c r="AR180" s="7">
        <v>1</v>
      </c>
      <c r="AS180" s="8">
        <v>3500000</v>
      </c>
      <c r="AT180" s="8">
        <v>3500000</v>
      </c>
      <c r="AU180" s="8"/>
      <c r="AV180" s="8"/>
      <c r="AW180" s="8"/>
      <c r="AX180" s="8"/>
      <c r="AY180" s="8">
        <v>1575000</v>
      </c>
      <c r="AZ180" s="8">
        <v>1575000</v>
      </c>
      <c r="BA180" s="9">
        <v>315000</v>
      </c>
      <c r="BB180" s="9">
        <v>315000</v>
      </c>
      <c r="BC180" s="9">
        <v>0</v>
      </c>
      <c r="BD180" s="9">
        <v>630000</v>
      </c>
      <c r="BE180" s="10">
        <v>137890</v>
      </c>
      <c r="BF180" s="11">
        <v>0.57110700000000003</v>
      </c>
      <c r="BG180" s="11">
        <v>137890</v>
      </c>
      <c r="BH180" s="11">
        <v>44</v>
      </c>
      <c r="BI180" s="9">
        <v>0</v>
      </c>
      <c r="BJ180" s="9">
        <v>0</v>
      </c>
      <c r="BK180" s="9">
        <v>0</v>
      </c>
      <c r="BL180" s="9">
        <v>0</v>
      </c>
      <c r="BM180" s="9">
        <v>0</v>
      </c>
      <c r="BN180" s="9">
        <v>0</v>
      </c>
      <c r="BO180" s="9">
        <v>1925000</v>
      </c>
      <c r="BP180" s="9">
        <v>0</v>
      </c>
      <c r="BQ180" s="9">
        <v>0</v>
      </c>
      <c r="BR180" s="9">
        <v>0</v>
      </c>
      <c r="BS180" s="7"/>
      <c r="BT180" s="7" t="str">
        <f>IFERROR((VLOOKUP(J180,[1]!Tableau2[#All],13,FALSE)),"")</f>
        <v/>
      </c>
    </row>
    <row r="181" spans="1:72" x14ac:dyDescent="0.25">
      <c r="A181" s="6" t="s">
        <v>1779</v>
      </c>
      <c r="B181" s="6" t="s">
        <v>354</v>
      </c>
      <c r="C181" s="7" t="s">
        <v>1881</v>
      </c>
      <c r="D181" s="6" t="s">
        <v>81</v>
      </c>
      <c r="E181" s="7" t="s">
        <v>1882</v>
      </c>
      <c r="F181" s="6" t="s">
        <v>1883</v>
      </c>
      <c r="G181" s="7" t="s">
        <v>84</v>
      </c>
      <c r="H181" s="6" t="s">
        <v>85</v>
      </c>
      <c r="I181" s="7" t="s">
        <v>86</v>
      </c>
      <c r="J181" s="6" t="s">
        <v>1900</v>
      </c>
      <c r="K181" s="7" t="s">
        <v>88</v>
      </c>
      <c r="L181" s="6" t="s">
        <v>1901</v>
      </c>
      <c r="M181" s="7" t="s">
        <v>1902</v>
      </c>
      <c r="N181" s="6" t="s">
        <v>1903</v>
      </c>
      <c r="O181" s="7" t="s">
        <v>1408</v>
      </c>
      <c r="P181">
        <f t="shared" si="2"/>
        <v>10</v>
      </c>
      <c r="Q181">
        <f>VLOOKUP(P181,'3ME-NAF'!A:C,3,FALSE)</f>
        <v>2</v>
      </c>
      <c r="R181" s="7" t="s">
        <v>93</v>
      </c>
      <c r="S181" s="6" t="s">
        <v>94</v>
      </c>
      <c r="T181" s="7" t="s">
        <v>95</v>
      </c>
      <c r="U181" s="6" t="s">
        <v>360</v>
      </c>
      <c r="V181" s="7" t="s">
        <v>1862</v>
      </c>
      <c r="W181" s="6" t="s">
        <v>150</v>
      </c>
      <c r="X181" s="7" t="s">
        <v>453</v>
      </c>
      <c r="Y181" s="6" t="s">
        <v>1904</v>
      </c>
      <c r="Z181" s="7" t="s">
        <v>1905</v>
      </c>
      <c r="AA181" s="6" t="s">
        <v>1906</v>
      </c>
      <c r="AB181" s="7" t="s">
        <v>1854</v>
      </c>
      <c r="AC181" s="6" t="s">
        <v>79</v>
      </c>
      <c r="AD181" s="7" t="s">
        <v>79</v>
      </c>
      <c r="AE181" s="6" t="s">
        <v>79</v>
      </c>
      <c r="AF181" s="7" t="s">
        <v>79</v>
      </c>
      <c r="AG181" s="6" t="s">
        <v>79</v>
      </c>
      <c r="AH181" s="7" t="s">
        <v>143</v>
      </c>
      <c r="AI181" s="6" t="s">
        <v>1907</v>
      </c>
      <c r="AJ181" s="7" t="s">
        <v>1908</v>
      </c>
      <c r="AK181" s="6" t="s">
        <v>1806</v>
      </c>
      <c r="AL181" s="7" t="s">
        <v>1819</v>
      </c>
      <c r="AM181" s="6" t="s">
        <v>1277</v>
      </c>
      <c r="AN181" s="7" t="s">
        <v>368</v>
      </c>
      <c r="AO181" s="7" t="s">
        <v>93</v>
      </c>
      <c r="AP181" s="7" t="s">
        <v>79</v>
      </c>
      <c r="AQ181" s="7"/>
      <c r="AR181" s="7">
        <v>1</v>
      </c>
      <c r="AS181" s="8">
        <v>3650000</v>
      </c>
      <c r="AT181" s="8">
        <v>3650000</v>
      </c>
      <c r="AU181" s="8"/>
      <c r="AV181" s="8"/>
      <c r="AW181" s="8"/>
      <c r="AX181" s="8"/>
      <c r="AY181" s="8">
        <v>1451025</v>
      </c>
      <c r="AZ181" s="8">
        <v>1451025</v>
      </c>
      <c r="BA181" s="9">
        <v>290205</v>
      </c>
      <c r="BB181" s="9">
        <v>290205</v>
      </c>
      <c r="BC181" s="9">
        <v>0</v>
      </c>
      <c r="BD181" s="9">
        <v>580410</v>
      </c>
      <c r="BE181" s="10">
        <v>96812</v>
      </c>
      <c r="BF181" s="11">
        <v>0.74940300000000004</v>
      </c>
      <c r="BG181" s="11">
        <v>96812</v>
      </c>
      <c r="BH181" s="11">
        <v>11</v>
      </c>
      <c r="BI181" s="9">
        <v>0</v>
      </c>
      <c r="BJ181" s="9">
        <v>0</v>
      </c>
      <c r="BK181" s="9">
        <v>0</v>
      </c>
      <c r="BL181" s="9">
        <v>0</v>
      </c>
      <c r="BM181" s="9">
        <v>0</v>
      </c>
      <c r="BN181" s="9">
        <v>0</v>
      </c>
      <c r="BO181" s="9">
        <v>2198975</v>
      </c>
      <c r="BP181" s="9">
        <v>0</v>
      </c>
      <c r="BQ181" s="9">
        <v>0</v>
      </c>
      <c r="BR181" s="9">
        <v>0</v>
      </c>
      <c r="BS181" s="7"/>
      <c r="BT181" s="7" t="str">
        <f>IFERROR((VLOOKUP(J181,[1]!Tableau2[#All],13,FALSE)),"")</f>
        <v/>
      </c>
    </row>
    <row r="182" spans="1:72" x14ac:dyDescent="0.25">
      <c r="A182" s="6" t="s">
        <v>1779</v>
      </c>
      <c r="B182" s="6" t="s">
        <v>354</v>
      </c>
      <c r="C182" s="7" t="s">
        <v>1881</v>
      </c>
      <c r="D182" s="6" t="s">
        <v>81</v>
      </c>
      <c r="E182" s="7" t="s">
        <v>1882</v>
      </c>
      <c r="F182" s="6" t="s">
        <v>1883</v>
      </c>
      <c r="G182" s="7" t="s">
        <v>84</v>
      </c>
      <c r="H182" s="6" t="s">
        <v>85</v>
      </c>
      <c r="I182" s="7" t="s">
        <v>86</v>
      </c>
      <c r="J182" s="6" t="s">
        <v>1909</v>
      </c>
      <c r="K182" s="7" t="s">
        <v>88</v>
      </c>
      <c r="L182" s="6" t="s">
        <v>1910</v>
      </c>
      <c r="M182" s="7" t="s">
        <v>1911</v>
      </c>
      <c r="N182" s="6" t="s">
        <v>1912</v>
      </c>
      <c r="O182" s="7" t="s">
        <v>633</v>
      </c>
      <c r="P182">
        <f t="shared" si="2"/>
        <v>46</v>
      </c>
      <c r="Q182">
        <v>2402</v>
      </c>
      <c r="R182" s="7" t="s">
        <v>93</v>
      </c>
      <c r="S182" s="6" t="s">
        <v>94</v>
      </c>
      <c r="T182" s="7" t="s">
        <v>95</v>
      </c>
      <c r="U182" s="6" t="s">
        <v>1095</v>
      </c>
      <c r="V182" s="7" t="s">
        <v>1862</v>
      </c>
      <c r="W182" s="6" t="s">
        <v>98</v>
      </c>
      <c r="X182" s="7" t="s">
        <v>226</v>
      </c>
      <c r="Y182" s="6" t="s">
        <v>1913</v>
      </c>
      <c r="Z182" s="7" t="s">
        <v>1914</v>
      </c>
      <c r="AA182" s="6" t="s">
        <v>1915</v>
      </c>
      <c r="AB182" s="7" t="s">
        <v>1827</v>
      </c>
      <c r="AC182" s="6" t="s">
        <v>79</v>
      </c>
      <c r="AD182" s="7" t="s">
        <v>79</v>
      </c>
      <c r="AE182" s="6" t="s">
        <v>79</v>
      </c>
      <c r="AF182" s="7" t="s">
        <v>79</v>
      </c>
      <c r="AG182" s="6" t="s">
        <v>79</v>
      </c>
      <c r="AH182" s="7" t="s">
        <v>143</v>
      </c>
      <c r="AI182" s="6" t="s">
        <v>143</v>
      </c>
      <c r="AJ182" s="7" t="s">
        <v>1916</v>
      </c>
      <c r="AK182" s="6" t="s">
        <v>1917</v>
      </c>
      <c r="AL182" s="7" t="s">
        <v>1918</v>
      </c>
      <c r="AM182" s="6" t="s">
        <v>1894</v>
      </c>
      <c r="AN182" s="7" t="s">
        <v>368</v>
      </c>
      <c r="AO182" s="7" t="s">
        <v>93</v>
      </c>
      <c r="AP182" s="7" t="s">
        <v>1291</v>
      </c>
      <c r="AQ182" s="7" t="s">
        <v>143</v>
      </c>
      <c r="AR182" s="7">
        <v>1</v>
      </c>
      <c r="AS182" s="8">
        <v>23700000</v>
      </c>
      <c r="AT182" s="8">
        <v>23700000</v>
      </c>
      <c r="AU182" s="8"/>
      <c r="AV182" s="8"/>
      <c r="AW182" s="8"/>
      <c r="AX182" s="8"/>
      <c r="AY182" s="8">
        <v>6650000</v>
      </c>
      <c r="AZ182" s="8">
        <v>6650000</v>
      </c>
      <c r="BA182" s="9">
        <v>1330000</v>
      </c>
      <c r="BB182" s="9">
        <v>0</v>
      </c>
      <c r="BC182" s="9">
        <v>0</v>
      </c>
      <c r="BD182" s="9">
        <v>1330000</v>
      </c>
      <c r="BE182" s="10">
        <v>178110</v>
      </c>
      <c r="BF182" s="11">
        <v>1.8668239999999998</v>
      </c>
      <c r="BG182" s="11">
        <v>178110</v>
      </c>
      <c r="BH182" s="11">
        <v>30000</v>
      </c>
      <c r="BI182" s="9">
        <v>0</v>
      </c>
      <c r="BJ182" s="9">
        <v>2214580.5</v>
      </c>
      <c r="BK182" s="9">
        <v>0</v>
      </c>
      <c r="BL182" s="9">
        <v>0</v>
      </c>
      <c r="BM182" s="9">
        <v>0</v>
      </c>
      <c r="BN182" s="9">
        <v>0</v>
      </c>
      <c r="BO182" s="9">
        <v>14835419.5</v>
      </c>
      <c r="BP182" s="9">
        <v>0</v>
      </c>
      <c r="BQ182" s="9">
        <v>2214580.5</v>
      </c>
      <c r="BR182" s="9">
        <v>0</v>
      </c>
      <c r="BS182" s="7"/>
      <c r="BT182" s="7" t="str">
        <f>IFERROR((VLOOKUP(J182,[1]!Tableau2[#All],13,FALSE)),"")</f>
        <v/>
      </c>
    </row>
    <row r="183" spans="1:72" x14ac:dyDescent="0.25">
      <c r="A183" s="6" t="s">
        <v>1779</v>
      </c>
      <c r="B183" s="6" t="s">
        <v>354</v>
      </c>
      <c r="C183" s="7" t="s">
        <v>1881</v>
      </c>
      <c r="D183" s="6" t="s">
        <v>81</v>
      </c>
      <c r="E183" s="7" t="s">
        <v>1882</v>
      </c>
      <c r="F183" s="6" t="s">
        <v>1883</v>
      </c>
      <c r="G183" s="7" t="s">
        <v>84</v>
      </c>
      <c r="H183" s="6" t="s">
        <v>85</v>
      </c>
      <c r="I183" s="7" t="s">
        <v>86</v>
      </c>
      <c r="J183" s="6" t="s">
        <v>1919</v>
      </c>
      <c r="K183" s="7" t="s">
        <v>88</v>
      </c>
      <c r="L183" s="6" t="s">
        <v>1920</v>
      </c>
      <c r="M183" s="7" t="s">
        <v>1921</v>
      </c>
      <c r="N183" s="6" t="s">
        <v>1922</v>
      </c>
      <c r="O183" s="7" t="s">
        <v>1408</v>
      </c>
      <c r="P183">
        <f t="shared" si="2"/>
        <v>10</v>
      </c>
      <c r="Q183">
        <f>VLOOKUP(P183,'3ME-NAF'!A:C,3,FALSE)</f>
        <v>2</v>
      </c>
      <c r="R183" s="7" t="s">
        <v>1351</v>
      </c>
      <c r="S183" s="6" t="s">
        <v>94</v>
      </c>
      <c r="T183" s="7" t="s">
        <v>214</v>
      </c>
      <c r="U183" s="6" t="s">
        <v>360</v>
      </c>
      <c r="V183" s="7" t="s">
        <v>1862</v>
      </c>
      <c r="W183" s="6" t="s">
        <v>189</v>
      </c>
      <c r="X183" s="7" t="s">
        <v>200</v>
      </c>
      <c r="Y183" s="6" t="s">
        <v>1923</v>
      </c>
      <c r="Z183" s="7" t="s">
        <v>1924</v>
      </c>
      <c r="AA183" s="6" t="s">
        <v>1925</v>
      </c>
      <c r="AB183" s="7" t="s">
        <v>1827</v>
      </c>
      <c r="AC183" s="6" t="s">
        <v>79</v>
      </c>
      <c r="AD183" s="7" t="s">
        <v>79</v>
      </c>
      <c r="AE183" s="6" t="s">
        <v>79</v>
      </c>
      <c r="AF183" s="7" t="s">
        <v>79</v>
      </c>
      <c r="AG183" s="6" t="s">
        <v>79</v>
      </c>
      <c r="AH183" s="7" t="s">
        <v>143</v>
      </c>
      <c r="AI183" s="6" t="s">
        <v>1926</v>
      </c>
      <c r="AJ183" s="7" t="s">
        <v>1927</v>
      </c>
      <c r="AK183" s="6" t="s">
        <v>1917</v>
      </c>
      <c r="AL183" s="7" t="s">
        <v>1928</v>
      </c>
      <c r="AM183" s="6" t="s">
        <v>1607</v>
      </c>
      <c r="AN183" s="7" t="s">
        <v>368</v>
      </c>
      <c r="AO183" s="7" t="s">
        <v>1351</v>
      </c>
      <c r="AP183" s="7" t="s">
        <v>1291</v>
      </c>
      <c r="AQ183" s="7" t="s">
        <v>143</v>
      </c>
      <c r="AR183" s="7">
        <v>1</v>
      </c>
      <c r="AS183" s="8">
        <v>2808481</v>
      </c>
      <c r="AT183" s="8">
        <v>2808481</v>
      </c>
      <c r="AU183" s="8"/>
      <c r="AV183" s="8"/>
      <c r="AW183" s="8"/>
      <c r="AX183" s="8"/>
      <c r="AY183" s="8">
        <v>1330000</v>
      </c>
      <c r="AZ183" s="8">
        <v>1330000</v>
      </c>
      <c r="BA183" s="9">
        <v>266000</v>
      </c>
      <c r="BB183" s="9">
        <v>266000</v>
      </c>
      <c r="BC183" s="9">
        <v>0</v>
      </c>
      <c r="BD183" s="9">
        <v>532000</v>
      </c>
      <c r="BE183" s="10">
        <v>36000</v>
      </c>
      <c r="BF183" s="11">
        <v>1.8472219999999999</v>
      </c>
      <c r="BG183" s="11">
        <v>36000</v>
      </c>
      <c r="BH183" s="11">
        <v>25000</v>
      </c>
      <c r="BI183" s="9">
        <v>0</v>
      </c>
      <c r="BJ183" s="9">
        <v>826000</v>
      </c>
      <c r="BK183" s="9">
        <v>0</v>
      </c>
      <c r="BL183" s="9">
        <v>0</v>
      </c>
      <c r="BM183" s="9">
        <v>0</v>
      </c>
      <c r="BN183" s="9">
        <v>0</v>
      </c>
      <c r="BO183" s="9">
        <v>652481</v>
      </c>
      <c r="BP183" s="9">
        <v>0</v>
      </c>
      <c r="BQ183" s="9">
        <v>826000</v>
      </c>
      <c r="BR183" s="9">
        <v>0</v>
      </c>
      <c r="BS183" s="7"/>
      <c r="BT183" s="7" t="str">
        <f>IFERROR((VLOOKUP(J183,[1]!Tableau2[#All],13,FALSE)),"")</f>
        <v/>
      </c>
    </row>
    <row r="184" spans="1:72" x14ac:dyDescent="0.25">
      <c r="A184" s="6" t="s">
        <v>1779</v>
      </c>
      <c r="B184" s="6" t="s">
        <v>354</v>
      </c>
      <c r="C184" s="7" t="s">
        <v>1881</v>
      </c>
      <c r="D184" s="6" t="s">
        <v>81</v>
      </c>
      <c r="E184" s="7" t="s">
        <v>1882</v>
      </c>
      <c r="F184" s="6" t="s">
        <v>1883</v>
      </c>
      <c r="G184" s="7" t="s">
        <v>84</v>
      </c>
      <c r="H184" s="6" t="s">
        <v>85</v>
      </c>
      <c r="I184" s="7" t="s">
        <v>86</v>
      </c>
      <c r="J184" s="6" t="s">
        <v>1929</v>
      </c>
      <c r="K184" s="7" t="s">
        <v>88</v>
      </c>
      <c r="L184" s="6" t="s">
        <v>1930</v>
      </c>
      <c r="M184" s="7" t="s">
        <v>1931</v>
      </c>
      <c r="N184" s="6" t="s">
        <v>1932</v>
      </c>
      <c r="O184" s="7" t="s">
        <v>1933</v>
      </c>
      <c r="P184">
        <f t="shared" si="2"/>
        <v>10</v>
      </c>
      <c r="Q184">
        <f>VLOOKUP(P184,'3ME-NAF'!A:C,3,FALSE)</f>
        <v>2</v>
      </c>
      <c r="R184" s="7" t="s">
        <v>93</v>
      </c>
      <c r="S184" s="6" t="s">
        <v>94</v>
      </c>
      <c r="T184" s="7" t="s">
        <v>95</v>
      </c>
      <c r="U184" s="6" t="s">
        <v>360</v>
      </c>
      <c r="V184" s="7" t="s">
        <v>1862</v>
      </c>
      <c r="W184" s="6" t="s">
        <v>473</v>
      </c>
      <c r="X184" s="7" t="s">
        <v>474</v>
      </c>
      <c r="Y184" s="6" t="s">
        <v>1934</v>
      </c>
      <c r="Z184" s="7" t="s">
        <v>1935</v>
      </c>
      <c r="AA184" s="6" t="s">
        <v>1936</v>
      </c>
      <c r="AB184" s="7" t="s">
        <v>1833</v>
      </c>
      <c r="AC184" s="6" t="s">
        <v>79</v>
      </c>
      <c r="AD184" s="7" t="s">
        <v>79</v>
      </c>
      <c r="AE184" s="6" t="s">
        <v>79</v>
      </c>
      <c r="AF184" s="7" t="s">
        <v>79</v>
      </c>
      <c r="AG184" s="6" t="s">
        <v>79</v>
      </c>
      <c r="AH184" s="7" t="s">
        <v>143</v>
      </c>
      <c r="AI184" s="6" t="s">
        <v>143</v>
      </c>
      <c r="AJ184" s="7" t="s">
        <v>1247</v>
      </c>
      <c r="AK184" s="6" t="s">
        <v>1937</v>
      </c>
      <c r="AL184" s="7" t="s">
        <v>1938</v>
      </c>
      <c r="AM184" s="6" t="s">
        <v>1806</v>
      </c>
      <c r="AN184" s="7" t="s">
        <v>368</v>
      </c>
      <c r="AO184" s="7" t="s">
        <v>93</v>
      </c>
      <c r="AP184" s="7" t="s">
        <v>79</v>
      </c>
      <c r="AQ184" s="7"/>
      <c r="AR184" s="7">
        <v>1</v>
      </c>
      <c r="AS184" s="8">
        <v>7715538</v>
      </c>
      <c r="AT184" s="8">
        <v>7715538</v>
      </c>
      <c r="AU184" s="8"/>
      <c r="AV184" s="8"/>
      <c r="AW184" s="8"/>
      <c r="AX184" s="8"/>
      <c r="AY184" s="8">
        <v>3300000</v>
      </c>
      <c r="AZ184" s="8">
        <v>3300000</v>
      </c>
      <c r="BA184" s="9">
        <v>660000</v>
      </c>
      <c r="BB184" s="9">
        <v>0</v>
      </c>
      <c r="BC184" s="9">
        <v>0</v>
      </c>
      <c r="BD184" s="9">
        <v>660000</v>
      </c>
      <c r="BE184" s="10">
        <v>45500</v>
      </c>
      <c r="BF184" s="11">
        <v>3.6263740000000007</v>
      </c>
      <c r="BG184" s="11">
        <v>45500</v>
      </c>
      <c r="BH184" s="11">
        <v>7000</v>
      </c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8831076</v>
      </c>
      <c r="BP184" s="9">
        <v>0</v>
      </c>
      <c r="BQ184" s="9">
        <v>0</v>
      </c>
      <c r="BR184" s="9">
        <v>0</v>
      </c>
      <c r="BS184" s="7"/>
      <c r="BT184" s="7" t="str">
        <f>IFERROR((VLOOKUP(J184,[1]!Tableau2[#All],13,FALSE)),"")</f>
        <v/>
      </c>
    </row>
    <row r="185" spans="1:72" x14ac:dyDescent="0.25">
      <c r="A185" s="6" t="s">
        <v>1779</v>
      </c>
      <c r="B185" s="6" t="s">
        <v>354</v>
      </c>
      <c r="C185" s="7" t="s">
        <v>1881</v>
      </c>
      <c r="D185" s="6" t="s">
        <v>81</v>
      </c>
      <c r="E185" s="7" t="s">
        <v>1882</v>
      </c>
      <c r="F185" s="6" t="s">
        <v>1883</v>
      </c>
      <c r="G185" s="7" t="s">
        <v>84</v>
      </c>
      <c r="H185" s="6" t="s">
        <v>85</v>
      </c>
      <c r="I185" s="7" t="s">
        <v>86</v>
      </c>
      <c r="J185" s="6" t="s">
        <v>1939</v>
      </c>
      <c r="K185" s="7" t="s">
        <v>88</v>
      </c>
      <c r="L185" s="6" t="s">
        <v>1940</v>
      </c>
      <c r="M185" s="7" t="s">
        <v>1941</v>
      </c>
      <c r="N185" s="6" t="s">
        <v>1942</v>
      </c>
      <c r="O185" s="7" t="s">
        <v>1943</v>
      </c>
      <c r="P185">
        <f t="shared" si="2"/>
        <v>10</v>
      </c>
      <c r="Q185">
        <f>VLOOKUP(P185,'3ME-NAF'!A:C,3,FALSE)</f>
        <v>2</v>
      </c>
      <c r="R185" s="7" t="s">
        <v>93</v>
      </c>
      <c r="S185" s="6" t="s">
        <v>94</v>
      </c>
      <c r="T185" s="7" t="s">
        <v>166</v>
      </c>
      <c r="U185" s="6" t="s">
        <v>360</v>
      </c>
      <c r="V185" s="7" t="s">
        <v>1862</v>
      </c>
      <c r="W185" s="6" t="s">
        <v>473</v>
      </c>
      <c r="X185" s="7" t="s">
        <v>474</v>
      </c>
      <c r="Y185" s="6" t="s">
        <v>1944</v>
      </c>
      <c r="Z185" s="7" t="s">
        <v>1945</v>
      </c>
      <c r="AA185" s="6" t="s">
        <v>1946</v>
      </c>
      <c r="AB185" s="7" t="s">
        <v>1843</v>
      </c>
      <c r="AC185" s="6" t="s">
        <v>79</v>
      </c>
      <c r="AD185" s="7" t="s">
        <v>79</v>
      </c>
      <c r="AE185" s="6" t="s">
        <v>79</v>
      </c>
      <c r="AF185" s="7" t="s">
        <v>79</v>
      </c>
      <c r="AG185" s="6" t="s">
        <v>79</v>
      </c>
      <c r="AH185" s="7" t="s">
        <v>143</v>
      </c>
      <c r="AI185" s="6" t="s">
        <v>143</v>
      </c>
      <c r="AJ185" s="7" t="s">
        <v>1947</v>
      </c>
      <c r="AK185" s="6" t="s">
        <v>1937</v>
      </c>
      <c r="AL185" s="7" t="s">
        <v>1948</v>
      </c>
      <c r="AM185" s="6" t="s">
        <v>1806</v>
      </c>
      <c r="AN185" s="7" t="s">
        <v>368</v>
      </c>
      <c r="AO185" s="7" t="s">
        <v>93</v>
      </c>
      <c r="AP185" s="7" t="s">
        <v>79</v>
      </c>
      <c r="AQ185" s="7"/>
      <c r="AR185" s="7">
        <v>1</v>
      </c>
      <c r="AS185" s="8">
        <v>4551000</v>
      </c>
      <c r="AT185" s="8">
        <v>4551000</v>
      </c>
      <c r="AU185" s="8"/>
      <c r="AV185" s="8"/>
      <c r="AW185" s="8"/>
      <c r="AX185" s="8"/>
      <c r="AY185" s="8">
        <v>1968000</v>
      </c>
      <c r="AZ185" s="8">
        <v>1968000</v>
      </c>
      <c r="BA185" s="9">
        <v>393600</v>
      </c>
      <c r="BB185" s="9">
        <v>0</v>
      </c>
      <c r="BC185" s="9">
        <v>0</v>
      </c>
      <c r="BD185" s="9">
        <v>393600</v>
      </c>
      <c r="BE185" s="10">
        <v>19545</v>
      </c>
      <c r="BF185" s="11">
        <v>5.0345360000000001</v>
      </c>
      <c r="BG185" s="11">
        <v>19545</v>
      </c>
      <c r="BH185" s="11">
        <v>4000</v>
      </c>
      <c r="BI185" s="9">
        <v>0</v>
      </c>
      <c r="BJ185" s="9">
        <v>0</v>
      </c>
      <c r="BK185" s="9">
        <v>0</v>
      </c>
      <c r="BL185" s="9">
        <v>0</v>
      </c>
      <c r="BM185" s="9">
        <v>0</v>
      </c>
      <c r="BN185" s="9">
        <v>0</v>
      </c>
      <c r="BO185" s="9">
        <v>2583000</v>
      </c>
      <c r="BP185" s="9">
        <v>0</v>
      </c>
      <c r="BQ185" s="9">
        <v>0</v>
      </c>
      <c r="BR185" s="9">
        <v>0</v>
      </c>
      <c r="BS185" s="7"/>
      <c r="BT185" s="7" t="str">
        <f>IFERROR((VLOOKUP(J185,[1]!Tableau2[#All],13,FALSE)),"")</f>
        <v/>
      </c>
    </row>
    <row r="186" spans="1:72" x14ac:dyDescent="0.25">
      <c r="A186" s="6" t="s">
        <v>1779</v>
      </c>
      <c r="B186" s="6" t="s">
        <v>354</v>
      </c>
      <c r="C186" s="7" t="s">
        <v>1881</v>
      </c>
      <c r="D186" s="6" t="s">
        <v>81</v>
      </c>
      <c r="E186" s="7" t="s">
        <v>1882</v>
      </c>
      <c r="F186" s="6" t="s">
        <v>1883</v>
      </c>
      <c r="G186" s="7" t="s">
        <v>84</v>
      </c>
      <c r="H186" s="6" t="s">
        <v>85</v>
      </c>
      <c r="I186" s="7" t="s">
        <v>86</v>
      </c>
      <c r="J186" s="6" t="s">
        <v>1949</v>
      </c>
      <c r="K186" s="7" t="s">
        <v>88</v>
      </c>
      <c r="L186" s="6" t="s">
        <v>1950</v>
      </c>
      <c r="M186" s="7" t="s">
        <v>1951</v>
      </c>
      <c r="N186" s="6" t="s">
        <v>1952</v>
      </c>
      <c r="O186" s="7" t="s">
        <v>511</v>
      </c>
      <c r="P186">
        <f t="shared" si="2"/>
        <v>43</v>
      </c>
      <c r="Q186">
        <v>2402</v>
      </c>
      <c r="R186" s="7" t="s">
        <v>93</v>
      </c>
      <c r="S186" s="6" t="s">
        <v>94</v>
      </c>
      <c r="T186" s="7" t="s">
        <v>95</v>
      </c>
      <c r="U186" s="6" t="s">
        <v>360</v>
      </c>
      <c r="V186" s="7" t="s">
        <v>1862</v>
      </c>
      <c r="W186" s="6" t="s">
        <v>98</v>
      </c>
      <c r="X186" s="7" t="s">
        <v>177</v>
      </c>
      <c r="Y186" s="6" t="s">
        <v>1953</v>
      </c>
      <c r="Z186" s="7" t="s">
        <v>1954</v>
      </c>
      <c r="AA186" s="6" t="s">
        <v>1955</v>
      </c>
      <c r="AB186" s="7" t="s">
        <v>1854</v>
      </c>
      <c r="AC186" s="6" t="s">
        <v>79</v>
      </c>
      <c r="AD186" s="7" t="s">
        <v>79</v>
      </c>
      <c r="AE186" s="6" t="s">
        <v>79</v>
      </c>
      <c r="AF186" s="7" t="s">
        <v>79</v>
      </c>
      <c r="AG186" s="6" t="s">
        <v>79</v>
      </c>
      <c r="AH186" s="7" t="s">
        <v>143</v>
      </c>
      <c r="AI186" s="6" t="s">
        <v>143</v>
      </c>
      <c r="AJ186" s="7" t="s">
        <v>1956</v>
      </c>
      <c r="AK186" s="6" t="s">
        <v>1894</v>
      </c>
      <c r="AL186" s="7" t="s">
        <v>1957</v>
      </c>
      <c r="AM186" s="6" t="s">
        <v>1894</v>
      </c>
      <c r="AN186" s="7" t="s">
        <v>368</v>
      </c>
      <c r="AO186" s="7" t="s">
        <v>93</v>
      </c>
      <c r="AP186" s="7" t="s">
        <v>79</v>
      </c>
      <c r="AQ186" s="7"/>
      <c r="AR186" s="7">
        <v>1</v>
      </c>
      <c r="AS186" s="8">
        <v>2641000</v>
      </c>
      <c r="AT186" s="8">
        <v>2641000</v>
      </c>
      <c r="AU186" s="8"/>
      <c r="AV186" s="8"/>
      <c r="AW186" s="8"/>
      <c r="AX186" s="8"/>
      <c r="AY186" s="8">
        <v>1266700</v>
      </c>
      <c r="AZ186" s="8">
        <v>1266700</v>
      </c>
      <c r="BA186" s="9">
        <v>253340</v>
      </c>
      <c r="BB186" s="9">
        <v>0</v>
      </c>
      <c r="BC186" s="9">
        <v>0</v>
      </c>
      <c r="BD186" s="9">
        <v>253340</v>
      </c>
      <c r="BE186" s="10">
        <v>12925</v>
      </c>
      <c r="BF186" s="11">
        <v>4.9001929999999998</v>
      </c>
      <c r="BG186" s="11">
        <v>12925</v>
      </c>
      <c r="BH186" s="11">
        <v>2000</v>
      </c>
      <c r="BI186" s="9">
        <v>0</v>
      </c>
      <c r="BJ186" s="9">
        <v>0</v>
      </c>
      <c r="BK186" s="9">
        <v>0</v>
      </c>
      <c r="BL186" s="9">
        <v>0</v>
      </c>
      <c r="BM186" s="9">
        <v>0</v>
      </c>
      <c r="BN186" s="9">
        <v>0</v>
      </c>
      <c r="BO186" s="9">
        <v>1374300</v>
      </c>
      <c r="BP186" s="9">
        <v>0</v>
      </c>
      <c r="BQ186" s="9">
        <v>0</v>
      </c>
      <c r="BR186" s="9">
        <v>0</v>
      </c>
      <c r="BS186" s="7"/>
      <c r="BT186" s="7" t="str">
        <f>IFERROR((VLOOKUP(J186,[1]!Tableau2[#All],13,FALSE)),"")</f>
        <v/>
      </c>
    </row>
    <row r="187" spans="1:72" x14ac:dyDescent="0.25">
      <c r="A187" s="6" t="s">
        <v>1779</v>
      </c>
      <c r="B187" s="6" t="s">
        <v>354</v>
      </c>
      <c r="C187" s="7" t="s">
        <v>1881</v>
      </c>
      <c r="D187" s="6" t="s">
        <v>81</v>
      </c>
      <c r="E187" s="7" t="s">
        <v>1882</v>
      </c>
      <c r="F187" s="6" t="s">
        <v>1883</v>
      </c>
      <c r="G187" s="7" t="s">
        <v>84</v>
      </c>
      <c r="H187" s="6" t="s">
        <v>85</v>
      </c>
      <c r="I187" s="7" t="s">
        <v>86</v>
      </c>
      <c r="J187" s="6" t="s">
        <v>1958</v>
      </c>
      <c r="K187" s="7" t="s">
        <v>88</v>
      </c>
      <c r="L187" s="6" t="s">
        <v>1959</v>
      </c>
      <c r="M187" s="7" t="s">
        <v>146</v>
      </c>
      <c r="N187" s="6" t="s">
        <v>1734</v>
      </c>
      <c r="O187" s="7" t="s">
        <v>511</v>
      </c>
      <c r="P187">
        <f t="shared" si="2"/>
        <v>43</v>
      </c>
      <c r="Q187">
        <v>2402</v>
      </c>
      <c r="R187" s="7" t="s">
        <v>117</v>
      </c>
      <c r="S187" s="6" t="s">
        <v>94</v>
      </c>
      <c r="T187" s="7" t="s">
        <v>95</v>
      </c>
      <c r="U187" s="6" t="s">
        <v>360</v>
      </c>
      <c r="V187" s="7" t="s">
        <v>1862</v>
      </c>
      <c r="W187" s="6" t="s">
        <v>237</v>
      </c>
      <c r="X187" s="7" t="s">
        <v>544</v>
      </c>
      <c r="Y187" s="6" t="s">
        <v>1960</v>
      </c>
      <c r="Z187" s="7" t="s">
        <v>1961</v>
      </c>
      <c r="AA187" s="6" t="s">
        <v>1962</v>
      </c>
      <c r="AB187" s="7" t="s">
        <v>1827</v>
      </c>
      <c r="AC187" s="6" t="s">
        <v>79</v>
      </c>
      <c r="AD187" s="7" t="s">
        <v>79</v>
      </c>
      <c r="AE187" s="6" t="s">
        <v>79</v>
      </c>
      <c r="AF187" s="7" t="s">
        <v>79</v>
      </c>
      <c r="AG187" s="6" t="s">
        <v>79</v>
      </c>
      <c r="AH187" s="7" t="s">
        <v>143</v>
      </c>
      <c r="AI187" s="6" t="s">
        <v>143</v>
      </c>
      <c r="AJ187" s="7" t="s">
        <v>1963</v>
      </c>
      <c r="AK187" s="6" t="s">
        <v>1894</v>
      </c>
      <c r="AL187" s="7" t="s">
        <v>1964</v>
      </c>
      <c r="AM187" s="6" t="s">
        <v>1894</v>
      </c>
      <c r="AN187" s="7" t="s">
        <v>368</v>
      </c>
      <c r="AO187" s="7" t="s">
        <v>117</v>
      </c>
      <c r="AP187" s="7" t="s">
        <v>79</v>
      </c>
      <c r="AQ187" s="7"/>
      <c r="AR187" s="7">
        <v>1</v>
      </c>
      <c r="AS187" s="8">
        <v>7525598</v>
      </c>
      <c r="AT187" s="8">
        <v>7525598</v>
      </c>
      <c r="AU187" s="8"/>
      <c r="AV187" s="8"/>
      <c r="AW187" s="8"/>
      <c r="AX187" s="8"/>
      <c r="AY187" s="8">
        <v>3240000</v>
      </c>
      <c r="AZ187" s="8">
        <v>3240000</v>
      </c>
      <c r="BA187" s="9">
        <v>648000</v>
      </c>
      <c r="BB187" s="9">
        <v>0</v>
      </c>
      <c r="BC187" s="9">
        <v>0</v>
      </c>
      <c r="BD187" s="9">
        <v>648000</v>
      </c>
      <c r="BE187" s="10">
        <v>30957</v>
      </c>
      <c r="BF187" s="11">
        <v>5.2330649999999999</v>
      </c>
      <c r="BG187" s="11">
        <v>30957</v>
      </c>
      <c r="BH187" s="11">
        <v>8000</v>
      </c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9">
        <v>4285598</v>
      </c>
      <c r="BP187" s="9">
        <v>0</v>
      </c>
      <c r="BQ187" s="9">
        <v>0</v>
      </c>
      <c r="BR187" s="9">
        <v>0</v>
      </c>
      <c r="BS187" s="7"/>
      <c r="BT187" s="7" t="str">
        <f>IFERROR((VLOOKUP(J187,[1]!Tableau2[#All],13,FALSE)),"")</f>
        <v/>
      </c>
    </row>
    <row r="188" spans="1:72" x14ac:dyDescent="0.25">
      <c r="A188" s="6" t="s">
        <v>1779</v>
      </c>
      <c r="B188" s="6" t="s">
        <v>354</v>
      </c>
      <c r="C188" s="7" t="s">
        <v>1881</v>
      </c>
      <c r="D188" s="6" t="s">
        <v>81</v>
      </c>
      <c r="E188" s="7" t="s">
        <v>1882</v>
      </c>
      <c r="F188" s="6" t="s">
        <v>1883</v>
      </c>
      <c r="G188" s="7" t="s">
        <v>84</v>
      </c>
      <c r="H188" s="6" t="s">
        <v>85</v>
      </c>
      <c r="I188" s="7" t="s">
        <v>86</v>
      </c>
      <c r="J188" s="6" t="s">
        <v>1965</v>
      </c>
      <c r="K188" s="7" t="s">
        <v>88</v>
      </c>
      <c r="L188" s="6" t="s">
        <v>1966</v>
      </c>
      <c r="M188" s="7" t="s">
        <v>1967</v>
      </c>
      <c r="N188" s="6" t="s">
        <v>1968</v>
      </c>
      <c r="O188" s="7" t="s">
        <v>148</v>
      </c>
      <c r="P188">
        <f t="shared" si="2"/>
        <v>35</v>
      </c>
      <c r="Q188">
        <f>VLOOKUP(P188,'3ME-NAF'!A:C,3,FALSE)</f>
        <v>2402</v>
      </c>
      <c r="R188" s="7" t="s">
        <v>236</v>
      </c>
      <c r="S188" s="6" t="s">
        <v>94</v>
      </c>
      <c r="T188" s="7" t="s">
        <v>95</v>
      </c>
      <c r="U188" s="6" t="s">
        <v>360</v>
      </c>
      <c r="V188" s="7" t="s">
        <v>1862</v>
      </c>
      <c r="W188" s="6" t="s">
        <v>98</v>
      </c>
      <c r="X188" s="7" t="s">
        <v>675</v>
      </c>
      <c r="Y188" s="6" t="s">
        <v>1969</v>
      </c>
      <c r="Z188" s="7" t="s">
        <v>1970</v>
      </c>
      <c r="AA188" s="6" t="s">
        <v>1971</v>
      </c>
      <c r="AB188" s="7" t="s">
        <v>1972</v>
      </c>
      <c r="AC188" s="6" t="s">
        <v>79</v>
      </c>
      <c r="AD188" s="7" t="s">
        <v>79</v>
      </c>
      <c r="AE188" s="6" t="s">
        <v>79</v>
      </c>
      <c r="AF188" s="7" t="s">
        <v>79</v>
      </c>
      <c r="AG188" s="6" t="s">
        <v>79</v>
      </c>
      <c r="AH188" s="7" t="s">
        <v>143</v>
      </c>
      <c r="AI188" s="6" t="s">
        <v>143</v>
      </c>
      <c r="AJ188" s="7" t="s">
        <v>1973</v>
      </c>
      <c r="AK188" s="6" t="s">
        <v>1937</v>
      </c>
      <c r="AL188" s="7" t="s">
        <v>1974</v>
      </c>
      <c r="AM188" s="6" t="s">
        <v>1937</v>
      </c>
      <c r="AN188" s="7" t="s">
        <v>368</v>
      </c>
      <c r="AO188" s="7" t="s">
        <v>236</v>
      </c>
      <c r="AP188" s="7" t="s">
        <v>1291</v>
      </c>
      <c r="AQ188" s="7" t="s">
        <v>143</v>
      </c>
      <c r="AR188" s="7">
        <v>1</v>
      </c>
      <c r="AS188" s="8">
        <v>5652933</v>
      </c>
      <c r="AT188" s="8">
        <v>5652933</v>
      </c>
      <c r="AU188" s="8"/>
      <c r="AV188" s="8"/>
      <c r="AW188" s="8"/>
      <c r="AX188" s="8"/>
      <c r="AY188" s="8">
        <v>2670000</v>
      </c>
      <c r="AZ188" s="8">
        <v>2670000</v>
      </c>
      <c r="BA188" s="9">
        <v>534000</v>
      </c>
      <c r="BB188" s="9">
        <v>0</v>
      </c>
      <c r="BC188" s="9">
        <v>0</v>
      </c>
      <c r="BD188" s="9">
        <v>534000</v>
      </c>
      <c r="BE188" s="10">
        <v>59972</v>
      </c>
      <c r="BF188" s="11">
        <v>2.2260390000000001</v>
      </c>
      <c r="BG188" s="11">
        <v>59972</v>
      </c>
      <c r="BH188" s="11">
        <v>7800</v>
      </c>
      <c r="BI188" s="9">
        <v>0</v>
      </c>
      <c r="BJ188" s="9">
        <v>1322463</v>
      </c>
      <c r="BK188" s="9">
        <v>0</v>
      </c>
      <c r="BL188" s="9">
        <v>0</v>
      </c>
      <c r="BM188" s="9">
        <v>0</v>
      </c>
      <c r="BN188" s="9">
        <v>0</v>
      </c>
      <c r="BO188" s="9">
        <v>1660470</v>
      </c>
      <c r="BP188" s="9">
        <v>0</v>
      </c>
      <c r="BQ188" s="9">
        <v>1322463</v>
      </c>
      <c r="BR188" s="9">
        <v>0</v>
      </c>
      <c r="BS188" s="7"/>
      <c r="BT188" s="7" t="str">
        <f>IFERROR((VLOOKUP(J188,[1]!Tableau2[#All],13,FALSE)),"")</f>
        <v/>
      </c>
    </row>
    <row r="189" spans="1:72" x14ac:dyDescent="0.25">
      <c r="A189" s="6" t="s">
        <v>1779</v>
      </c>
      <c r="B189" s="6" t="s">
        <v>354</v>
      </c>
      <c r="C189" s="7" t="s">
        <v>1881</v>
      </c>
      <c r="D189" s="6" t="s">
        <v>81</v>
      </c>
      <c r="E189" s="7" t="s">
        <v>1882</v>
      </c>
      <c r="F189" s="6" t="s">
        <v>1883</v>
      </c>
      <c r="G189" s="7" t="s">
        <v>84</v>
      </c>
      <c r="H189" s="6" t="s">
        <v>85</v>
      </c>
      <c r="I189" s="7" t="s">
        <v>86</v>
      </c>
      <c r="J189" s="6" t="s">
        <v>1975</v>
      </c>
      <c r="K189" s="7" t="s">
        <v>88</v>
      </c>
      <c r="L189" s="6" t="s">
        <v>1976</v>
      </c>
      <c r="M189" s="7" t="s">
        <v>1977</v>
      </c>
      <c r="N189" s="6" t="s">
        <v>1978</v>
      </c>
      <c r="O189" s="7" t="s">
        <v>148</v>
      </c>
      <c r="P189">
        <f t="shared" si="2"/>
        <v>35</v>
      </c>
      <c r="Q189">
        <f>VLOOKUP(P189,'3ME-NAF'!A:C,3,FALSE)</f>
        <v>2402</v>
      </c>
      <c r="R189" s="7" t="s">
        <v>1979</v>
      </c>
      <c r="S189" s="6" t="s">
        <v>94</v>
      </c>
      <c r="T189" s="7" t="s">
        <v>95</v>
      </c>
      <c r="U189" s="6" t="s">
        <v>360</v>
      </c>
      <c r="V189" s="7" t="s">
        <v>1862</v>
      </c>
      <c r="W189" s="6" t="s">
        <v>189</v>
      </c>
      <c r="X189" s="7" t="s">
        <v>200</v>
      </c>
      <c r="Y189" s="6" t="s">
        <v>1980</v>
      </c>
      <c r="Z189" s="7" t="s">
        <v>1981</v>
      </c>
      <c r="AA189" s="6" t="s">
        <v>1982</v>
      </c>
      <c r="AB189" s="7" t="s">
        <v>1708</v>
      </c>
      <c r="AC189" s="6" t="s">
        <v>79</v>
      </c>
      <c r="AD189" s="7" t="s">
        <v>79</v>
      </c>
      <c r="AE189" s="6" t="s">
        <v>79</v>
      </c>
      <c r="AF189" s="7" t="s">
        <v>79</v>
      </c>
      <c r="AG189" s="6" t="s">
        <v>79</v>
      </c>
      <c r="AH189" s="7" t="s">
        <v>143</v>
      </c>
      <c r="AI189" s="6" t="s">
        <v>1983</v>
      </c>
      <c r="AJ189" s="7" t="s">
        <v>1984</v>
      </c>
      <c r="AK189" s="6" t="s">
        <v>1937</v>
      </c>
      <c r="AL189" s="7" t="s">
        <v>1938</v>
      </c>
      <c r="AM189" s="6" t="s">
        <v>1806</v>
      </c>
      <c r="AN189" s="7" t="s">
        <v>368</v>
      </c>
      <c r="AO189" s="7" t="s">
        <v>1979</v>
      </c>
      <c r="AP189" s="7" t="s">
        <v>79</v>
      </c>
      <c r="AQ189" s="7"/>
      <c r="AR189" s="7">
        <v>1</v>
      </c>
      <c r="AS189" s="8">
        <v>8013556</v>
      </c>
      <c r="AT189" s="8">
        <v>8013556</v>
      </c>
      <c r="AU189" s="8"/>
      <c r="AV189" s="8"/>
      <c r="AW189" s="8"/>
      <c r="AX189" s="8"/>
      <c r="AY189" s="8">
        <v>3470000</v>
      </c>
      <c r="AZ189" s="8">
        <v>3470000</v>
      </c>
      <c r="BA189" s="9">
        <v>694000</v>
      </c>
      <c r="BB189" s="9">
        <v>694000</v>
      </c>
      <c r="BC189" s="9">
        <v>0</v>
      </c>
      <c r="BD189" s="9">
        <v>1388000</v>
      </c>
      <c r="BE189" s="10">
        <v>31800</v>
      </c>
      <c r="BF189" s="11">
        <v>5.4559749999999996</v>
      </c>
      <c r="BG189" s="11">
        <v>31800</v>
      </c>
      <c r="BH189" s="11">
        <v>7300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4543556</v>
      </c>
      <c r="BP189" s="9">
        <v>0</v>
      </c>
      <c r="BQ189" s="9">
        <v>0</v>
      </c>
      <c r="BR189" s="9">
        <v>0</v>
      </c>
      <c r="BS189" s="7"/>
      <c r="BT189" s="7" t="str">
        <f>IFERROR((VLOOKUP(J189,[1]!Tableau2[#All],13,FALSE)),"")</f>
        <v/>
      </c>
    </row>
    <row r="190" spans="1:72" x14ac:dyDescent="0.25">
      <c r="A190" s="6" t="s">
        <v>1779</v>
      </c>
      <c r="B190" s="6" t="s">
        <v>354</v>
      </c>
      <c r="C190" s="7" t="s">
        <v>1881</v>
      </c>
      <c r="D190" s="6" t="s">
        <v>81</v>
      </c>
      <c r="E190" s="7" t="s">
        <v>1882</v>
      </c>
      <c r="F190" s="6" t="s">
        <v>1883</v>
      </c>
      <c r="G190" s="7" t="s">
        <v>84</v>
      </c>
      <c r="H190" s="6" t="s">
        <v>85</v>
      </c>
      <c r="I190" s="7" t="s">
        <v>86</v>
      </c>
      <c r="J190" s="6" t="s">
        <v>1985</v>
      </c>
      <c r="K190" s="7" t="s">
        <v>88</v>
      </c>
      <c r="L190" s="6" t="s">
        <v>1986</v>
      </c>
      <c r="M190" s="7" t="s">
        <v>146</v>
      </c>
      <c r="N190" s="6" t="s">
        <v>1734</v>
      </c>
      <c r="O190" s="7" t="s">
        <v>511</v>
      </c>
      <c r="P190">
        <f t="shared" si="2"/>
        <v>43</v>
      </c>
      <c r="Q190">
        <v>2402</v>
      </c>
      <c r="R190" s="7" t="s">
        <v>93</v>
      </c>
      <c r="S190" s="6" t="s">
        <v>94</v>
      </c>
      <c r="T190" s="7" t="s">
        <v>95</v>
      </c>
      <c r="U190" s="6" t="s">
        <v>360</v>
      </c>
      <c r="V190" s="7" t="s">
        <v>1862</v>
      </c>
      <c r="W190" s="6" t="s">
        <v>189</v>
      </c>
      <c r="X190" s="7" t="s">
        <v>1471</v>
      </c>
      <c r="Y190" s="6" t="s">
        <v>1987</v>
      </c>
      <c r="Z190" s="7" t="s">
        <v>1988</v>
      </c>
      <c r="AA190" s="6" t="s">
        <v>1989</v>
      </c>
      <c r="AB190" s="7" t="s">
        <v>1827</v>
      </c>
      <c r="AC190" s="6" t="s">
        <v>79</v>
      </c>
      <c r="AD190" s="7" t="s">
        <v>79</v>
      </c>
      <c r="AE190" s="6" t="s">
        <v>79</v>
      </c>
      <c r="AF190" s="7" t="s">
        <v>79</v>
      </c>
      <c r="AG190" s="6" t="s">
        <v>79</v>
      </c>
      <c r="AH190" s="7" t="s">
        <v>143</v>
      </c>
      <c r="AI190" s="6" t="s">
        <v>143</v>
      </c>
      <c r="AJ190" s="7" t="s">
        <v>1990</v>
      </c>
      <c r="AK190" s="6" t="s">
        <v>1917</v>
      </c>
      <c r="AL190" s="7" t="s">
        <v>1918</v>
      </c>
      <c r="AM190" s="6" t="s">
        <v>1894</v>
      </c>
      <c r="AN190" s="7" t="s">
        <v>368</v>
      </c>
      <c r="AO190" s="7" t="s">
        <v>93</v>
      </c>
      <c r="AP190" s="7" t="s">
        <v>79</v>
      </c>
      <c r="AQ190" s="7"/>
      <c r="AR190" s="7">
        <v>1</v>
      </c>
      <c r="AS190" s="8">
        <v>4996000</v>
      </c>
      <c r="AT190" s="8">
        <v>4996000</v>
      </c>
      <c r="AU190" s="8"/>
      <c r="AV190" s="8"/>
      <c r="AW190" s="8"/>
      <c r="AX190" s="8"/>
      <c r="AY190" s="8">
        <v>2223220</v>
      </c>
      <c r="AZ190" s="8">
        <v>2223220</v>
      </c>
      <c r="BA190" s="9">
        <v>444644</v>
      </c>
      <c r="BB190" s="9">
        <v>0</v>
      </c>
      <c r="BC190" s="9">
        <v>0</v>
      </c>
      <c r="BD190" s="9">
        <v>444644</v>
      </c>
      <c r="BE190" s="10">
        <v>31500</v>
      </c>
      <c r="BF190" s="11">
        <v>3.528921</v>
      </c>
      <c r="BG190" s="11">
        <v>31500</v>
      </c>
      <c r="BH190" s="11">
        <v>5300</v>
      </c>
      <c r="BI190" s="9">
        <v>0</v>
      </c>
      <c r="BJ190" s="9">
        <v>0</v>
      </c>
      <c r="BK190" s="9">
        <v>0</v>
      </c>
      <c r="BL190" s="9">
        <v>0</v>
      </c>
      <c r="BM190" s="9">
        <v>0</v>
      </c>
      <c r="BN190" s="9">
        <v>0</v>
      </c>
      <c r="BO190" s="9">
        <v>2772780</v>
      </c>
      <c r="BP190" s="9">
        <v>0</v>
      </c>
      <c r="BQ190" s="9">
        <v>0</v>
      </c>
      <c r="BR190" s="9">
        <v>0</v>
      </c>
      <c r="BS190" s="7"/>
      <c r="BT190" s="7" t="str">
        <f>IFERROR((VLOOKUP(J190,[1]!Tableau2[#All],13,FALSE)),"")</f>
        <v/>
      </c>
    </row>
    <row r="191" spans="1:72" x14ac:dyDescent="0.25">
      <c r="A191" s="6" t="s">
        <v>1779</v>
      </c>
      <c r="B191" s="6" t="s">
        <v>354</v>
      </c>
      <c r="C191" s="7" t="s">
        <v>1881</v>
      </c>
      <c r="D191" s="6" t="s">
        <v>81</v>
      </c>
      <c r="E191" s="7" t="s">
        <v>1882</v>
      </c>
      <c r="F191" s="6" t="s">
        <v>1883</v>
      </c>
      <c r="G191" s="7" t="s">
        <v>84</v>
      </c>
      <c r="H191" s="6" t="s">
        <v>85</v>
      </c>
      <c r="I191" s="7" t="s">
        <v>86</v>
      </c>
      <c r="J191" s="6" t="s">
        <v>1991</v>
      </c>
      <c r="K191" s="7" t="s">
        <v>88</v>
      </c>
      <c r="L191" s="6" t="s">
        <v>1992</v>
      </c>
      <c r="M191" s="7" t="s">
        <v>1993</v>
      </c>
      <c r="N191" s="6" t="s">
        <v>1994</v>
      </c>
      <c r="O191" s="7" t="s">
        <v>1783</v>
      </c>
      <c r="P191">
        <f t="shared" si="2"/>
        <v>35</v>
      </c>
      <c r="Q191">
        <f>VLOOKUP(P191,'3ME-NAF'!A:C,3,FALSE)</f>
        <v>2402</v>
      </c>
      <c r="R191" s="7" t="s">
        <v>249</v>
      </c>
      <c r="S191" s="6" t="s">
        <v>94</v>
      </c>
      <c r="T191" s="7" t="s">
        <v>214</v>
      </c>
      <c r="U191" s="6" t="s">
        <v>360</v>
      </c>
      <c r="V191" s="7" t="s">
        <v>1862</v>
      </c>
      <c r="W191" s="6" t="s">
        <v>250</v>
      </c>
      <c r="X191" s="7" t="s">
        <v>1995</v>
      </c>
      <c r="Y191" s="6" t="s">
        <v>1996</v>
      </c>
      <c r="Z191" s="7" t="s">
        <v>1997</v>
      </c>
      <c r="AA191" s="6" t="s">
        <v>1998</v>
      </c>
      <c r="AB191" s="7" t="s">
        <v>1866</v>
      </c>
      <c r="AC191" s="6" t="s">
        <v>79</v>
      </c>
      <c r="AD191" s="7" t="s">
        <v>79</v>
      </c>
      <c r="AE191" s="6" t="s">
        <v>79</v>
      </c>
      <c r="AF191" s="7" t="s">
        <v>79</v>
      </c>
      <c r="AG191" s="6" t="s">
        <v>79</v>
      </c>
      <c r="AH191" s="7" t="s">
        <v>143</v>
      </c>
      <c r="AI191" s="6" t="s">
        <v>1999</v>
      </c>
      <c r="AJ191" s="7" t="s">
        <v>2000</v>
      </c>
      <c r="AK191" s="6" t="s">
        <v>1607</v>
      </c>
      <c r="AL191" s="7" t="s">
        <v>2001</v>
      </c>
      <c r="AM191" s="6" t="s">
        <v>1607</v>
      </c>
      <c r="AN191" s="7" t="s">
        <v>368</v>
      </c>
      <c r="AO191" s="7" t="s">
        <v>249</v>
      </c>
      <c r="AP191" s="7" t="s">
        <v>79</v>
      </c>
      <c r="AQ191" s="7"/>
      <c r="AR191" s="7">
        <v>1</v>
      </c>
      <c r="AS191" s="8">
        <v>4615471</v>
      </c>
      <c r="AT191" s="8">
        <v>4615471</v>
      </c>
      <c r="AU191" s="8"/>
      <c r="AV191" s="8"/>
      <c r="AW191" s="8"/>
      <c r="AX191" s="8"/>
      <c r="AY191" s="8">
        <v>2622403</v>
      </c>
      <c r="AZ191" s="8">
        <v>2622403</v>
      </c>
      <c r="BA191" s="9">
        <v>524480.6</v>
      </c>
      <c r="BB191" s="9">
        <v>1048961.2</v>
      </c>
      <c r="BC191" s="9">
        <v>0</v>
      </c>
      <c r="BD191" s="9">
        <v>1573441.8</v>
      </c>
      <c r="BE191" s="10">
        <v>37149</v>
      </c>
      <c r="BF191" s="11">
        <v>3.5295740000000007</v>
      </c>
      <c r="BG191" s="11">
        <v>37149</v>
      </c>
      <c r="BH191" s="11">
        <v>6000</v>
      </c>
      <c r="BI191" s="9">
        <v>0</v>
      </c>
      <c r="BJ191" s="9">
        <v>0</v>
      </c>
      <c r="BK191" s="9">
        <v>0</v>
      </c>
      <c r="BL191" s="9">
        <v>0</v>
      </c>
      <c r="BM191" s="9">
        <v>0</v>
      </c>
      <c r="BN191" s="9">
        <v>0</v>
      </c>
      <c r="BO191" s="9">
        <v>1993068</v>
      </c>
      <c r="BP191" s="9">
        <v>0</v>
      </c>
      <c r="BQ191" s="9">
        <v>0</v>
      </c>
      <c r="BR191" s="9">
        <v>0</v>
      </c>
      <c r="BS191" s="7"/>
      <c r="BT191" s="7" t="str">
        <f>IFERROR((VLOOKUP(J191,[1]!Tableau2[#All],13,FALSE)),"")</f>
        <v/>
      </c>
    </row>
    <row r="192" spans="1:72" x14ac:dyDescent="0.25">
      <c r="A192" s="6" t="s">
        <v>1779</v>
      </c>
      <c r="B192" s="6" t="s">
        <v>354</v>
      </c>
      <c r="C192" s="7" t="s">
        <v>1881</v>
      </c>
      <c r="D192" s="6" t="s">
        <v>81</v>
      </c>
      <c r="E192" s="7" t="s">
        <v>1882</v>
      </c>
      <c r="F192" s="6" t="s">
        <v>1883</v>
      </c>
      <c r="G192" s="7" t="s">
        <v>84</v>
      </c>
      <c r="H192" s="6" t="s">
        <v>85</v>
      </c>
      <c r="I192" s="7" t="s">
        <v>86</v>
      </c>
      <c r="J192" s="6" t="s">
        <v>2002</v>
      </c>
      <c r="K192" s="7" t="s">
        <v>88</v>
      </c>
      <c r="L192" s="6" t="s">
        <v>2003</v>
      </c>
      <c r="M192" s="7" t="s">
        <v>1325</v>
      </c>
      <c r="N192" s="6" t="s">
        <v>2004</v>
      </c>
      <c r="O192" s="7" t="s">
        <v>786</v>
      </c>
      <c r="P192">
        <f t="shared" si="2"/>
        <v>17</v>
      </c>
      <c r="Q192">
        <f>VLOOKUP(P192,'3ME-NAF'!A:C,3,FALSE)</f>
        <v>6</v>
      </c>
      <c r="R192" s="7" t="s">
        <v>236</v>
      </c>
      <c r="S192" s="6" t="s">
        <v>94</v>
      </c>
      <c r="T192" s="7" t="s">
        <v>166</v>
      </c>
      <c r="U192" s="6" t="s">
        <v>360</v>
      </c>
      <c r="V192" s="7" t="s">
        <v>1862</v>
      </c>
      <c r="W192" s="6" t="s">
        <v>98</v>
      </c>
      <c r="X192" s="7" t="s">
        <v>226</v>
      </c>
      <c r="Y192" s="6" t="s">
        <v>227</v>
      </c>
      <c r="Z192" s="7" t="s">
        <v>228</v>
      </c>
      <c r="AA192" s="6" t="s">
        <v>229</v>
      </c>
      <c r="AB192" s="7" t="s">
        <v>1866</v>
      </c>
      <c r="AC192" s="6" t="s">
        <v>79</v>
      </c>
      <c r="AD192" s="7" t="s">
        <v>79</v>
      </c>
      <c r="AE192" s="6" t="s">
        <v>79</v>
      </c>
      <c r="AF192" s="7" t="s">
        <v>79</v>
      </c>
      <c r="AG192" s="6" t="s">
        <v>79</v>
      </c>
      <c r="AH192" s="7" t="s">
        <v>143</v>
      </c>
      <c r="AI192" s="6" t="s">
        <v>1502</v>
      </c>
      <c r="AJ192" s="7" t="s">
        <v>1503</v>
      </c>
      <c r="AK192" s="6" t="s">
        <v>1607</v>
      </c>
      <c r="AL192" s="7" t="s">
        <v>2001</v>
      </c>
      <c r="AM192" s="6" t="s">
        <v>1607</v>
      </c>
      <c r="AN192" s="7" t="s">
        <v>368</v>
      </c>
      <c r="AO192" s="7" t="s">
        <v>236</v>
      </c>
      <c r="AP192" s="7" t="s">
        <v>1291</v>
      </c>
      <c r="AQ192" s="7" t="s">
        <v>143</v>
      </c>
      <c r="AR192" s="7">
        <v>1</v>
      </c>
      <c r="AS192" s="8">
        <v>42120000</v>
      </c>
      <c r="AT192" s="8">
        <v>42120000</v>
      </c>
      <c r="AU192" s="8"/>
      <c r="AV192" s="8"/>
      <c r="AW192" s="8"/>
      <c r="AX192" s="8"/>
      <c r="AY192" s="8">
        <v>14990000</v>
      </c>
      <c r="AZ192" s="8">
        <v>14990000</v>
      </c>
      <c r="BA192" s="9">
        <v>2998000</v>
      </c>
      <c r="BB192" s="9">
        <v>2998000</v>
      </c>
      <c r="BC192" s="9">
        <v>0</v>
      </c>
      <c r="BD192" s="9">
        <v>5996000</v>
      </c>
      <c r="BE192" s="10">
        <v>309780</v>
      </c>
      <c r="BF192" s="11">
        <v>2.4194589999999998</v>
      </c>
      <c r="BG192" s="11">
        <v>309780</v>
      </c>
      <c r="BH192" s="11">
        <v>42600</v>
      </c>
      <c r="BI192" s="9">
        <v>0</v>
      </c>
      <c r="BJ192" s="9">
        <v>3704064.6</v>
      </c>
      <c r="BK192" s="9">
        <v>0</v>
      </c>
      <c r="BL192" s="9">
        <v>0</v>
      </c>
      <c r="BM192" s="9">
        <v>0</v>
      </c>
      <c r="BN192" s="9">
        <v>0</v>
      </c>
      <c r="BO192" s="9">
        <v>23425935.399999999</v>
      </c>
      <c r="BP192" s="9">
        <v>0</v>
      </c>
      <c r="BQ192" s="9">
        <v>3704064.6</v>
      </c>
      <c r="BR192" s="9">
        <v>0</v>
      </c>
      <c r="BS192" s="7"/>
      <c r="BT192" s="7" t="str">
        <f>IFERROR((VLOOKUP(J192,[1]!Tableau2[#All],13,FALSE)),"")</f>
        <v/>
      </c>
    </row>
    <row r="193" spans="1:72" x14ac:dyDescent="0.25">
      <c r="A193" s="6" t="s">
        <v>1779</v>
      </c>
      <c r="B193" s="6" t="s">
        <v>354</v>
      </c>
      <c r="C193" s="7" t="s">
        <v>1881</v>
      </c>
      <c r="D193" s="6" t="s">
        <v>81</v>
      </c>
      <c r="E193" s="7" t="s">
        <v>1882</v>
      </c>
      <c r="F193" s="6" t="s">
        <v>1883</v>
      </c>
      <c r="G193" s="7" t="s">
        <v>84</v>
      </c>
      <c r="H193" s="6" t="s">
        <v>85</v>
      </c>
      <c r="I193" s="7" t="s">
        <v>86</v>
      </c>
      <c r="J193" s="6" t="s">
        <v>2005</v>
      </c>
      <c r="K193" s="7" t="s">
        <v>88</v>
      </c>
      <c r="L193" s="6" t="s">
        <v>2006</v>
      </c>
      <c r="M193" s="7" t="s">
        <v>2007</v>
      </c>
      <c r="N193" s="6" t="s">
        <v>2008</v>
      </c>
      <c r="O193" s="7" t="s">
        <v>556</v>
      </c>
      <c r="P193">
        <f t="shared" si="2"/>
        <v>16</v>
      </c>
      <c r="Q193">
        <f>VLOOKUP(P193,'3ME-NAF'!A:C,3,FALSE)</f>
        <v>12</v>
      </c>
      <c r="R193" s="7" t="s">
        <v>249</v>
      </c>
      <c r="S193" s="6" t="s">
        <v>94</v>
      </c>
      <c r="T193" s="7" t="s">
        <v>214</v>
      </c>
      <c r="U193" s="6" t="s">
        <v>360</v>
      </c>
      <c r="V193" s="7" t="s">
        <v>1862</v>
      </c>
      <c r="W193" s="6" t="s">
        <v>787</v>
      </c>
      <c r="X193" s="7" t="s">
        <v>1339</v>
      </c>
      <c r="Y193" s="6" t="s">
        <v>2009</v>
      </c>
      <c r="Z193" s="7" t="s">
        <v>2010</v>
      </c>
      <c r="AA193" s="6" t="s">
        <v>2011</v>
      </c>
      <c r="AB193" s="7" t="s">
        <v>1866</v>
      </c>
      <c r="AC193" s="6" t="s">
        <v>79</v>
      </c>
      <c r="AD193" s="7" t="s">
        <v>79</v>
      </c>
      <c r="AE193" s="6" t="s">
        <v>79</v>
      </c>
      <c r="AF193" s="7" t="s">
        <v>79</v>
      </c>
      <c r="AG193" s="6" t="s">
        <v>79</v>
      </c>
      <c r="AH193" s="7" t="s">
        <v>143</v>
      </c>
      <c r="AI193" s="6" t="s">
        <v>2012</v>
      </c>
      <c r="AJ193" s="7" t="s">
        <v>2013</v>
      </c>
      <c r="AK193" s="6" t="s">
        <v>1607</v>
      </c>
      <c r="AL193" s="7" t="s">
        <v>2001</v>
      </c>
      <c r="AM193" s="6" t="s">
        <v>1607</v>
      </c>
      <c r="AN193" s="7" t="s">
        <v>368</v>
      </c>
      <c r="AO193" s="7" t="s">
        <v>249</v>
      </c>
      <c r="AP193" s="7" t="s">
        <v>79</v>
      </c>
      <c r="AQ193" s="7"/>
      <c r="AR193" s="7">
        <v>1</v>
      </c>
      <c r="AS193" s="8">
        <v>7706679</v>
      </c>
      <c r="AT193" s="8">
        <v>7706679</v>
      </c>
      <c r="AU193" s="8"/>
      <c r="AV193" s="8"/>
      <c r="AW193" s="8"/>
      <c r="AX193" s="8"/>
      <c r="AY193" s="8">
        <v>4028574</v>
      </c>
      <c r="AZ193" s="8">
        <v>4028574</v>
      </c>
      <c r="BA193" s="9">
        <v>805714.8</v>
      </c>
      <c r="BB193" s="9">
        <v>1611429.6</v>
      </c>
      <c r="BC193" s="9">
        <v>0</v>
      </c>
      <c r="BD193" s="9">
        <v>2417144.4</v>
      </c>
      <c r="BE193" s="10">
        <v>64237</v>
      </c>
      <c r="BF193" s="11">
        <v>3.1357119999999998</v>
      </c>
      <c r="BG193" s="11">
        <v>64237</v>
      </c>
      <c r="BH193" s="11">
        <v>10000</v>
      </c>
      <c r="BI193" s="9">
        <v>0</v>
      </c>
      <c r="BJ193" s="9">
        <v>0</v>
      </c>
      <c r="BK193" s="9">
        <v>0</v>
      </c>
      <c r="BL193" s="9">
        <v>0</v>
      </c>
      <c r="BM193" s="9">
        <v>0</v>
      </c>
      <c r="BN193" s="9">
        <v>0</v>
      </c>
      <c r="BO193" s="9">
        <v>3678105</v>
      </c>
      <c r="BP193" s="9">
        <v>0</v>
      </c>
      <c r="BQ193" s="9">
        <v>0</v>
      </c>
      <c r="BR193" s="9">
        <v>0</v>
      </c>
      <c r="BS193" s="7"/>
      <c r="BT193" s="7" t="str">
        <f>IFERROR((VLOOKUP(J193,[1]!Tableau2[#All],13,FALSE)),"")</f>
        <v/>
      </c>
    </row>
    <row r="194" spans="1:72" x14ac:dyDescent="0.25">
      <c r="A194" s="6" t="s">
        <v>1779</v>
      </c>
      <c r="B194" s="6" t="s">
        <v>354</v>
      </c>
      <c r="C194" s="7" t="s">
        <v>1881</v>
      </c>
      <c r="D194" s="6" t="s">
        <v>81</v>
      </c>
      <c r="E194" s="7" t="s">
        <v>1882</v>
      </c>
      <c r="F194" s="6" t="s">
        <v>1883</v>
      </c>
      <c r="G194" s="7" t="s">
        <v>84</v>
      </c>
      <c r="H194" s="6" t="s">
        <v>85</v>
      </c>
      <c r="I194" s="7" t="s">
        <v>86</v>
      </c>
      <c r="J194" s="6" t="s">
        <v>2014</v>
      </c>
      <c r="K194" s="7" t="s">
        <v>88</v>
      </c>
      <c r="L194" s="6" t="s">
        <v>2015</v>
      </c>
      <c r="M194" s="7" t="s">
        <v>2016</v>
      </c>
      <c r="N194" s="6" t="s">
        <v>2017</v>
      </c>
      <c r="O194" s="7" t="s">
        <v>1074</v>
      </c>
      <c r="P194">
        <f t="shared" si="2"/>
        <v>10</v>
      </c>
      <c r="Q194">
        <f>VLOOKUP(P194,'3ME-NAF'!A:C,3,FALSE)</f>
        <v>2</v>
      </c>
      <c r="R194" s="7" t="s">
        <v>93</v>
      </c>
      <c r="S194" s="6" t="s">
        <v>94</v>
      </c>
      <c r="T194" s="7" t="s">
        <v>95</v>
      </c>
      <c r="U194" s="6" t="s">
        <v>360</v>
      </c>
      <c r="V194" s="7" t="s">
        <v>1862</v>
      </c>
      <c r="W194" s="6" t="s">
        <v>473</v>
      </c>
      <c r="X194" s="7" t="s">
        <v>634</v>
      </c>
      <c r="Y194" s="6" t="s">
        <v>2018</v>
      </c>
      <c r="Z194" s="7" t="s">
        <v>2019</v>
      </c>
      <c r="AA194" s="6" t="s">
        <v>2020</v>
      </c>
      <c r="AB194" s="7" t="s">
        <v>1866</v>
      </c>
      <c r="AC194" s="6" t="s">
        <v>79</v>
      </c>
      <c r="AD194" s="7" t="s">
        <v>79</v>
      </c>
      <c r="AE194" s="6" t="s">
        <v>79</v>
      </c>
      <c r="AF194" s="7" t="s">
        <v>79</v>
      </c>
      <c r="AG194" s="6" t="s">
        <v>79</v>
      </c>
      <c r="AH194" s="7" t="s">
        <v>143</v>
      </c>
      <c r="AI194" s="6" t="s">
        <v>2021</v>
      </c>
      <c r="AJ194" s="7" t="s">
        <v>2022</v>
      </c>
      <c r="AK194" s="6" t="s">
        <v>1607</v>
      </c>
      <c r="AL194" s="7" t="s">
        <v>2001</v>
      </c>
      <c r="AM194" s="6" t="s">
        <v>1607</v>
      </c>
      <c r="AN194" s="7" t="s">
        <v>368</v>
      </c>
      <c r="AO194" s="7" t="s">
        <v>93</v>
      </c>
      <c r="AP194" s="7" t="s">
        <v>79</v>
      </c>
      <c r="AQ194" s="7"/>
      <c r="AR194" s="7">
        <v>1</v>
      </c>
      <c r="AS194" s="8">
        <v>7374627</v>
      </c>
      <c r="AT194" s="8">
        <v>7374627</v>
      </c>
      <c r="AU194" s="8"/>
      <c r="AV194" s="8"/>
      <c r="AW194" s="8"/>
      <c r="AX194" s="8"/>
      <c r="AY194" s="8">
        <v>3532328</v>
      </c>
      <c r="AZ194" s="8">
        <v>3532328</v>
      </c>
      <c r="BA194" s="9">
        <v>706465.6</v>
      </c>
      <c r="BB194" s="9">
        <v>706465.6</v>
      </c>
      <c r="BC194" s="9">
        <v>0</v>
      </c>
      <c r="BD194" s="9">
        <v>1412931.2</v>
      </c>
      <c r="BE194" s="10">
        <v>53809</v>
      </c>
      <c r="BF194" s="11">
        <v>3.2822840000000002</v>
      </c>
      <c r="BG194" s="11">
        <v>53809</v>
      </c>
      <c r="BH194" s="11">
        <v>7900</v>
      </c>
      <c r="BI194" s="9">
        <v>0</v>
      </c>
      <c r="BJ194" s="9">
        <v>0</v>
      </c>
      <c r="BK194" s="9">
        <v>0</v>
      </c>
      <c r="BL194" s="9">
        <v>0</v>
      </c>
      <c r="BM194" s="9">
        <v>0</v>
      </c>
      <c r="BN194" s="9">
        <v>0</v>
      </c>
      <c r="BO194" s="9">
        <v>3842299</v>
      </c>
      <c r="BP194" s="9">
        <v>0</v>
      </c>
      <c r="BQ194" s="9">
        <v>0</v>
      </c>
      <c r="BR194" s="9">
        <v>0</v>
      </c>
      <c r="BS194" s="7"/>
      <c r="BT194" s="7" t="str">
        <f>IFERROR((VLOOKUP(J194,[1]!Tableau2[#All],13,FALSE)),"")</f>
        <v/>
      </c>
    </row>
    <row r="195" spans="1:72" x14ac:dyDescent="0.25">
      <c r="A195" s="6" t="s">
        <v>1779</v>
      </c>
      <c r="B195" s="6" t="s">
        <v>354</v>
      </c>
      <c r="C195" s="7" t="s">
        <v>1881</v>
      </c>
      <c r="D195" s="6" t="s">
        <v>81</v>
      </c>
      <c r="E195" s="7" t="s">
        <v>1882</v>
      </c>
      <c r="F195" s="6" t="s">
        <v>1883</v>
      </c>
      <c r="G195" s="7" t="s">
        <v>84</v>
      </c>
      <c r="H195" s="6" t="s">
        <v>85</v>
      </c>
      <c r="I195" s="7" t="s">
        <v>86</v>
      </c>
      <c r="J195" s="6" t="s">
        <v>2023</v>
      </c>
      <c r="K195" s="7" t="s">
        <v>88</v>
      </c>
      <c r="L195" s="6" t="s">
        <v>2024</v>
      </c>
      <c r="M195" s="7" t="s">
        <v>2025</v>
      </c>
      <c r="N195" s="6" t="s">
        <v>2026</v>
      </c>
      <c r="O195" s="7" t="s">
        <v>2027</v>
      </c>
      <c r="P195">
        <f t="shared" ref="P195:P258" si="3">_xlfn.NUMBERVALUE(LEFT(O195,2))</f>
        <v>23</v>
      </c>
      <c r="Q195">
        <f>VLOOKUP(P195,'3ME-NAF'!A:C,3,FALSE)</f>
        <v>5</v>
      </c>
      <c r="R195" s="7" t="s">
        <v>287</v>
      </c>
      <c r="S195" s="6" t="s">
        <v>94</v>
      </c>
      <c r="T195" s="7" t="s">
        <v>166</v>
      </c>
      <c r="U195" s="6" t="s">
        <v>1095</v>
      </c>
      <c r="V195" s="7" t="s">
        <v>1862</v>
      </c>
      <c r="W195" s="6" t="s">
        <v>150</v>
      </c>
      <c r="X195" s="7" t="s">
        <v>274</v>
      </c>
      <c r="Y195" s="6" t="s">
        <v>2028</v>
      </c>
      <c r="Z195" s="7" t="s">
        <v>2029</v>
      </c>
      <c r="AA195" s="6" t="s">
        <v>2030</v>
      </c>
      <c r="AB195" s="7" t="s">
        <v>1866</v>
      </c>
      <c r="AC195" s="6" t="s">
        <v>79</v>
      </c>
      <c r="AD195" s="7" t="s">
        <v>79</v>
      </c>
      <c r="AE195" s="6" t="s">
        <v>79</v>
      </c>
      <c r="AF195" s="7" t="s">
        <v>79</v>
      </c>
      <c r="AG195" s="6" t="s">
        <v>79</v>
      </c>
      <c r="AH195" s="7" t="s">
        <v>143</v>
      </c>
      <c r="AI195" s="6" t="s">
        <v>143</v>
      </c>
      <c r="AJ195" s="7" t="s">
        <v>2031</v>
      </c>
      <c r="AK195" s="6" t="s">
        <v>1607</v>
      </c>
      <c r="AL195" s="7" t="s">
        <v>2001</v>
      </c>
      <c r="AM195" s="6" t="s">
        <v>1607</v>
      </c>
      <c r="AN195" s="7" t="s">
        <v>368</v>
      </c>
      <c r="AO195" s="7" t="s">
        <v>287</v>
      </c>
      <c r="AP195" s="7" t="s">
        <v>79</v>
      </c>
      <c r="AQ195" s="7"/>
      <c r="AR195" s="7">
        <v>1</v>
      </c>
      <c r="AS195" s="8">
        <v>9500000</v>
      </c>
      <c r="AT195" s="8">
        <v>9500000</v>
      </c>
      <c r="AU195" s="8"/>
      <c r="AV195" s="8"/>
      <c r="AW195" s="8"/>
      <c r="AX195" s="8"/>
      <c r="AY195" s="8">
        <v>4075000</v>
      </c>
      <c r="AZ195" s="8">
        <v>4075000</v>
      </c>
      <c r="BA195" s="9">
        <v>815000</v>
      </c>
      <c r="BB195" s="9">
        <v>0</v>
      </c>
      <c r="BC195" s="9">
        <v>0</v>
      </c>
      <c r="BD195" s="9">
        <v>815000</v>
      </c>
      <c r="BE195" s="10">
        <v>92889</v>
      </c>
      <c r="BF195" s="11">
        <v>2.1934779999999998</v>
      </c>
      <c r="BG195" s="11">
        <v>92889</v>
      </c>
      <c r="BH195" s="11">
        <v>11700</v>
      </c>
      <c r="BI195" s="9">
        <v>0</v>
      </c>
      <c r="BJ195" s="9">
        <v>0</v>
      </c>
      <c r="BK195" s="9">
        <v>0</v>
      </c>
      <c r="BL195" s="9">
        <v>0</v>
      </c>
      <c r="BM195" s="9">
        <v>0</v>
      </c>
      <c r="BN195" s="9">
        <v>0</v>
      </c>
      <c r="BO195" s="9">
        <v>5425000</v>
      </c>
      <c r="BP195" s="9">
        <v>0</v>
      </c>
      <c r="BQ195" s="9">
        <v>0</v>
      </c>
      <c r="BR195" s="9">
        <v>0</v>
      </c>
      <c r="BS195" s="7"/>
      <c r="BT195" s="7" t="str">
        <f>IFERROR((VLOOKUP(J195,[1]!Tableau2[#All],13,FALSE)),"")</f>
        <v/>
      </c>
    </row>
    <row r="196" spans="1:72" x14ac:dyDescent="0.25">
      <c r="A196" s="6" t="s">
        <v>1779</v>
      </c>
      <c r="B196" s="6" t="s">
        <v>354</v>
      </c>
      <c r="C196" s="7" t="s">
        <v>1881</v>
      </c>
      <c r="D196" s="6" t="s">
        <v>81</v>
      </c>
      <c r="E196" s="7" t="s">
        <v>1882</v>
      </c>
      <c r="F196" s="6" t="s">
        <v>1883</v>
      </c>
      <c r="G196" s="7" t="s">
        <v>84</v>
      </c>
      <c r="H196" s="6" t="s">
        <v>85</v>
      </c>
      <c r="I196" s="7" t="s">
        <v>86</v>
      </c>
      <c r="J196" s="6" t="s">
        <v>2032</v>
      </c>
      <c r="K196" s="7" t="s">
        <v>88</v>
      </c>
      <c r="L196" s="6" t="s">
        <v>2033</v>
      </c>
      <c r="M196" s="7" t="s">
        <v>2034</v>
      </c>
      <c r="N196" s="6" t="s">
        <v>2035</v>
      </c>
      <c r="O196" s="7" t="s">
        <v>2036</v>
      </c>
      <c r="P196">
        <f t="shared" si="3"/>
        <v>21</v>
      </c>
      <c r="Q196">
        <f>VLOOKUP(P196,'3ME-NAF'!A:C,3,FALSE)</f>
        <v>7</v>
      </c>
      <c r="R196" s="7" t="s">
        <v>93</v>
      </c>
      <c r="S196" s="6" t="s">
        <v>94</v>
      </c>
      <c r="T196" s="7" t="s">
        <v>95</v>
      </c>
      <c r="U196" s="6" t="s">
        <v>360</v>
      </c>
      <c r="V196" s="7" t="s">
        <v>1862</v>
      </c>
      <c r="W196" s="6" t="s">
        <v>136</v>
      </c>
      <c r="X196" s="7" t="s">
        <v>137</v>
      </c>
      <c r="Y196" s="6" t="s">
        <v>950</v>
      </c>
      <c r="Z196" s="7" t="s">
        <v>951</v>
      </c>
      <c r="AA196" s="6" t="s">
        <v>952</v>
      </c>
      <c r="AB196" s="7" t="s">
        <v>1866</v>
      </c>
      <c r="AC196" s="6" t="s">
        <v>79</v>
      </c>
      <c r="AD196" s="7" t="s">
        <v>79</v>
      </c>
      <c r="AE196" s="6" t="s">
        <v>79</v>
      </c>
      <c r="AF196" s="7" t="s">
        <v>79</v>
      </c>
      <c r="AG196" s="6" t="s">
        <v>79</v>
      </c>
      <c r="AH196" s="7" t="s">
        <v>143</v>
      </c>
      <c r="AI196" s="6" t="s">
        <v>143</v>
      </c>
      <c r="AJ196" s="7" t="s">
        <v>2037</v>
      </c>
      <c r="AK196" s="6" t="s">
        <v>1607</v>
      </c>
      <c r="AL196" s="7" t="s">
        <v>2001</v>
      </c>
      <c r="AM196" s="6" t="s">
        <v>1607</v>
      </c>
      <c r="AN196" s="7" t="s">
        <v>368</v>
      </c>
      <c r="AO196" s="7" t="s">
        <v>93</v>
      </c>
      <c r="AP196" s="7" t="s">
        <v>1291</v>
      </c>
      <c r="AQ196" s="7" t="s">
        <v>143</v>
      </c>
      <c r="AR196" s="7">
        <v>1</v>
      </c>
      <c r="AS196" s="8">
        <v>23052571</v>
      </c>
      <c r="AT196" s="8">
        <v>23052571</v>
      </c>
      <c r="AU196" s="8"/>
      <c r="AV196" s="8"/>
      <c r="AW196" s="8"/>
      <c r="AX196" s="8"/>
      <c r="AY196" s="8">
        <v>10373656.74</v>
      </c>
      <c r="AZ196" s="8">
        <v>10373656.74</v>
      </c>
      <c r="BA196" s="9">
        <v>2074731.35</v>
      </c>
      <c r="BB196" s="9">
        <v>0</v>
      </c>
      <c r="BC196" s="9">
        <v>0</v>
      </c>
      <c r="BD196" s="9">
        <v>2074731.35</v>
      </c>
      <c r="BE196" s="10">
        <v>94240</v>
      </c>
      <c r="BF196" s="11">
        <v>5.5038499999999999</v>
      </c>
      <c r="BG196" s="11">
        <v>94240</v>
      </c>
      <c r="BH196" s="11">
        <v>15000</v>
      </c>
      <c r="BI196" s="9">
        <v>0</v>
      </c>
      <c r="BJ196" s="9">
        <v>952974</v>
      </c>
      <c r="BK196" s="9">
        <v>0</v>
      </c>
      <c r="BL196" s="9">
        <v>0</v>
      </c>
      <c r="BM196" s="9">
        <v>0</v>
      </c>
      <c r="BN196" s="9">
        <v>0</v>
      </c>
      <c r="BO196" s="9">
        <v>11725940.26</v>
      </c>
      <c r="BP196" s="9">
        <v>0</v>
      </c>
      <c r="BQ196" s="9">
        <v>952974</v>
      </c>
      <c r="BR196" s="9">
        <v>0</v>
      </c>
      <c r="BS196" s="7"/>
      <c r="BT196" s="7" t="str">
        <f>IFERROR((VLOOKUP(J196,[1]!Tableau2[#All],13,FALSE)),"")</f>
        <v/>
      </c>
    </row>
    <row r="197" spans="1:72" x14ac:dyDescent="0.25">
      <c r="A197" s="6" t="s">
        <v>1779</v>
      </c>
      <c r="B197" s="6" t="s">
        <v>354</v>
      </c>
      <c r="C197" s="7" t="s">
        <v>1881</v>
      </c>
      <c r="D197" s="6" t="s">
        <v>81</v>
      </c>
      <c r="E197" s="7" t="s">
        <v>1882</v>
      </c>
      <c r="F197" s="6" t="s">
        <v>1883</v>
      </c>
      <c r="G197" s="7" t="s">
        <v>84</v>
      </c>
      <c r="H197" s="6" t="s">
        <v>85</v>
      </c>
      <c r="I197" s="7" t="s">
        <v>86</v>
      </c>
      <c r="J197" s="6" t="s">
        <v>2038</v>
      </c>
      <c r="K197" s="7" t="s">
        <v>88</v>
      </c>
      <c r="L197" s="6" t="s">
        <v>2039</v>
      </c>
      <c r="M197" s="7" t="s">
        <v>2040</v>
      </c>
      <c r="N197" s="6" t="s">
        <v>2041</v>
      </c>
      <c r="O197" s="7" t="s">
        <v>556</v>
      </c>
      <c r="P197">
        <f t="shared" si="3"/>
        <v>16</v>
      </c>
      <c r="Q197">
        <f>VLOOKUP(P197,'3ME-NAF'!A:C,3,FALSE)</f>
        <v>12</v>
      </c>
      <c r="R197" s="7" t="s">
        <v>249</v>
      </c>
      <c r="S197" s="6" t="s">
        <v>94</v>
      </c>
      <c r="T197" s="7" t="s">
        <v>166</v>
      </c>
      <c r="U197" s="6" t="s">
        <v>1095</v>
      </c>
      <c r="V197" s="7" t="s">
        <v>1862</v>
      </c>
      <c r="W197" s="6" t="s">
        <v>250</v>
      </c>
      <c r="X197" s="7" t="s">
        <v>567</v>
      </c>
      <c r="Y197" s="6" t="s">
        <v>2042</v>
      </c>
      <c r="Z197" s="7" t="s">
        <v>2043</v>
      </c>
      <c r="AA197" s="6" t="s">
        <v>2044</v>
      </c>
      <c r="AB197" s="7" t="s">
        <v>1866</v>
      </c>
      <c r="AC197" s="6" t="s">
        <v>79</v>
      </c>
      <c r="AD197" s="7" t="s">
        <v>79</v>
      </c>
      <c r="AE197" s="6" t="s">
        <v>79</v>
      </c>
      <c r="AF197" s="7" t="s">
        <v>79</v>
      </c>
      <c r="AG197" s="6" t="s">
        <v>79</v>
      </c>
      <c r="AH197" s="7" t="s">
        <v>143</v>
      </c>
      <c r="AI197" s="6" t="s">
        <v>2045</v>
      </c>
      <c r="AJ197" s="7" t="s">
        <v>2046</v>
      </c>
      <c r="AK197" s="6" t="s">
        <v>1607</v>
      </c>
      <c r="AL197" s="7" t="s">
        <v>2001</v>
      </c>
      <c r="AM197" s="6" t="s">
        <v>1607</v>
      </c>
      <c r="AN197" s="7" t="s">
        <v>368</v>
      </c>
      <c r="AO197" s="7" t="s">
        <v>249</v>
      </c>
      <c r="AP197" s="7" t="s">
        <v>1291</v>
      </c>
      <c r="AQ197" s="7" t="s">
        <v>143</v>
      </c>
      <c r="AR197" s="7">
        <v>1</v>
      </c>
      <c r="AS197" s="8">
        <v>5007782</v>
      </c>
      <c r="AT197" s="8">
        <v>5007782</v>
      </c>
      <c r="AU197" s="8"/>
      <c r="AV197" s="8"/>
      <c r="AW197" s="8"/>
      <c r="AX197" s="8"/>
      <c r="AY197" s="8">
        <v>2350000</v>
      </c>
      <c r="AZ197" s="8">
        <v>2350000</v>
      </c>
      <c r="BA197" s="9">
        <v>470000</v>
      </c>
      <c r="BB197" s="9">
        <v>470000</v>
      </c>
      <c r="BC197" s="9">
        <v>0</v>
      </c>
      <c r="BD197" s="9">
        <v>940000</v>
      </c>
      <c r="BE197" s="10">
        <v>29018</v>
      </c>
      <c r="BF197" s="11">
        <v>4.0492109999999997</v>
      </c>
      <c r="BG197" s="11">
        <v>29018</v>
      </c>
      <c r="BH197" s="11">
        <v>6000</v>
      </c>
      <c r="BI197" s="9">
        <v>0</v>
      </c>
      <c r="BJ197" s="9">
        <v>32626</v>
      </c>
      <c r="BK197" s="9">
        <v>0</v>
      </c>
      <c r="BL197" s="9">
        <v>0</v>
      </c>
      <c r="BM197" s="9">
        <v>0</v>
      </c>
      <c r="BN197" s="9">
        <v>0</v>
      </c>
      <c r="BO197" s="9">
        <v>2625156</v>
      </c>
      <c r="BP197" s="9">
        <v>0</v>
      </c>
      <c r="BQ197" s="9">
        <v>32626</v>
      </c>
      <c r="BR197" s="9">
        <v>0</v>
      </c>
      <c r="BS197" s="7"/>
      <c r="BT197" s="7" t="str">
        <f>IFERROR((VLOOKUP(J197,[1]!Tableau2[#All],13,FALSE)),"")</f>
        <v/>
      </c>
    </row>
    <row r="198" spans="1:72" x14ac:dyDescent="0.25">
      <c r="A198" s="6" t="s">
        <v>1779</v>
      </c>
      <c r="B198" s="6" t="s">
        <v>354</v>
      </c>
      <c r="C198" s="7" t="s">
        <v>1881</v>
      </c>
      <c r="D198" s="6" t="s">
        <v>81</v>
      </c>
      <c r="E198" s="7" t="s">
        <v>1882</v>
      </c>
      <c r="F198" s="6" t="s">
        <v>1883</v>
      </c>
      <c r="G198" s="7" t="s">
        <v>84</v>
      </c>
      <c r="H198" s="6" t="s">
        <v>85</v>
      </c>
      <c r="I198" s="7" t="s">
        <v>86</v>
      </c>
      <c r="J198" s="6" t="s">
        <v>2047</v>
      </c>
      <c r="K198" s="7" t="s">
        <v>88</v>
      </c>
      <c r="L198" s="6" t="s">
        <v>2048</v>
      </c>
      <c r="M198" s="7" t="s">
        <v>2049</v>
      </c>
      <c r="N198" s="6" t="s">
        <v>2050</v>
      </c>
      <c r="O198" s="7" t="s">
        <v>1783</v>
      </c>
      <c r="P198">
        <f t="shared" si="3"/>
        <v>35</v>
      </c>
      <c r="Q198">
        <f>VLOOKUP(P198,'3ME-NAF'!A:C,3,FALSE)</f>
        <v>2402</v>
      </c>
      <c r="R198" s="7" t="s">
        <v>93</v>
      </c>
      <c r="S198" s="6" t="s">
        <v>94</v>
      </c>
      <c r="T198" s="7" t="s">
        <v>543</v>
      </c>
      <c r="U198" s="6" t="s">
        <v>1095</v>
      </c>
      <c r="V198" s="7" t="s">
        <v>1862</v>
      </c>
      <c r="W198" s="6" t="s">
        <v>136</v>
      </c>
      <c r="X198" s="7" t="s">
        <v>264</v>
      </c>
      <c r="Y198" s="6" t="s">
        <v>2051</v>
      </c>
      <c r="Z198" s="7" t="s">
        <v>2052</v>
      </c>
      <c r="AA198" s="6" t="s">
        <v>2053</v>
      </c>
      <c r="AB198" s="7" t="s">
        <v>1866</v>
      </c>
      <c r="AC198" s="6" t="s">
        <v>79</v>
      </c>
      <c r="AD198" s="7" t="s">
        <v>79</v>
      </c>
      <c r="AE198" s="6" t="s">
        <v>79</v>
      </c>
      <c r="AF198" s="7" t="s">
        <v>79</v>
      </c>
      <c r="AG198" s="6" t="s">
        <v>79</v>
      </c>
      <c r="AH198" s="7" t="s">
        <v>143</v>
      </c>
      <c r="AI198" s="6" t="s">
        <v>2054</v>
      </c>
      <c r="AJ198" s="7" t="s">
        <v>2055</v>
      </c>
      <c r="AK198" s="6" t="s">
        <v>1607</v>
      </c>
      <c r="AL198" s="7" t="s">
        <v>2001</v>
      </c>
      <c r="AM198" s="6" t="s">
        <v>1607</v>
      </c>
      <c r="AN198" s="7" t="s">
        <v>368</v>
      </c>
      <c r="AO198" s="7" t="s">
        <v>93</v>
      </c>
      <c r="AP198" s="7" t="s">
        <v>79</v>
      </c>
      <c r="AQ198" s="7"/>
      <c r="AR198" s="7">
        <v>1</v>
      </c>
      <c r="AS198" s="8">
        <v>7070690</v>
      </c>
      <c r="AT198" s="8">
        <v>7070690</v>
      </c>
      <c r="AU198" s="8"/>
      <c r="AV198" s="8"/>
      <c r="AW198" s="8"/>
      <c r="AX198" s="8"/>
      <c r="AY198" s="8">
        <v>2914883</v>
      </c>
      <c r="AZ198" s="8">
        <v>2914883</v>
      </c>
      <c r="BA198" s="9">
        <v>582976.6</v>
      </c>
      <c r="BB198" s="9">
        <v>582976.6</v>
      </c>
      <c r="BC198" s="9">
        <v>0</v>
      </c>
      <c r="BD198" s="9">
        <v>1165953.2</v>
      </c>
      <c r="BE198" s="10">
        <v>65140</v>
      </c>
      <c r="BF198" s="11">
        <v>2.2373989999999999</v>
      </c>
      <c r="BG198" s="11">
        <v>65140</v>
      </c>
      <c r="BH198" s="11">
        <v>8200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9">
        <v>8311614</v>
      </c>
      <c r="BP198" s="9">
        <v>0</v>
      </c>
      <c r="BQ198" s="9">
        <v>0</v>
      </c>
      <c r="BR198" s="9">
        <v>0</v>
      </c>
      <c r="BS198" s="7"/>
      <c r="BT198" s="7" t="str">
        <f>IFERROR((VLOOKUP(J198,[1]!Tableau2[#All],13,FALSE)),"")</f>
        <v/>
      </c>
    </row>
    <row r="199" spans="1:72" x14ac:dyDescent="0.25">
      <c r="A199" s="6" t="s">
        <v>2056</v>
      </c>
      <c r="B199" s="6" t="s">
        <v>354</v>
      </c>
      <c r="C199" s="7" t="s">
        <v>80</v>
      </c>
      <c r="D199" s="6" t="s">
        <v>81</v>
      </c>
      <c r="E199" s="7" t="s">
        <v>82</v>
      </c>
      <c r="F199" s="6" t="s">
        <v>83</v>
      </c>
      <c r="G199" s="7" t="s">
        <v>84</v>
      </c>
      <c r="H199" s="6" t="s">
        <v>85</v>
      </c>
      <c r="I199" s="7" t="s">
        <v>86</v>
      </c>
      <c r="J199" s="6" t="s">
        <v>1111</v>
      </c>
      <c r="K199" s="7" t="s">
        <v>88</v>
      </c>
      <c r="L199" s="6" t="s">
        <v>1112</v>
      </c>
      <c r="M199" s="7" t="s">
        <v>1113</v>
      </c>
      <c r="N199" s="6" t="s">
        <v>1114</v>
      </c>
      <c r="O199" s="7" t="s">
        <v>1115</v>
      </c>
      <c r="P199">
        <f t="shared" si="3"/>
        <v>10</v>
      </c>
      <c r="Q199">
        <f>VLOOKUP(P199,'3ME-NAF'!A:C,3,FALSE)</f>
        <v>2</v>
      </c>
      <c r="R199" s="7" t="s">
        <v>165</v>
      </c>
      <c r="S199" s="6" t="s">
        <v>94</v>
      </c>
      <c r="T199" s="7" t="s">
        <v>543</v>
      </c>
      <c r="U199" s="6" t="s">
        <v>360</v>
      </c>
      <c r="V199" s="7" t="s">
        <v>97</v>
      </c>
      <c r="W199" s="6" t="s">
        <v>237</v>
      </c>
      <c r="X199" s="7" t="s">
        <v>544</v>
      </c>
      <c r="Y199" s="6" t="s">
        <v>1116</v>
      </c>
      <c r="Z199" s="7" t="s">
        <v>1117</v>
      </c>
      <c r="AA199" s="6" t="s">
        <v>1118</v>
      </c>
      <c r="AB199" s="7" t="s">
        <v>1011</v>
      </c>
      <c r="AC199" s="6" t="s">
        <v>79</v>
      </c>
      <c r="AD199" s="7" t="s">
        <v>79</v>
      </c>
      <c r="AE199" s="6" t="s">
        <v>79</v>
      </c>
      <c r="AF199" s="7" t="s">
        <v>1119</v>
      </c>
      <c r="AG199" s="6" t="s">
        <v>79</v>
      </c>
      <c r="AH199" s="7" t="s">
        <v>143</v>
      </c>
      <c r="AI199" s="6" t="s">
        <v>143</v>
      </c>
      <c r="AJ199" s="7" t="s">
        <v>1120</v>
      </c>
      <c r="AK199" s="6" t="s">
        <v>1121</v>
      </c>
      <c r="AL199" s="7" t="s">
        <v>1089</v>
      </c>
      <c r="AM199" s="6" t="s">
        <v>1012</v>
      </c>
      <c r="AN199" s="7" t="s">
        <v>368</v>
      </c>
      <c r="AO199" s="7" t="s">
        <v>165</v>
      </c>
      <c r="AP199" s="7" t="s">
        <v>79</v>
      </c>
      <c r="AQ199" s="7"/>
      <c r="AR199" s="7">
        <v>1</v>
      </c>
      <c r="AS199" s="8">
        <v>8306598.1324279997</v>
      </c>
      <c r="AT199" s="8">
        <v>8306598.1324279997</v>
      </c>
      <c r="AU199" s="8"/>
      <c r="AV199" s="8"/>
      <c r="AW199" s="8"/>
      <c r="AX199" s="8"/>
      <c r="AY199" s="8">
        <v>3522000</v>
      </c>
      <c r="AZ199" s="8">
        <v>3522000</v>
      </c>
      <c r="BA199" s="9">
        <v>1178000</v>
      </c>
      <c r="BB199" s="9">
        <v>0</v>
      </c>
      <c r="BC199" s="9">
        <v>0</v>
      </c>
      <c r="BD199" s="9">
        <v>1178000</v>
      </c>
      <c r="BE199" s="10"/>
      <c r="BF199" s="11"/>
      <c r="BG199" s="11"/>
      <c r="BH199" s="11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7"/>
      <c r="BT199" s="7" t="str">
        <f>IFERROR((VLOOKUP(J199,[1]!Tableau2[#All],13,FALSE)),"")</f>
        <v/>
      </c>
    </row>
    <row r="200" spans="1:72" x14ac:dyDescent="0.25">
      <c r="A200" s="6" t="s">
        <v>2056</v>
      </c>
      <c r="B200" s="6" t="s">
        <v>354</v>
      </c>
      <c r="C200" s="7" t="s">
        <v>80</v>
      </c>
      <c r="D200" s="6" t="s">
        <v>81</v>
      </c>
      <c r="E200" s="7" t="s">
        <v>82</v>
      </c>
      <c r="F200" s="6" t="s">
        <v>83</v>
      </c>
      <c r="G200" s="7" t="s">
        <v>84</v>
      </c>
      <c r="H200" s="6" t="s">
        <v>85</v>
      </c>
      <c r="I200" s="7" t="s">
        <v>86</v>
      </c>
      <c r="J200" s="6" t="s">
        <v>1280</v>
      </c>
      <c r="K200" s="7" t="s">
        <v>88</v>
      </c>
      <c r="L200" s="6" t="s">
        <v>1281</v>
      </c>
      <c r="M200" s="7" t="s">
        <v>1282</v>
      </c>
      <c r="N200" s="6" t="s">
        <v>1283</v>
      </c>
      <c r="O200" s="7" t="s">
        <v>1284</v>
      </c>
      <c r="P200">
        <f t="shared" si="3"/>
        <v>38</v>
      </c>
      <c r="Q200">
        <f>VLOOKUP(P200,'3ME-NAF'!A:C,3,FALSE)</f>
        <v>19</v>
      </c>
      <c r="R200" s="7" t="s">
        <v>236</v>
      </c>
      <c r="S200" s="6" t="s">
        <v>94</v>
      </c>
      <c r="T200" s="7" t="s">
        <v>214</v>
      </c>
      <c r="U200" s="6" t="s">
        <v>360</v>
      </c>
      <c r="V200" s="7" t="s">
        <v>97</v>
      </c>
      <c r="W200" s="6" t="s">
        <v>473</v>
      </c>
      <c r="X200" s="7" t="s">
        <v>486</v>
      </c>
      <c r="Y200" s="6" t="s">
        <v>1285</v>
      </c>
      <c r="Z200" s="7" t="s">
        <v>1286</v>
      </c>
      <c r="AA200" s="6" t="s">
        <v>1287</v>
      </c>
      <c r="AB200" s="7" t="s">
        <v>1205</v>
      </c>
      <c r="AC200" s="6" t="s">
        <v>79</v>
      </c>
      <c r="AD200" s="7" t="s">
        <v>79</v>
      </c>
      <c r="AE200" s="6" t="s">
        <v>79</v>
      </c>
      <c r="AF200" s="7" t="s">
        <v>1119</v>
      </c>
      <c r="AG200" s="6" t="s">
        <v>79</v>
      </c>
      <c r="AH200" s="7" t="s">
        <v>143</v>
      </c>
      <c r="AI200" s="6" t="s">
        <v>143</v>
      </c>
      <c r="AJ200" s="7" t="s">
        <v>1288</v>
      </c>
      <c r="AK200" s="6" t="s">
        <v>1121</v>
      </c>
      <c r="AL200" s="7" t="s">
        <v>1289</v>
      </c>
      <c r="AM200" s="6" t="s">
        <v>1290</v>
      </c>
      <c r="AN200" s="7" t="s">
        <v>368</v>
      </c>
      <c r="AO200" s="7" t="s">
        <v>236</v>
      </c>
      <c r="AP200" s="7" t="s">
        <v>1291</v>
      </c>
      <c r="AQ200" s="7" t="s">
        <v>143</v>
      </c>
      <c r="AR200" s="7">
        <v>1</v>
      </c>
      <c r="AS200" s="8">
        <v>15542739.130434999</v>
      </c>
      <c r="AT200" s="8">
        <v>15542739.130434999</v>
      </c>
      <c r="AU200" s="8"/>
      <c r="AV200" s="8"/>
      <c r="AW200" s="8"/>
      <c r="AX200" s="8"/>
      <c r="AY200" s="8">
        <v>5800000</v>
      </c>
      <c r="AZ200" s="8">
        <v>5800000</v>
      </c>
      <c r="BA200" s="9">
        <v>2300000</v>
      </c>
      <c r="BB200" s="9">
        <v>0</v>
      </c>
      <c r="BC200" s="9">
        <v>0</v>
      </c>
      <c r="BD200" s="9">
        <v>2300000</v>
      </c>
      <c r="BE200" s="10"/>
      <c r="BF200" s="11"/>
      <c r="BG200" s="11"/>
      <c r="BH200" s="11"/>
      <c r="BI200" s="9">
        <v>0</v>
      </c>
      <c r="BJ200" s="9">
        <v>1430000</v>
      </c>
      <c r="BK200" s="9">
        <v>0</v>
      </c>
      <c r="BL200" s="9">
        <v>0</v>
      </c>
      <c r="BM200" s="9">
        <v>0</v>
      </c>
      <c r="BN200" s="9">
        <v>0</v>
      </c>
      <c r="BO200" s="9">
        <v>17887500</v>
      </c>
      <c r="BP200" s="9">
        <v>0</v>
      </c>
      <c r="BQ200" s="9">
        <v>1430000</v>
      </c>
      <c r="BR200" s="9">
        <v>0</v>
      </c>
      <c r="BS200" s="7"/>
      <c r="BT200" s="7" t="str">
        <f>IFERROR((VLOOKUP(J200,[1]!Tableau2[#All],13,FALSE)),"")</f>
        <v/>
      </c>
    </row>
    <row r="201" spans="1:72" x14ac:dyDescent="0.25">
      <c r="A201" s="6" t="s">
        <v>2056</v>
      </c>
      <c r="B201" s="6" t="s">
        <v>354</v>
      </c>
      <c r="C201" s="7" t="s">
        <v>80</v>
      </c>
      <c r="D201" s="6" t="s">
        <v>81</v>
      </c>
      <c r="E201" s="7" t="s">
        <v>82</v>
      </c>
      <c r="F201" s="6" t="s">
        <v>83</v>
      </c>
      <c r="G201" s="7" t="s">
        <v>84</v>
      </c>
      <c r="H201" s="6" t="s">
        <v>85</v>
      </c>
      <c r="I201" s="7" t="s">
        <v>86</v>
      </c>
      <c r="J201" s="6" t="s">
        <v>2057</v>
      </c>
      <c r="K201" s="7" t="s">
        <v>88</v>
      </c>
      <c r="L201" s="6" t="s">
        <v>2058</v>
      </c>
      <c r="M201" s="7" t="s">
        <v>2059</v>
      </c>
      <c r="N201" s="6" t="s">
        <v>2060</v>
      </c>
      <c r="O201" s="7" t="s">
        <v>1578</v>
      </c>
      <c r="P201">
        <f t="shared" si="3"/>
        <v>70</v>
      </c>
      <c r="Q201">
        <v>1</v>
      </c>
      <c r="R201" s="7" t="s">
        <v>249</v>
      </c>
      <c r="S201" s="6" t="s">
        <v>94</v>
      </c>
      <c r="T201" s="7" t="s">
        <v>214</v>
      </c>
      <c r="U201" s="6" t="s">
        <v>360</v>
      </c>
      <c r="V201" s="7" t="s">
        <v>97</v>
      </c>
      <c r="W201" s="6" t="s">
        <v>119</v>
      </c>
      <c r="X201" s="7" t="s">
        <v>2061</v>
      </c>
      <c r="Y201" s="6" t="s">
        <v>2062</v>
      </c>
      <c r="Z201" s="7" t="s">
        <v>2063</v>
      </c>
      <c r="AA201" s="6" t="s">
        <v>2064</v>
      </c>
      <c r="AB201" s="7" t="s">
        <v>1866</v>
      </c>
      <c r="AC201" s="6" t="s">
        <v>79</v>
      </c>
      <c r="AD201" s="7" t="s">
        <v>79</v>
      </c>
      <c r="AE201" s="6" t="s">
        <v>1605</v>
      </c>
      <c r="AF201" s="7" t="s">
        <v>79</v>
      </c>
      <c r="AG201" s="6" t="s">
        <v>79</v>
      </c>
      <c r="AH201" s="7" t="s">
        <v>143</v>
      </c>
      <c r="AI201" s="6" t="s">
        <v>143</v>
      </c>
      <c r="AJ201" s="7" t="s">
        <v>2065</v>
      </c>
      <c r="AK201" s="6" t="s">
        <v>2066</v>
      </c>
      <c r="AL201" s="7" t="s">
        <v>2067</v>
      </c>
      <c r="AM201" s="6" t="s">
        <v>2068</v>
      </c>
      <c r="AN201" s="7" t="s">
        <v>368</v>
      </c>
      <c r="AO201" s="7" t="s">
        <v>249</v>
      </c>
      <c r="AP201" s="7" t="s">
        <v>2069</v>
      </c>
      <c r="AQ201" s="7" t="s">
        <v>143</v>
      </c>
      <c r="AR201" s="7">
        <v>1</v>
      </c>
      <c r="AS201" s="8">
        <v>9531000</v>
      </c>
      <c r="AT201" s="8">
        <v>9531000</v>
      </c>
      <c r="AU201" s="8"/>
      <c r="AV201" s="8"/>
      <c r="AW201" s="8"/>
      <c r="AX201" s="8"/>
      <c r="AY201" s="8">
        <v>4100000</v>
      </c>
      <c r="AZ201" s="8">
        <v>4100000</v>
      </c>
      <c r="BA201" s="9">
        <v>820000</v>
      </c>
      <c r="BB201" s="9">
        <v>0</v>
      </c>
      <c r="BC201" s="9">
        <v>0</v>
      </c>
      <c r="BD201" s="9">
        <v>820000</v>
      </c>
      <c r="BE201" s="10">
        <v>68000</v>
      </c>
      <c r="BF201" s="11">
        <v>3.0147059999999999</v>
      </c>
      <c r="BG201" s="11">
        <v>68000</v>
      </c>
      <c r="BH201" s="11">
        <v>10000</v>
      </c>
      <c r="BI201" s="9">
        <v>0</v>
      </c>
      <c r="BJ201" s="9">
        <v>143000</v>
      </c>
      <c r="BK201" s="9">
        <v>0</v>
      </c>
      <c r="BL201" s="9">
        <v>0</v>
      </c>
      <c r="BM201" s="9">
        <v>0</v>
      </c>
      <c r="BN201" s="9">
        <v>0</v>
      </c>
      <c r="BO201" s="9">
        <v>1000000</v>
      </c>
      <c r="BP201" s="9">
        <v>0</v>
      </c>
      <c r="BQ201" s="9">
        <v>4431000</v>
      </c>
      <c r="BR201" s="9">
        <v>4288000</v>
      </c>
      <c r="BS201" s="7"/>
      <c r="BT201" s="7" t="str">
        <f>IFERROR((VLOOKUP(J201,[1]!Tableau2[#All],13,FALSE)),"")</f>
        <v/>
      </c>
    </row>
    <row r="202" spans="1:72" x14ac:dyDescent="0.25">
      <c r="A202" s="6" t="s">
        <v>2056</v>
      </c>
      <c r="B202" s="6" t="s">
        <v>354</v>
      </c>
      <c r="C202" s="7" t="s">
        <v>80</v>
      </c>
      <c r="D202" s="6" t="s">
        <v>81</v>
      </c>
      <c r="E202" s="7" t="s">
        <v>82</v>
      </c>
      <c r="F202" s="6" t="s">
        <v>83</v>
      </c>
      <c r="G202" s="7" t="s">
        <v>84</v>
      </c>
      <c r="H202" s="6" t="s">
        <v>85</v>
      </c>
      <c r="I202" s="7" t="s">
        <v>86</v>
      </c>
      <c r="J202" s="6" t="s">
        <v>2070</v>
      </c>
      <c r="K202" s="7" t="s">
        <v>88</v>
      </c>
      <c r="L202" s="6" t="s">
        <v>2071</v>
      </c>
      <c r="M202" s="7" t="s">
        <v>2072</v>
      </c>
      <c r="N202" s="6" t="s">
        <v>2073</v>
      </c>
      <c r="O202" s="7" t="s">
        <v>1578</v>
      </c>
      <c r="P202">
        <f t="shared" si="3"/>
        <v>70</v>
      </c>
      <c r="Q202">
        <v>2402</v>
      </c>
      <c r="R202" s="7" t="s">
        <v>430</v>
      </c>
      <c r="S202" s="6" t="s">
        <v>94</v>
      </c>
      <c r="T202" s="7" t="s">
        <v>166</v>
      </c>
      <c r="U202" s="6" t="s">
        <v>360</v>
      </c>
      <c r="V202" s="7" t="s">
        <v>97</v>
      </c>
      <c r="W202" s="6" t="s">
        <v>787</v>
      </c>
      <c r="X202" s="7" t="s">
        <v>1339</v>
      </c>
      <c r="Y202" s="6" t="s">
        <v>2074</v>
      </c>
      <c r="Z202" s="7" t="s">
        <v>2075</v>
      </c>
      <c r="AA202" s="6" t="s">
        <v>2076</v>
      </c>
      <c r="AB202" s="7" t="s">
        <v>1866</v>
      </c>
      <c r="AC202" s="6" t="s">
        <v>79</v>
      </c>
      <c r="AD202" s="7" t="s">
        <v>79</v>
      </c>
      <c r="AE202" s="6" t="s">
        <v>1605</v>
      </c>
      <c r="AF202" s="7" t="s">
        <v>1119</v>
      </c>
      <c r="AG202" s="6" t="s">
        <v>79</v>
      </c>
      <c r="AH202" s="7" t="s">
        <v>143</v>
      </c>
      <c r="AI202" s="6" t="s">
        <v>143</v>
      </c>
      <c r="AJ202" s="7" t="s">
        <v>2077</v>
      </c>
      <c r="AK202" s="6" t="s">
        <v>2078</v>
      </c>
      <c r="AL202" s="7" t="s">
        <v>2079</v>
      </c>
      <c r="AM202" s="6" t="s">
        <v>1846</v>
      </c>
      <c r="AN202" s="7" t="s">
        <v>368</v>
      </c>
      <c r="AO202" s="7" t="s">
        <v>430</v>
      </c>
      <c r="AP202" s="7" t="s">
        <v>1291</v>
      </c>
      <c r="AQ202" s="7" t="s">
        <v>143</v>
      </c>
      <c r="AR202" s="7">
        <v>1</v>
      </c>
      <c r="AS202" s="8">
        <v>22300000</v>
      </c>
      <c r="AT202" s="8">
        <v>22300000</v>
      </c>
      <c r="AU202" s="8"/>
      <c r="AV202" s="8"/>
      <c r="AW202" s="8"/>
      <c r="AX202" s="8"/>
      <c r="AY202" s="8">
        <v>6662000</v>
      </c>
      <c r="AZ202" s="8">
        <v>6662000</v>
      </c>
      <c r="BA202" s="9">
        <v>1332400</v>
      </c>
      <c r="BB202" s="9">
        <v>0</v>
      </c>
      <c r="BC202" s="9">
        <v>0</v>
      </c>
      <c r="BD202" s="9">
        <v>1332400</v>
      </c>
      <c r="BE202" s="10">
        <v>86500</v>
      </c>
      <c r="BF202" s="11">
        <v>3.850867</v>
      </c>
      <c r="BG202" s="11">
        <v>86500</v>
      </c>
      <c r="BH202" s="11">
        <v>15000</v>
      </c>
      <c r="BI202" s="9">
        <v>0</v>
      </c>
      <c r="BJ202" s="9">
        <v>390661</v>
      </c>
      <c r="BK202" s="9">
        <v>0</v>
      </c>
      <c r="BL202" s="9">
        <v>0</v>
      </c>
      <c r="BM202" s="9">
        <v>0</v>
      </c>
      <c r="BN202" s="9">
        <v>0</v>
      </c>
      <c r="BO202" s="9">
        <v>15247339</v>
      </c>
      <c r="BP202" s="9">
        <v>0</v>
      </c>
      <c r="BQ202" s="9">
        <v>390661</v>
      </c>
      <c r="BR202" s="9">
        <v>0</v>
      </c>
      <c r="BS202" s="7"/>
      <c r="BT202" s="7" t="str">
        <f>IFERROR((VLOOKUP(J202,[1]!Tableau2[#All],13,FALSE)),"")</f>
        <v/>
      </c>
    </row>
    <row r="203" spans="1:72" x14ac:dyDescent="0.25">
      <c r="A203" s="6" t="s">
        <v>2056</v>
      </c>
      <c r="B203" s="6" t="s">
        <v>354</v>
      </c>
      <c r="C203" s="7" t="s">
        <v>80</v>
      </c>
      <c r="D203" s="6" t="s">
        <v>81</v>
      </c>
      <c r="E203" s="7" t="s">
        <v>82</v>
      </c>
      <c r="F203" s="6" t="s">
        <v>83</v>
      </c>
      <c r="G203" s="7" t="s">
        <v>84</v>
      </c>
      <c r="H203" s="6" t="s">
        <v>85</v>
      </c>
      <c r="I203" s="7" t="s">
        <v>86</v>
      </c>
      <c r="J203" s="6" t="s">
        <v>2080</v>
      </c>
      <c r="K203" s="7" t="s">
        <v>88</v>
      </c>
      <c r="L203" s="6" t="s">
        <v>2081</v>
      </c>
      <c r="M203" s="7" t="s">
        <v>2082</v>
      </c>
      <c r="N203" s="6" t="s">
        <v>2083</v>
      </c>
      <c r="O203" s="7" t="s">
        <v>556</v>
      </c>
      <c r="P203">
        <f t="shared" si="3"/>
        <v>16</v>
      </c>
      <c r="Q203">
        <f>VLOOKUP(P203,'3ME-NAF'!A:C,3,FALSE)</f>
        <v>12</v>
      </c>
      <c r="R203" s="7" t="s">
        <v>249</v>
      </c>
      <c r="S203" s="6" t="s">
        <v>94</v>
      </c>
      <c r="T203" s="7" t="s">
        <v>214</v>
      </c>
      <c r="U203" s="6" t="s">
        <v>360</v>
      </c>
      <c r="V203" s="7" t="s">
        <v>97</v>
      </c>
      <c r="W203" s="6" t="s">
        <v>98</v>
      </c>
      <c r="X203" s="7" t="s">
        <v>410</v>
      </c>
      <c r="Y203" s="6" t="s">
        <v>2084</v>
      </c>
      <c r="Z203" s="7" t="s">
        <v>2085</v>
      </c>
      <c r="AA203" s="6" t="s">
        <v>2086</v>
      </c>
      <c r="AB203" s="7" t="s">
        <v>2087</v>
      </c>
      <c r="AC203" s="6" t="s">
        <v>79</v>
      </c>
      <c r="AD203" s="7" t="s">
        <v>79</v>
      </c>
      <c r="AE203" s="6" t="s">
        <v>2088</v>
      </c>
      <c r="AF203" s="7" t="s">
        <v>2089</v>
      </c>
      <c r="AG203" s="6" t="s">
        <v>79</v>
      </c>
      <c r="AH203" s="7" t="s">
        <v>143</v>
      </c>
      <c r="AI203" s="6" t="s">
        <v>2090</v>
      </c>
      <c r="AJ203" s="7" t="s">
        <v>2091</v>
      </c>
      <c r="AK203" s="6" t="s">
        <v>2092</v>
      </c>
      <c r="AL203" s="7" t="s">
        <v>2093</v>
      </c>
      <c r="AM203" s="6" t="s">
        <v>2094</v>
      </c>
      <c r="AN203" s="7" t="s">
        <v>368</v>
      </c>
      <c r="AO203" s="7" t="s">
        <v>249</v>
      </c>
      <c r="AP203" s="7" t="s">
        <v>1291</v>
      </c>
      <c r="AQ203" s="7" t="s">
        <v>143</v>
      </c>
      <c r="AR203" s="7">
        <v>1</v>
      </c>
      <c r="AS203" s="8">
        <v>11916000</v>
      </c>
      <c r="AT203" s="8">
        <v>11916000</v>
      </c>
      <c r="AU203" s="8"/>
      <c r="AV203" s="8"/>
      <c r="AW203" s="8"/>
      <c r="AX203" s="8"/>
      <c r="AY203" s="8">
        <v>6450000</v>
      </c>
      <c r="AZ203" s="8">
        <v>6450000</v>
      </c>
      <c r="BA203" s="9">
        <v>1290000</v>
      </c>
      <c r="BB203" s="9">
        <v>1290000</v>
      </c>
      <c r="BC203" s="9">
        <v>0</v>
      </c>
      <c r="BD203" s="9">
        <v>2580000</v>
      </c>
      <c r="BE203" s="10">
        <v>58000</v>
      </c>
      <c r="BF203" s="11">
        <v>5.5603449999999999</v>
      </c>
      <c r="BG203" s="11">
        <v>58000</v>
      </c>
      <c r="BH203" s="11">
        <v>7500</v>
      </c>
      <c r="BI203" s="9">
        <v>0</v>
      </c>
      <c r="BJ203" s="9">
        <v>33925</v>
      </c>
      <c r="BK203" s="9">
        <v>0</v>
      </c>
      <c r="BL203" s="9">
        <v>0</v>
      </c>
      <c r="BM203" s="9">
        <v>0</v>
      </c>
      <c r="BN203" s="9">
        <v>0</v>
      </c>
      <c r="BO203" s="9">
        <v>5432075</v>
      </c>
      <c r="BP203" s="9">
        <v>0</v>
      </c>
      <c r="BQ203" s="9">
        <v>33925</v>
      </c>
      <c r="BR203" s="9">
        <v>0</v>
      </c>
      <c r="BS203" s="7"/>
      <c r="BT203" s="7" t="str">
        <f>IFERROR((VLOOKUP(J203,[1]!Tableau2[#All],13,FALSE)),"")</f>
        <v/>
      </c>
    </row>
    <row r="204" spans="1:72" x14ac:dyDescent="0.25">
      <c r="A204" s="6" t="s">
        <v>2056</v>
      </c>
      <c r="B204" s="6" t="s">
        <v>354</v>
      </c>
      <c r="C204" s="7" t="s">
        <v>80</v>
      </c>
      <c r="D204" s="6" t="s">
        <v>81</v>
      </c>
      <c r="E204" s="7" t="s">
        <v>82</v>
      </c>
      <c r="F204" s="6" t="s">
        <v>83</v>
      </c>
      <c r="G204" s="7" t="s">
        <v>84</v>
      </c>
      <c r="H204" s="6" t="s">
        <v>85</v>
      </c>
      <c r="I204" s="7" t="s">
        <v>86</v>
      </c>
      <c r="J204" s="6" t="s">
        <v>2095</v>
      </c>
      <c r="K204" s="7" t="s">
        <v>88</v>
      </c>
      <c r="L204" s="6" t="s">
        <v>2096</v>
      </c>
      <c r="M204" s="7" t="s">
        <v>2097</v>
      </c>
      <c r="N204" s="6" t="s">
        <v>2098</v>
      </c>
      <c r="O204" s="7" t="s">
        <v>2099</v>
      </c>
      <c r="P204">
        <f t="shared" si="3"/>
        <v>29</v>
      </c>
      <c r="Q204">
        <f>VLOOKUP(P204,'3ME-NAF'!A:C,3,FALSE)</f>
        <v>3</v>
      </c>
      <c r="R204" s="7" t="s">
        <v>1979</v>
      </c>
      <c r="S204" s="6" t="s">
        <v>94</v>
      </c>
      <c r="T204" s="7" t="s">
        <v>95</v>
      </c>
      <c r="U204" s="6" t="s">
        <v>360</v>
      </c>
      <c r="V204" s="7" t="s">
        <v>97</v>
      </c>
      <c r="W204" s="6" t="s">
        <v>98</v>
      </c>
      <c r="X204" s="7" t="s">
        <v>2100</v>
      </c>
      <c r="Y204" s="6" t="s">
        <v>2101</v>
      </c>
      <c r="Z204" s="7" t="s">
        <v>2102</v>
      </c>
      <c r="AA204" s="6" t="s">
        <v>2103</v>
      </c>
      <c r="AB204" s="7" t="s">
        <v>2087</v>
      </c>
      <c r="AC204" s="6" t="s">
        <v>79</v>
      </c>
      <c r="AD204" s="7" t="s">
        <v>79</v>
      </c>
      <c r="AE204" s="6" t="s">
        <v>2104</v>
      </c>
      <c r="AF204" s="7" t="s">
        <v>79</v>
      </c>
      <c r="AG204" s="6" t="s">
        <v>79</v>
      </c>
      <c r="AH204" s="7" t="s">
        <v>143</v>
      </c>
      <c r="AI204" s="6" t="s">
        <v>2105</v>
      </c>
      <c r="AJ204" s="7" t="s">
        <v>2106</v>
      </c>
      <c r="AK204" s="6" t="s">
        <v>2092</v>
      </c>
      <c r="AL204" s="7" t="s">
        <v>2107</v>
      </c>
      <c r="AM204" s="6" t="s">
        <v>2092</v>
      </c>
      <c r="AN204" s="7" t="s">
        <v>368</v>
      </c>
      <c r="AO204" s="7" t="s">
        <v>1979</v>
      </c>
      <c r="AP204" s="7" t="s">
        <v>1291</v>
      </c>
      <c r="AQ204" s="7" t="s">
        <v>143</v>
      </c>
      <c r="AR204" s="7">
        <v>1</v>
      </c>
      <c r="AS204" s="8">
        <v>10842676</v>
      </c>
      <c r="AT204" s="8">
        <v>10842676</v>
      </c>
      <c r="AU204" s="8"/>
      <c r="AV204" s="8"/>
      <c r="AW204" s="8"/>
      <c r="AX204" s="8"/>
      <c r="AY204" s="8">
        <v>3900000</v>
      </c>
      <c r="AZ204" s="8">
        <v>3900000</v>
      </c>
      <c r="BA204" s="9">
        <v>780000</v>
      </c>
      <c r="BB204" s="9">
        <v>780000</v>
      </c>
      <c r="BC204" s="9">
        <v>0</v>
      </c>
      <c r="BD204" s="9">
        <v>1560000</v>
      </c>
      <c r="BE204" s="10">
        <v>42325</v>
      </c>
      <c r="BF204" s="11">
        <v>4.6072059999999997</v>
      </c>
      <c r="BG204" s="11">
        <v>42325</v>
      </c>
      <c r="BH204" s="11">
        <v>8400</v>
      </c>
      <c r="BI204" s="9">
        <v>0</v>
      </c>
      <c r="BJ204" s="9">
        <v>1870638</v>
      </c>
      <c r="BK204" s="9">
        <v>0</v>
      </c>
      <c r="BL204" s="9">
        <v>0</v>
      </c>
      <c r="BM204" s="9">
        <v>0</v>
      </c>
      <c r="BN204" s="9">
        <v>0</v>
      </c>
      <c r="BO204" s="9">
        <v>5072038</v>
      </c>
      <c r="BP204" s="9">
        <v>0</v>
      </c>
      <c r="BQ204" s="9">
        <v>1870638</v>
      </c>
      <c r="BR204" s="9">
        <v>0</v>
      </c>
      <c r="BS204" s="7"/>
      <c r="BT204" s="7" t="str">
        <f>IFERROR((VLOOKUP(J204,[1]!Tableau2[#All],13,FALSE)),"")</f>
        <v/>
      </c>
    </row>
    <row r="205" spans="1:72" x14ac:dyDescent="0.25">
      <c r="A205" s="6" t="s">
        <v>2056</v>
      </c>
      <c r="B205" s="6" t="s">
        <v>354</v>
      </c>
      <c r="C205" s="7" t="s">
        <v>80</v>
      </c>
      <c r="D205" s="6" t="s">
        <v>81</v>
      </c>
      <c r="E205" s="7" t="s">
        <v>82</v>
      </c>
      <c r="F205" s="6" t="s">
        <v>83</v>
      </c>
      <c r="G205" s="7" t="s">
        <v>84</v>
      </c>
      <c r="H205" s="6" t="s">
        <v>85</v>
      </c>
      <c r="I205" s="7" t="s">
        <v>86</v>
      </c>
      <c r="J205" s="6" t="s">
        <v>2108</v>
      </c>
      <c r="K205" s="7" t="s">
        <v>88</v>
      </c>
      <c r="L205" s="6" t="s">
        <v>2109</v>
      </c>
      <c r="M205" s="7" t="s">
        <v>2110</v>
      </c>
      <c r="N205" s="6" t="s">
        <v>2111</v>
      </c>
      <c r="O205" s="7" t="s">
        <v>556</v>
      </c>
      <c r="P205">
        <f t="shared" si="3"/>
        <v>16</v>
      </c>
      <c r="Q205">
        <f>VLOOKUP(P205,'3ME-NAF'!A:C,3,FALSE)</f>
        <v>12</v>
      </c>
      <c r="R205" s="7" t="s">
        <v>249</v>
      </c>
      <c r="S205" s="6" t="s">
        <v>94</v>
      </c>
      <c r="T205" s="7" t="s">
        <v>214</v>
      </c>
      <c r="U205" s="6" t="s">
        <v>360</v>
      </c>
      <c r="V205" s="7" t="s">
        <v>97</v>
      </c>
      <c r="W205" s="6" t="s">
        <v>250</v>
      </c>
      <c r="X205" s="7" t="s">
        <v>2112</v>
      </c>
      <c r="Y205" s="6" t="s">
        <v>2113</v>
      </c>
      <c r="Z205" s="7" t="s">
        <v>2114</v>
      </c>
      <c r="AA205" s="6" t="s">
        <v>2115</v>
      </c>
      <c r="AB205" s="7" t="s">
        <v>2087</v>
      </c>
      <c r="AC205" s="6" t="s">
        <v>79</v>
      </c>
      <c r="AD205" s="7" t="s">
        <v>79</v>
      </c>
      <c r="AE205" s="6" t="s">
        <v>2088</v>
      </c>
      <c r="AF205" s="7" t="s">
        <v>79</v>
      </c>
      <c r="AG205" s="6" t="s">
        <v>79</v>
      </c>
      <c r="AH205" s="7" t="s">
        <v>143</v>
      </c>
      <c r="AI205" s="6" t="s">
        <v>2116</v>
      </c>
      <c r="AJ205" s="7" t="s">
        <v>2117</v>
      </c>
      <c r="AK205" s="6" t="s">
        <v>2092</v>
      </c>
      <c r="AL205" s="7" t="s">
        <v>2093</v>
      </c>
      <c r="AM205" s="6" t="s">
        <v>2094</v>
      </c>
      <c r="AN205" s="7" t="s">
        <v>368</v>
      </c>
      <c r="AO205" s="7" t="s">
        <v>249</v>
      </c>
      <c r="AP205" s="7" t="s">
        <v>1291</v>
      </c>
      <c r="AQ205" s="7" t="s">
        <v>143</v>
      </c>
      <c r="AR205" s="7">
        <v>1</v>
      </c>
      <c r="AS205" s="8">
        <v>8272200</v>
      </c>
      <c r="AT205" s="8">
        <v>8272200</v>
      </c>
      <c r="AU205" s="8"/>
      <c r="AV205" s="8"/>
      <c r="AW205" s="8"/>
      <c r="AX205" s="8"/>
      <c r="AY205" s="8">
        <v>4190000</v>
      </c>
      <c r="AZ205" s="8">
        <v>4190000</v>
      </c>
      <c r="BA205" s="9">
        <v>838000</v>
      </c>
      <c r="BB205" s="9">
        <v>838000</v>
      </c>
      <c r="BC205" s="9">
        <v>0</v>
      </c>
      <c r="BD205" s="9">
        <v>1676000</v>
      </c>
      <c r="BE205" s="10">
        <v>32000</v>
      </c>
      <c r="BF205" s="11">
        <v>6.546875</v>
      </c>
      <c r="BG205" s="11">
        <v>32000</v>
      </c>
      <c r="BH205" s="11">
        <v>4000</v>
      </c>
      <c r="BI205" s="9">
        <v>0</v>
      </c>
      <c r="BJ205" s="9">
        <v>28750</v>
      </c>
      <c r="BK205" s="9">
        <v>0</v>
      </c>
      <c r="BL205" s="9">
        <v>0</v>
      </c>
      <c r="BM205" s="9">
        <v>0</v>
      </c>
      <c r="BN205" s="9">
        <v>0</v>
      </c>
      <c r="BO205" s="9">
        <v>4053450</v>
      </c>
      <c r="BP205" s="9">
        <v>0</v>
      </c>
      <c r="BQ205" s="9">
        <v>28750</v>
      </c>
      <c r="BR205" s="9">
        <v>0</v>
      </c>
      <c r="BS205" s="7"/>
      <c r="BT205" s="7" t="str">
        <f>IFERROR((VLOOKUP(J205,[1]!Tableau2[#All],13,FALSE)),"")</f>
        <v/>
      </c>
    </row>
    <row r="206" spans="1:72" x14ac:dyDescent="0.25">
      <c r="A206" s="6" t="s">
        <v>2056</v>
      </c>
      <c r="B206" s="6" t="s">
        <v>354</v>
      </c>
      <c r="C206" s="7" t="s">
        <v>80</v>
      </c>
      <c r="D206" s="6" t="s">
        <v>81</v>
      </c>
      <c r="E206" s="7" t="s">
        <v>82</v>
      </c>
      <c r="F206" s="6" t="s">
        <v>83</v>
      </c>
      <c r="G206" s="7" t="s">
        <v>84</v>
      </c>
      <c r="H206" s="6" t="s">
        <v>85</v>
      </c>
      <c r="I206" s="7" t="s">
        <v>86</v>
      </c>
      <c r="J206" s="6" t="s">
        <v>2118</v>
      </c>
      <c r="K206" s="7" t="s">
        <v>88</v>
      </c>
      <c r="L206" s="6" t="s">
        <v>2119</v>
      </c>
      <c r="M206" s="7" t="s">
        <v>1977</v>
      </c>
      <c r="N206" s="6" t="s">
        <v>1978</v>
      </c>
      <c r="O206" s="7" t="s">
        <v>148</v>
      </c>
      <c r="P206">
        <f t="shared" si="3"/>
        <v>35</v>
      </c>
      <c r="Q206">
        <f>VLOOKUP(P206,'3ME-NAF'!A:C,3,FALSE)</f>
        <v>2402</v>
      </c>
      <c r="R206" s="7" t="s">
        <v>430</v>
      </c>
      <c r="S206" s="6" t="s">
        <v>94</v>
      </c>
      <c r="T206" s="7" t="s">
        <v>95</v>
      </c>
      <c r="U206" s="6" t="s">
        <v>360</v>
      </c>
      <c r="V206" s="7" t="s">
        <v>97</v>
      </c>
      <c r="W206" s="6" t="s">
        <v>136</v>
      </c>
      <c r="X206" s="7" t="s">
        <v>751</v>
      </c>
      <c r="Y206" s="6" t="s">
        <v>2120</v>
      </c>
      <c r="Z206" s="7" t="s">
        <v>2121</v>
      </c>
      <c r="AA206" s="6" t="s">
        <v>2122</v>
      </c>
      <c r="AB206" s="7" t="s">
        <v>2087</v>
      </c>
      <c r="AC206" s="6" t="s">
        <v>79</v>
      </c>
      <c r="AD206" s="7" t="s">
        <v>79</v>
      </c>
      <c r="AE206" s="6" t="s">
        <v>2088</v>
      </c>
      <c r="AF206" s="7" t="s">
        <v>79</v>
      </c>
      <c r="AG206" s="6" t="s">
        <v>79</v>
      </c>
      <c r="AH206" s="7" t="s">
        <v>143</v>
      </c>
      <c r="AI206" s="6" t="s">
        <v>143</v>
      </c>
      <c r="AJ206" s="7" t="s">
        <v>2123</v>
      </c>
      <c r="AK206" s="6" t="s">
        <v>2092</v>
      </c>
      <c r="AL206" s="7" t="s">
        <v>2093</v>
      </c>
      <c r="AM206" s="6" t="s">
        <v>2094</v>
      </c>
      <c r="AN206" s="7" t="s">
        <v>368</v>
      </c>
      <c r="AO206" s="7" t="s">
        <v>430</v>
      </c>
      <c r="AP206" s="7" t="s">
        <v>79</v>
      </c>
      <c r="AQ206" s="7"/>
      <c r="AR206" s="7">
        <v>1</v>
      </c>
      <c r="AS206" s="8">
        <v>7606500</v>
      </c>
      <c r="AT206" s="8">
        <v>7606500</v>
      </c>
      <c r="AU206" s="8"/>
      <c r="AV206" s="8"/>
      <c r="AW206" s="8"/>
      <c r="AX206" s="8"/>
      <c r="AY206" s="8">
        <v>3651000</v>
      </c>
      <c r="AZ206" s="8">
        <v>3651000</v>
      </c>
      <c r="BA206" s="9">
        <v>730200</v>
      </c>
      <c r="BB206" s="9">
        <v>0</v>
      </c>
      <c r="BC206" s="9">
        <v>0</v>
      </c>
      <c r="BD206" s="9">
        <v>730200</v>
      </c>
      <c r="BE206" s="10">
        <v>35720</v>
      </c>
      <c r="BF206" s="11">
        <v>5.110582</v>
      </c>
      <c r="BG206" s="11">
        <v>35720</v>
      </c>
      <c r="BH206" s="11">
        <v>5000</v>
      </c>
      <c r="BI206" s="9">
        <v>0</v>
      </c>
      <c r="BJ206" s="9">
        <v>0</v>
      </c>
      <c r="BK206" s="9">
        <v>0</v>
      </c>
      <c r="BL206" s="9">
        <v>0</v>
      </c>
      <c r="BM206" s="9">
        <v>0</v>
      </c>
      <c r="BN206" s="9">
        <v>0</v>
      </c>
      <c r="BO206" s="9">
        <v>3955500</v>
      </c>
      <c r="BP206" s="9">
        <v>0</v>
      </c>
      <c r="BQ206" s="9">
        <v>0</v>
      </c>
      <c r="BR206" s="9">
        <v>0</v>
      </c>
      <c r="BS206" s="7"/>
      <c r="BT206" s="7" t="str">
        <f>IFERROR((VLOOKUP(J206,[1]!Tableau2[#All],13,FALSE)),"")</f>
        <v/>
      </c>
    </row>
    <row r="207" spans="1:72" x14ac:dyDescent="0.25">
      <c r="A207" s="6" t="s">
        <v>2056</v>
      </c>
      <c r="B207" s="6" t="s">
        <v>354</v>
      </c>
      <c r="C207" s="7" t="s">
        <v>80</v>
      </c>
      <c r="D207" s="6" t="s">
        <v>81</v>
      </c>
      <c r="E207" s="7" t="s">
        <v>82</v>
      </c>
      <c r="F207" s="6" t="s">
        <v>83</v>
      </c>
      <c r="G207" s="7" t="s">
        <v>84</v>
      </c>
      <c r="H207" s="6" t="s">
        <v>85</v>
      </c>
      <c r="I207" s="7" t="s">
        <v>86</v>
      </c>
      <c r="J207" s="6" t="s">
        <v>2124</v>
      </c>
      <c r="K207" s="7" t="s">
        <v>88</v>
      </c>
      <c r="L207" s="6" t="s">
        <v>2125</v>
      </c>
      <c r="M207" s="7" t="s">
        <v>761</v>
      </c>
      <c r="N207" s="6" t="s">
        <v>1782</v>
      </c>
      <c r="O207" s="7" t="s">
        <v>1783</v>
      </c>
      <c r="P207">
        <f t="shared" si="3"/>
        <v>35</v>
      </c>
      <c r="Q207">
        <f>VLOOKUP(P207,'3ME-NAF'!A:C,3,FALSE)</f>
        <v>2402</v>
      </c>
      <c r="R207" s="7" t="s">
        <v>430</v>
      </c>
      <c r="S207" s="6" t="s">
        <v>94</v>
      </c>
      <c r="T207" s="7" t="s">
        <v>95</v>
      </c>
      <c r="U207" s="6" t="s">
        <v>360</v>
      </c>
      <c r="V207" s="7" t="s">
        <v>97</v>
      </c>
      <c r="W207" s="6" t="s">
        <v>98</v>
      </c>
      <c r="X207" s="7" t="s">
        <v>675</v>
      </c>
      <c r="Y207" s="6" t="s">
        <v>2126</v>
      </c>
      <c r="Z207" s="7" t="s">
        <v>2127</v>
      </c>
      <c r="AA207" s="6" t="s">
        <v>2128</v>
      </c>
      <c r="AB207" s="7" t="s">
        <v>2087</v>
      </c>
      <c r="AC207" s="6" t="s">
        <v>79</v>
      </c>
      <c r="AD207" s="7" t="s">
        <v>79</v>
      </c>
      <c r="AE207" s="6" t="s">
        <v>2088</v>
      </c>
      <c r="AF207" s="7" t="s">
        <v>79</v>
      </c>
      <c r="AG207" s="6" t="s">
        <v>79</v>
      </c>
      <c r="AH207" s="7" t="s">
        <v>143</v>
      </c>
      <c r="AI207" s="6" t="s">
        <v>143</v>
      </c>
      <c r="AJ207" s="7" t="s">
        <v>2129</v>
      </c>
      <c r="AK207" s="6" t="s">
        <v>2092</v>
      </c>
      <c r="AL207" s="7" t="s">
        <v>2130</v>
      </c>
      <c r="AM207" s="6" t="s">
        <v>2066</v>
      </c>
      <c r="AN207" s="7" t="s">
        <v>368</v>
      </c>
      <c r="AO207" s="7" t="s">
        <v>430</v>
      </c>
      <c r="AP207" s="7" t="s">
        <v>79</v>
      </c>
      <c r="AQ207" s="7"/>
      <c r="AR207" s="7">
        <v>1</v>
      </c>
      <c r="AS207" s="8">
        <v>8536480</v>
      </c>
      <c r="AT207" s="8">
        <v>8536480</v>
      </c>
      <c r="AU207" s="8"/>
      <c r="AV207" s="8"/>
      <c r="AW207" s="8"/>
      <c r="AX207" s="8"/>
      <c r="AY207" s="8">
        <v>4097511</v>
      </c>
      <c r="AZ207" s="8">
        <v>4097511</v>
      </c>
      <c r="BA207" s="9">
        <v>819502.2</v>
      </c>
      <c r="BB207" s="9">
        <v>0</v>
      </c>
      <c r="BC207" s="9">
        <v>0</v>
      </c>
      <c r="BD207" s="9">
        <v>819502.2</v>
      </c>
      <c r="BE207" s="10">
        <v>45369</v>
      </c>
      <c r="BF207" s="11">
        <v>4.5157610000000004</v>
      </c>
      <c r="BG207" s="11">
        <v>45369</v>
      </c>
      <c r="BH207" s="11">
        <v>6500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0</v>
      </c>
      <c r="BO207" s="9">
        <v>4438969</v>
      </c>
      <c r="BP207" s="9">
        <v>0</v>
      </c>
      <c r="BQ207" s="9">
        <v>0</v>
      </c>
      <c r="BR207" s="9">
        <v>0</v>
      </c>
      <c r="BS207" s="7"/>
      <c r="BT207" s="7" t="str">
        <f>IFERROR((VLOOKUP(J207,[1]!Tableau2[#All],13,FALSE)),"")</f>
        <v/>
      </c>
    </row>
    <row r="208" spans="1:72" x14ac:dyDescent="0.25">
      <c r="A208" s="6" t="s">
        <v>2056</v>
      </c>
      <c r="B208" s="6" t="s">
        <v>354</v>
      </c>
      <c r="C208" s="7" t="s">
        <v>80</v>
      </c>
      <c r="D208" s="6" t="s">
        <v>81</v>
      </c>
      <c r="E208" s="7" t="s">
        <v>82</v>
      </c>
      <c r="F208" s="6" t="s">
        <v>83</v>
      </c>
      <c r="G208" s="7" t="s">
        <v>84</v>
      </c>
      <c r="H208" s="6" t="s">
        <v>85</v>
      </c>
      <c r="I208" s="7" t="s">
        <v>86</v>
      </c>
      <c r="J208" s="6" t="s">
        <v>2131</v>
      </c>
      <c r="K208" s="7" t="s">
        <v>88</v>
      </c>
      <c r="L208" s="6" t="s">
        <v>2132</v>
      </c>
      <c r="M208" s="7" t="s">
        <v>2133</v>
      </c>
      <c r="N208" s="6" t="s">
        <v>2134</v>
      </c>
      <c r="O208" s="7" t="s">
        <v>1783</v>
      </c>
      <c r="P208">
        <f t="shared" si="3"/>
        <v>35</v>
      </c>
      <c r="Q208">
        <f>VLOOKUP(P208,'3ME-NAF'!A:C,3,FALSE)</f>
        <v>2402</v>
      </c>
      <c r="R208" s="7" t="s">
        <v>236</v>
      </c>
      <c r="S208" s="6" t="s">
        <v>94</v>
      </c>
      <c r="T208" s="7" t="s">
        <v>95</v>
      </c>
      <c r="U208" s="6" t="s">
        <v>360</v>
      </c>
      <c r="V208" s="7" t="s">
        <v>97</v>
      </c>
      <c r="W208" s="6" t="s">
        <v>98</v>
      </c>
      <c r="X208" s="7" t="s">
        <v>410</v>
      </c>
      <c r="Y208" s="6" t="s">
        <v>764</v>
      </c>
      <c r="Z208" s="7" t="s">
        <v>765</v>
      </c>
      <c r="AA208" s="6" t="s">
        <v>766</v>
      </c>
      <c r="AB208" s="7" t="s">
        <v>2087</v>
      </c>
      <c r="AC208" s="6" t="s">
        <v>79</v>
      </c>
      <c r="AD208" s="7" t="s">
        <v>79</v>
      </c>
      <c r="AE208" s="6" t="s">
        <v>2088</v>
      </c>
      <c r="AF208" s="7" t="s">
        <v>79</v>
      </c>
      <c r="AG208" s="6" t="s">
        <v>79</v>
      </c>
      <c r="AH208" s="7" t="s">
        <v>143</v>
      </c>
      <c r="AI208" s="6" t="s">
        <v>143</v>
      </c>
      <c r="AJ208" s="7" t="s">
        <v>2135</v>
      </c>
      <c r="AK208" s="6" t="s">
        <v>2136</v>
      </c>
      <c r="AL208" s="7" t="s">
        <v>2067</v>
      </c>
      <c r="AM208" s="6" t="s">
        <v>2068</v>
      </c>
      <c r="AN208" s="7" t="s">
        <v>368</v>
      </c>
      <c r="AO208" s="7" t="s">
        <v>236</v>
      </c>
      <c r="AP208" s="7" t="s">
        <v>79</v>
      </c>
      <c r="AQ208" s="7"/>
      <c r="AR208" s="7">
        <v>1</v>
      </c>
      <c r="AS208" s="8">
        <v>9352800</v>
      </c>
      <c r="AT208" s="8">
        <v>9352800</v>
      </c>
      <c r="AU208" s="8"/>
      <c r="AV208" s="8"/>
      <c r="AW208" s="8"/>
      <c r="AX208" s="8"/>
      <c r="AY208" s="8">
        <v>4510080</v>
      </c>
      <c r="AZ208" s="8">
        <v>4510080</v>
      </c>
      <c r="BA208" s="9">
        <v>902016</v>
      </c>
      <c r="BB208" s="9">
        <v>0</v>
      </c>
      <c r="BC208" s="9">
        <v>0</v>
      </c>
      <c r="BD208" s="9">
        <v>902016</v>
      </c>
      <c r="BE208" s="10">
        <v>60400</v>
      </c>
      <c r="BF208" s="11">
        <v>3.7335099999999999</v>
      </c>
      <c r="BG208" s="11">
        <v>60400</v>
      </c>
      <c r="BH208" s="11">
        <v>7800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9">
        <v>4842720</v>
      </c>
      <c r="BP208" s="9">
        <v>0</v>
      </c>
      <c r="BQ208" s="9">
        <v>0</v>
      </c>
      <c r="BR208" s="9">
        <v>0</v>
      </c>
      <c r="BS208" s="7"/>
      <c r="BT208" s="7" t="str">
        <f>IFERROR((VLOOKUP(J208,[1]!Tableau2[#All],13,FALSE)),"")</f>
        <v/>
      </c>
    </row>
    <row r="209" spans="1:72" s="3" customFormat="1" x14ac:dyDescent="0.25">
      <c r="A209" s="12" t="s">
        <v>2056</v>
      </c>
      <c r="B209" s="12" t="s">
        <v>354</v>
      </c>
      <c r="C209" s="13" t="s">
        <v>80</v>
      </c>
      <c r="D209" s="12" t="s">
        <v>81</v>
      </c>
      <c r="E209" s="13" t="s">
        <v>82</v>
      </c>
      <c r="F209" s="12" t="s">
        <v>83</v>
      </c>
      <c r="G209" s="13" t="s">
        <v>84</v>
      </c>
      <c r="H209" s="12" t="s">
        <v>85</v>
      </c>
      <c r="I209" s="13" t="s">
        <v>86</v>
      </c>
      <c r="J209" s="12" t="s">
        <v>2137</v>
      </c>
      <c r="K209" s="13" t="s">
        <v>88</v>
      </c>
      <c r="L209" s="12" t="s">
        <v>2138</v>
      </c>
      <c r="M209" s="13" t="s">
        <v>2139</v>
      </c>
      <c r="N209" s="12" t="s">
        <v>2140</v>
      </c>
      <c r="O209" s="13" t="s">
        <v>2141</v>
      </c>
      <c r="P209">
        <f t="shared" si="3"/>
        <v>16</v>
      </c>
      <c r="Q209">
        <f>VLOOKUP(P209,'3ME-NAF'!A:C,3,FALSE)</f>
        <v>12</v>
      </c>
      <c r="R209" s="7" t="s">
        <v>1157</v>
      </c>
      <c r="S209" s="6" t="s">
        <v>94</v>
      </c>
      <c r="T209" s="7" t="s">
        <v>214</v>
      </c>
      <c r="U209" s="12" t="s">
        <v>1689</v>
      </c>
      <c r="V209" s="13" t="s">
        <v>97</v>
      </c>
      <c r="W209" s="12" t="s">
        <v>787</v>
      </c>
      <c r="X209" s="13" t="s">
        <v>1339</v>
      </c>
      <c r="Y209" s="12" t="s">
        <v>2142</v>
      </c>
      <c r="Z209" s="13" t="s">
        <v>2143</v>
      </c>
      <c r="AA209" s="12" t="s">
        <v>2144</v>
      </c>
      <c r="AB209" s="13" t="s">
        <v>2145</v>
      </c>
      <c r="AC209" s="12" t="s">
        <v>79</v>
      </c>
      <c r="AD209" s="13" t="s">
        <v>79</v>
      </c>
      <c r="AE209" s="12" t="s">
        <v>2146</v>
      </c>
      <c r="AF209" s="13" t="s">
        <v>79</v>
      </c>
      <c r="AG209" s="12" t="s">
        <v>79</v>
      </c>
      <c r="AH209" s="13" t="s">
        <v>143</v>
      </c>
      <c r="AI209" s="12" t="s">
        <v>143</v>
      </c>
      <c r="AJ209" s="13" t="s">
        <v>2147</v>
      </c>
      <c r="AK209" s="12" t="s">
        <v>2068</v>
      </c>
      <c r="AL209" s="13" t="s">
        <v>2148</v>
      </c>
      <c r="AM209" s="12" t="s">
        <v>2149</v>
      </c>
      <c r="AN209" s="13" t="s">
        <v>368</v>
      </c>
      <c r="AO209" s="7" t="s">
        <v>1157</v>
      </c>
      <c r="AP209" s="13" t="s">
        <v>2150</v>
      </c>
      <c r="AQ209" s="13" t="s">
        <v>143</v>
      </c>
      <c r="AR209" s="13">
        <v>1</v>
      </c>
      <c r="AS209" s="14">
        <v>2805000</v>
      </c>
      <c r="AT209" s="14">
        <v>2805000</v>
      </c>
      <c r="AU209" s="14"/>
      <c r="AV209" s="14"/>
      <c r="AW209" s="14"/>
      <c r="AX209" s="14"/>
      <c r="AY209" s="14">
        <v>1350000</v>
      </c>
      <c r="AZ209" s="14">
        <v>1350000</v>
      </c>
      <c r="BA209" s="15">
        <v>270000</v>
      </c>
      <c r="BB209" s="15">
        <v>0</v>
      </c>
      <c r="BC209" s="15">
        <v>0</v>
      </c>
      <c r="BD209" s="15">
        <v>270000</v>
      </c>
      <c r="BE209" s="16">
        <v>109949</v>
      </c>
      <c r="BF209" s="17">
        <v>0.61392100000000005</v>
      </c>
      <c r="BG209" s="17">
        <v>109949</v>
      </c>
      <c r="BH209" s="17">
        <v>17000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767775</v>
      </c>
      <c r="BP209" s="15">
        <v>0</v>
      </c>
      <c r="BQ209" s="15">
        <v>687225</v>
      </c>
      <c r="BR209" s="15">
        <v>687225</v>
      </c>
      <c r="BS209" s="13" t="s">
        <v>76</v>
      </c>
      <c r="BT209" s="7" t="str">
        <f>IFERROR((VLOOKUP(J209,[1]!Tableau2[#All],13,FALSE)),"")</f>
        <v/>
      </c>
    </row>
    <row r="210" spans="1:72" s="3" customFormat="1" x14ac:dyDescent="0.25">
      <c r="A210" s="12" t="s">
        <v>2056</v>
      </c>
      <c r="B210" s="12" t="s">
        <v>354</v>
      </c>
      <c r="C210" s="13" t="s">
        <v>80</v>
      </c>
      <c r="D210" s="12" t="s">
        <v>81</v>
      </c>
      <c r="E210" s="13" t="s">
        <v>82</v>
      </c>
      <c r="F210" s="12" t="s">
        <v>83</v>
      </c>
      <c r="G210" s="13" t="s">
        <v>84</v>
      </c>
      <c r="H210" s="12" t="s">
        <v>85</v>
      </c>
      <c r="I210" s="13" t="s">
        <v>86</v>
      </c>
      <c r="J210" s="12" t="s">
        <v>2151</v>
      </c>
      <c r="K210" s="13" t="s">
        <v>88</v>
      </c>
      <c r="L210" s="12" t="s">
        <v>2152</v>
      </c>
      <c r="M210" s="13" t="s">
        <v>2153</v>
      </c>
      <c r="N210" s="12" t="s">
        <v>2154</v>
      </c>
      <c r="O210" s="13" t="s">
        <v>587</v>
      </c>
      <c r="P210">
        <f t="shared" si="3"/>
        <v>16</v>
      </c>
      <c r="Q210">
        <f>VLOOKUP(P210,'3ME-NAF'!A:C,3,FALSE)</f>
        <v>12</v>
      </c>
      <c r="R210" s="7" t="s">
        <v>249</v>
      </c>
      <c r="S210" s="6" t="s">
        <v>94</v>
      </c>
      <c r="T210" s="7" t="s">
        <v>214</v>
      </c>
      <c r="U210" s="12" t="s">
        <v>1689</v>
      </c>
      <c r="V210" s="13" t="s">
        <v>97</v>
      </c>
      <c r="W210" s="12" t="s">
        <v>250</v>
      </c>
      <c r="X210" s="13" t="s">
        <v>1378</v>
      </c>
      <c r="Y210" s="12" t="s">
        <v>1379</v>
      </c>
      <c r="Z210" s="13" t="s">
        <v>1380</v>
      </c>
      <c r="AA210" s="12" t="s">
        <v>1381</v>
      </c>
      <c r="AB210" s="13" t="s">
        <v>2155</v>
      </c>
      <c r="AC210" s="12" t="s">
        <v>79</v>
      </c>
      <c r="AD210" s="13" t="s">
        <v>79</v>
      </c>
      <c r="AE210" s="12" t="s">
        <v>2146</v>
      </c>
      <c r="AF210" s="13" t="s">
        <v>2156</v>
      </c>
      <c r="AG210" s="12" t="s">
        <v>79</v>
      </c>
      <c r="AH210" s="13" t="s">
        <v>143</v>
      </c>
      <c r="AI210" s="12" t="s">
        <v>2157</v>
      </c>
      <c r="AJ210" s="13" t="s">
        <v>2158</v>
      </c>
      <c r="AK210" s="12" t="s">
        <v>2068</v>
      </c>
      <c r="AL210" s="13" t="s">
        <v>2159</v>
      </c>
      <c r="AM210" s="12" t="s">
        <v>2149</v>
      </c>
      <c r="AN210" s="13" t="s">
        <v>368</v>
      </c>
      <c r="AO210" s="7" t="s">
        <v>249</v>
      </c>
      <c r="AP210" s="13" t="s">
        <v>79</v>
      </c>
      <c r="AQ210" s="13"/>
      <c r="AR210" s="13">
        <v>1</v>
      </c>
      <c r="AS210" s="14">
        <v>26200000</v>
      </c>
      <c r="AT210" s="14">
        <v>26200000</v>
      </c>
      <c r="AU210" s="14"/>
      <c r="AV210" s="14"/>
      <c r="AW210" s="14"/>
      <c r="AX210" s="14"/>
      <c r="AY210" s="14">
        <v>10958500</v>
      </c>
      <c r="AZ210" s="14">
        <v>10958500</v>
      </c>
      <c r="BA210" s="15">
        <v>2191700</v>
      </c>
      <c r="BB210" s="15">
        <v>2191700</v>
      </c>
      <c r="BC210" s="15">
        <v>0</v>
      </c>
      <c r="BD210" s="15">
        <v>4383400</v>
      </c>
      <c r="BE210" s="16">
        <v>241590</v>
      </c>
      <c r="BF210" s="17">
        <v>2.267995</v>
      </c>
      <c r="BG210" s="17">
        <v>241590</v>
      </c>
      <c r="BH210" s="17">
        <v>38000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15241500</v>
      </c>
      <c r="BP210" s="15">
        <v>0</v>
      </c>
      <c r="BQ210" s="15">
        <v>0</v>
      </c>
      <c r="BR210" s="15">
        <v>0</v>
      </c>
      <c r="BS210" s="13" t="s">
        <v>76</v>
      </c>
      <c r="BT210" s="7" t="str">
        <f>IFERROR((VLOOKUP(J210,[1]!Tableau2[#All],13,FALSE)),"")</f>
        <v/>
      </c>
    </row>
    <row r="211" spans="1:72" s="3" customFormat="1" x14ac:dyDescent="0.25">
      <c r="A211" s="12" t="s">
        <v>2056</v>
      </c>
      <c r="B211" s="12" t="s">
        <v>354</v>
      </c>
      <c r="C211" s="13" t="s">
        <v>80</v>
      </c>
      <c r="D211" s="12" t="s">
        <v>81</v>
      </c>
      <c r="E211" s="13" t="s">
        <v>82</v>
      </c>
      <c r="F211" s="12" t="s">
        <v>83</v>
      </c>
      <c r="G211" s="13" t="s">
        <v>84</v>
      </c>
      <c r="H211" s="12" t="s">
        <v>85</v>
      </c>
      <c r="I211" s="13" t="s">
        <v>86</v>
      </c>
      <c r="J211" s="12" t="s">
        <v>2160</v>
      </c>
      <c r="K211" s="13" t="s">
        <v>88</v>
      </c>
      <c r="L211" s="12" t="s">
        <v>2161</v>
      </c>
      <c r="M211" s="13" t="s">
        <v>2162</v>
      </c>
      <c r="N211" s="12" t="s">
        <v>2163</v>
      </c>
      <c r="O211" s="13" t="s">
        <v>556</v>
      </c>
      <c r="P211">
        <f t="shared" si="3"/>
        <v>16</v>
      </c>
      <c r="Q211">
        <f>VLOOKUP(P211,'3ME-NAF'!A:C,3,FALSE)</f>
        <v>12</v>
      </c>
      <c r="R211" s="7" t="s">
        <v>249</v>
      </c>
      <c r="S211" s="6" t="s">
        <v>94</v>
      </c>
      <c r="T211" s="7" t="s">
        <v>166</v>
      </c>
      <c r="U211" s="12" t="s">
        <v>1689</v>
      </c>
      <c r="V211" s="13" t="s">
        <v>97</v>
      </c>
      <c r="W211" s="12" t="s">
        <v>250</v>
      </c>
      <c r="X211" s="13" t="s">
        <v>1378</v>
      </c>
      <c r="Y211" s="12" t="s">
        <v>2164</v>
      </c>
      <c r="Z211" s="13" t="s">
        <v>2165</v>
      </c>
      <c r="AA211" s="12" t="s">
        <v>2166</v>
      </c>
      <c r="AB211" s="13" t="s">
        <v>2155</v>
      </c>
      <c r="AC211" s="12" t="s">
        <v>79</v>
      </c>
      <c r="AD211" s="13" t="s">
        <v>79</v>
      </c>
      <c r="AE211" s="12" t="s">
        <v>2146</v>
      </c>
      <c r="AF211" s="13" t="s">
        <v>2156</v>
      </c>
      <c r="AG211" s="12" t="s">
        <v>79</v>
      </c>
      <c r="AH211" s="13" t="s">
        <v>143</v>
      </c>
      <c r="AI211" s="12" t="s">
        <v>143</v>
      </c>
      <c r="AJ211" s="13" t="s">
        <v>1502</v>
      </c>
      <c r="AK211" s="12" t="s">
        <v>2068</v>
      </c>
      <c r="AL211" s="13" t="s">
        <v>2159</v>
      </c>
      <c r="AM211" s="12" t="s">
        <v>2149</v>
      </c>
      <c r="AN211" s="13" t="s">
        <v>368</v>
      </c>
      <c r="AO211" s="7" t="s">
        <v>249</v>
      </c>
      <c r="AP211" s="13" t="s">
        <v>2150</v>
      </c>
      <c r="AQ211" s="13" t="s">
        <v>143</v>
      </c>
      <c r="AR211" s="13">
        <v>1</v>
      </c>
      <c r="AS211" s="14">
        <v>55387132.57</v>
      </c>
      <c r="AT211" s="14">
        <v>52213198.57</v>
      </c>
      <c r="AU211" s="14"/>
      <c r="AV211" s="14"/>
      <c r="AW211" s="14"/>
      <c r="AX211" s="14"/>
      <c r="AY211" s="14">
        <v>14990000</v>
      </c>
      <c r="AZ211" s="14">
        <v>14990000</v>
      </c>
      <c r="BA211" s="15">
        <v>2998000</v>
      </c>
      <c r="BB211" s="15">
        <v>0</v>
      </c>
      <c r="BC211" s="15">
        <v>0</v>
      </c>
      <c r="BD211" s="15">
        <v>2998000</v>
      </c>
      <c r="BE211" s="16">
        <v>186968</v>
      </c>
      <c r="BF211" s="17">
        <v>4.0087070000000002</v>
      </c>
      <c r="BG211" s="17">
        <v>186968</v>
      </c>
      <c r="BH211" s="17">
        <v>23500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2779356.57</v>
      </c>
      <c r="BP211" s="15">
        <v>0</v>
      </c>
      <c r="BQ211" s="15">
        <v>37617776</v>
      </c>
      <c r="BR211" s="15">
        <v>37617776</v>
      </c>
      <c r="BS211" s="13" t="s">
        <v>76</v>
      </c>
      <c r="BT211" s="7" t="str">
        <f>IFERROR((VLOOKUP(J211,[1]!Tableau2[#All],13,FALSE)),"")</f>
        <v/>
      </c>
    </row>
    <row r="212" spans="1:72" s="3" customFormat="1" x14ac:dyDescent="0.25">
      <c r="A212" s="12" t="s">
        <v>2056</v>
      </c>
      <c r="B212" s="12" t="s">
        <v>354</v>
      </c>
      <c r="C212" s="13" t="s">
        <v>80</v>
      </c>
      <c r="D212" s="12" t="s">
        <v>81</v>
      </c>
      <c r="E212" s="13" t="s">
        <v>82</v>
      </c>
      <c r="F212" s="12" t="s">
        <v>83</v>
      </c>
      <c r="G212" s="13" t="s">
        <v>84</v>
      </c>
      <c r="H212" s="12" t="s">
        <v>85</v>
      </c>
      <c r="I212" s="13" t="s">
        <v>86</v>
      </c>
      <c r="J212" s="12" t="s">
        <v>2167</v>
      </c>
      <c r="K212" s="13" t="s">
        <v>88</v>
      </c>
      <c r="L212" s="12" t="s">
        <v>2168</v>
      </c>
      <c r="M212" s="13" t="s">
        <v>2169</v>
      </c>
      <c r="N212" s="12" t="s">
        <v>2170</v>
      </c>
      <c r="O212" s="13" t="s">
        <v>587</v>
      </c>
      <c r="P212">
        <f t="shared" si="3"/>
        <v>16</v>
      </c>
      <c r="Q212">
        <f>VLOOKUP(P212,'3ME-NAF'!A:C,3,FALSE)</f>
        <v>12</v>
      </c>
      <c r="R212" s="7" t="s">
        <v>249</v>
      </c>
      <c r="S212" s="6" t="s">
        <v>94</v>
      </c>
      <c r="T212" s="7" t="s">
        <v>166</v>
      </c>
      <c r="U212" s="12" t="s">
        <v>1689</v>
      </c>
      <c r="V212" s="13" t="s">
        <v>97</v>
      </c>
      <c r="W212" s="12" t="s">
        <v>250</v>
      </c>
      <c r="X212" s="13" t="s">
        <v>1875</v>
      </c>
      <c r="Y212" s="12" t="s">
        <v>2171</v>
      </c>
      <c r="Z212" s="13" t="s">
        <v>2172</v>
      </c>
      <c r="AA212" s="12" t="s">
        <v>2173</v>
      </c>
      <c r="AB212" s="13" t="s">
        <v>2174</v>
      </c>
      <c r="AC212" s="12" t="s">
        <v>79</v>
      </c>
      <c r="AD212" s="13" t="s">
        <v>79</v>
      </c>
      <c r="AE212" s="12" t="s">
        <v>2146</v>
      </c>
      <c r="AF212" s="13" t="s">
        <v>79</v>
      </c>
      <c r="AG212" s="12" t="s">
        <v>79</v>
      </c>
      <c r="AH212" s="13" t="s">
        <v>143</v>
      </c>
      <c r="AI212" s="12" t="s">
        <v>143</v>
      </c>
      <c r="AJ212" s="13" t="s">
        <v>2175</v>
      </c>
      <c r="AK212" s="12" t="s">
        <v>2068</v>
      </c>
      <c r="AL212" s="13" t="s">
        <v>2176</v>
      </c>
      <c r="AM212" s="12" t="s">
        <v>2149</v>
      </c>
      <c r="AN212" s="13" t="s">
        <v>368</v>
      </c>
      <c r="AO212" s="7" t="s">
        <v>249</v>
      </c>
      <c r="AP212" s="13" t="s">
        <v>2150</v>
      </c>
      <c r="AQ212" s="13" t="s">
        <v>143</v>
      </c>
      <c r="AR212" s="13">
        <v>1</v>
      </c>
      <c r="AS212" s="14">
        <v>1105000</v>
      </c>
      <c r="AT212" s="14">
        <v>1105000</v>
      </c>
      <c r="AU212" s="14"/>
      <c r="AV212" s="14"/>
      <c r="AW212" s="14"/>
      <c r="AX212" s="14"/>
      <c r="AY212" s="14">
        <v>497250</v>
      </c>
      <c r="AZ212" s="14">
        <v>497250</v>
      </c>
      <c r="BA212" s="15">
        <v>99450</v>
      </c>
      <c r="BB212" s="15">
        <v>0</v>
      </c>
      <c r="BC212" s="15">
        <v>0</v>
      </c>
      <c r="BD212" s="15">
        <v>99450</v>
      </c>
      <c r="BE212" s="16">
        <v>6200</v>
      </c>
      <c r="BF212" s="17">
        <v>4.0100809999999996</v>
      </c>
      <c r="BG212" s="17">
        <v>6200</v>
      </c>
      <c r="BH212" s="17">
        <v>1375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507750</v>
      </c>
      <c r="BP212" s="15">
        <v>0</v>
      </c>
      <c r="BQ212" s="15">
        <v>100000</v>
      </c>
      <c r="BR212" s="15">
        <v>100000</v>
      </c>
      <c r="BS212" s="13" t="s">
        <v>76</v>
      </c>
      <c r="BT212" s="7" t="str">
        <f>IFERROR((VLOOKUP(J212,[1]!Tableau2[#All],13,FALSE)),"")</f>
        <v/>
      </c>
    </row>
    <row r="213" spans="1:72" s="3" customFormat="1" x14ac:dyDescent="0.25">
      <c r="A213" s="12" t="s">
        <v>2056</v>
      </c>
      <c r="B213" s="12" t="s">
        <v>354</v>
      </c>
      <c r="C213" s="13" t="s">
        <v>80</v>
      </c>
      <c r="D213" s="12" t="s">
        <v>81</v>
      </c>
      <c r="E213" s="13" t="s">
        <v>82</v>
      </c>
      <c r="F213" s="12" t="s">
        <v>83</v>
      </c>
      <c r="G213" s="13" t="s">
        <v>84</v>
      </c>
      <c r="H213" s="12" t="s">
        <v>85</v>
      </c>
      <c r="I213" s="13" t="s">
        <v>86</v>
      </c>
      <c r="J213" s="12" t="s">
        <v>2177</v>
      </c>
      <c r="K213" s="13" t="s">
        <v>88</v>
      </c>
      <c r="L213" s="12" t="s">
        <v>2178</v>
      </c>
      <c r="M213" s="13" t="s">
        <v>2179</v>
      </c>
      <c r="N213" s="12" t="s">
        <v>2180</v>
      </c>
      <c r="O213" s="13" t="s">
        <v>1094</v>
      </c>
      <c r="P213">
        <f t="shared" si="3"/>
        <v>16</v>
      </c>
      <c r="Q213">
        <f>VLOOKUP(P213,'3ME-NAF'!A:C,3,FALSE)</f>
        <v>12</v>
      </c>
      <c r="R213" s="7" t="s">
        <v>249</v>
      </c>
      <c r="S213" s="6" t="s">
        <v>94</v>
      </c>
      <c r="T213" s="7" t="s">
        <v>166</v>
      </c>
      <c r="U213" s="12" t="s">
        <v>1689</v>
      </c>
      <c r="V213" s="13" t="s">
        <v>97</v>
      </c>
      <c r="W213" s="12" t="s">
        <v>119</v>
      </c>
      <c r="X213" s="13" t="s">
        <v>215</v>
      </c>
      <c r="Y213" s="12" t="s">
        <v>2181</v>
      </c>
      <c r="Z213" s="13" t="s">
        <v>2182</v>
      </c>
      <c r="AA213" s="12" t="s">
        <v>2183</v>
      </c>
      <c r="AB213" s="13" t="s">
        <v>2155</v>
      </c>
      <c r="AC213" s="12" t="s">
        <v>79</v>
      </c>
      <c r="AD213" s="13" t="s">
        <v>79</v>
      </c>
      <c r="AE213" s="12" t="s">
        <v>2146</v>
      </c>
      <c r="AF213" s="13" t="s">
        <v>79</v>
      </c>
      <c r="AG213" s="12" t="s">
        <v>79</v>
      </c>
      <c r="AH213" s="13" t="s">
        <v>143</v>
      </c>
      <c r="AI213" s="12" t="s">
        <v>143</v>
      </c>
      <c r="AJ213" s="13" t="s">
        <v>2184</v>
      </c>
      <c r="AK213" s="12" t="s">
        <v>2068</v>
      </c>
      <c r="AL213" s="13" t="s">
        <v>2148</v>
      </c>
      <c r="AM213" s="12" t="s">
        <v>2149</v>
      </c>
      <c r="AN213" s="13" t="s">
        <v>368</v>
      </c>
      <c r="AO213" s="7" t="s">
        <v>249</v>
      </c>
      <c r="AP213" s="13" t="s">
        <v>2150</v>
      </c>
      <c r="AQ213" s="13" t="s">
        <v>143</v>
      </c>
      <c r="AR213" s="13">
        <v>1</v>
      </c>
      <c r="AS213" s="14">
        <v>2816612</v>
      </c>
      <c r="AT213" s="14">
        <v>2816612</v>
      </c>
      <c r="AU213" s="14"/>
      <c r="AV213" s="14"/>
      <c r="AW213" s="14"/>
      <c r="AX213" s="14"/>
      <c r="AY213" s="14">
        <v>1175000</v>
      </c>
      <c r="AZ213" s="14">
        <v>1175000</v>
      </c>
      <c r="BA213" s="15">
        <v>235000</v>
      </c>
      <c r="BB213" s="15">
        <v>0</v>
      </c>
      <c r="BC213" s="15">
        <v>0</v>
      </c>
      <c r="BD213" s="15">
        <v>235000</v>
      </c>
      <c r="BE213" s="16">
        <v>6528</v>
      </c>
      <c r="BF213" s="17">
        <v>8.9996939999999999</v>
      </c>
      <c r="BG213" s="17">
        <v>6528</v>
      </c>
      <c r="BH213" s="17">
        <v>2700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541612</v>
      </c>
      <c r="BP213" s="15">
        <v>0</v>
      </c>
      <c r="BQ213" s="15">
        <v>1100000</v>
      </c>
      <c r="BR213" s="15">
        <v>1100000</v>
      </c>
      <c r="BS213" s="13" t="s">
        <v>76</v>
      </c>
      <c r="BT213" s="7" t="str">
        <f>IFERROR((VLOOKUP(J213,[1]!Tableau2[#All],13,FALSE)),"")</f>
        <v/>
      </c>
    </row>
    <row r="214" spans="1:72" s="3" customFormat="1" x14ac:dyDescent="0.25">
      <c r="A214" s="12" t="s">
        <v>2056</v>
      </c>
      <c r="B214" s="12" t="s">
        <v>354</v>
      </c>
      <c r="C214" s="13" t="s">
        <v>80</v>
      </c>
      <c r="D214" s="12" t="s">
        <v>81</v>
      </c>
      <c r="E214" s="13" t="s">
        <v>82</v>
      </c>
      <c r="F214" s="12" t="s">
        <v>83</v>
      </c>
      <c r="G214" s="13" t="s">
        <v>84</v>
      </c>
      <c r="H214" s="12" t="s">
        <v>85</v>
      </c>
      <c r="I214" s="13" t="s">
        <v>86</v>
      </c>
      <c r="J214" s="12" t="s">
        <v>2185</v>
      </c>
      <c r="K214" s="13" t="s">
        <v>88</v>
      </c>
      <c r="L214" s="12" t="s">
        <v>2186</v>
      </c>
      <c r="M214" s="13" t="s">
        <v>2187</v>
      </c>
      <c r="N214" s="12" t="s">
        <v>2188</v>
      </c>
      <c r="O214" s="13" t="s">
        <v>556</v>
      </c>
      <c r="P214">
        <f t="shared" si="3"/>
        <v>16</v>
      </c>
      <c r="Q214">
        <f>VLOOKUP(P214,'3ME-NAF'!A:C,3,FALSE)</f>
        <v>12</v>
      </c>
      <c r="R214" s="7" t="s">
        <v>249</v>
      </c>
      <c r="S214" s="6" t="s">
        <v>94</v>
      </c>
      <c r="T214" s="7" t="s">
        <v>214</v>
      </c>
      <c r="U214" s="12" t="s">
        <v>1689</v>
      </c>
      <c r="V214" s="13" t="s">
        <v>97</v>
      </c>
      <c r="W214" s="12" t="s">
        <v>473</v>
      </c>
      <c r="X214" s="13" t="s">
        <v>486</v>
      </c>
      <c r="Y214" s="12" t="s">
        <v>2189</v>
      </c>
      <c r="Z214" s="13" t="s">
        <v>2190</v>
      </c>
      <c r="AA214" s="12" t="s">
        <v>2191</v>
      </c>
      <c r="AB214" s="13" t="s">
        <v>2192</v>
      </c>
      <c r="AC214" s="12" t="s">
        <v>79</v>
      </c>
      <c r="AD214" s="13" t="s">
        <v>79</v>
      </c>
      <c r="AE214" s="12" t="s">
        <v>2146</v>
      </c>
      <c r="AF214" s="13" t="s">
        <v>79</v>
      </c>
      <c r="AG214" s="12" t="s">
        <v>79</v>
      </c>
      <c r="AH214" s="13" t="s">
        <v>143</v>
      </c>
      <c r="AI214" s="12" t="s">
        <v>2193</v>
      </c>
      <c r="AJ214" s="13" t="s">
        <v>2194</v>
      </c>
      <c r="AK214" s="12" t="s">
        <v>2068</v>
      </c>
      <c r="AL214" s="13" t="s">
        <v>2176</v>
      </c>
      <c r="AM214" s="12" t="s">
        <v>2149</v>
      </c>
      <c r="AN214" s="13" t="s">
        <v>368</v>
      </c>
      <c r="AO214" s="7" t="s">
        <v>249</v>
      </c>
      <c r="AP214" s="13" t="s">
        <v>2195</v>
      </c>
      <c r="AQ214" s="13" t="s">
        <v>143</v>
      </c>
      <c r="AR214" s="13">
        <v>1</v>
      </c>
      <c r="AS214" s="14">
        <v>1070000</v>
      </c>
      <c r="AT214" s="14">
        <v>1070000</v>
      </c>
      <c r="AU214" s="14"/>
      <c r="AV214" s="14"/>
      <c r="AW214" s="14"/>
      <c r="AX214" s="14"/>
      <c r="AY214" s="14">
        <v>325738</v>
      </c>
      <c r="AZ214" s="14">
        <v>325738</v>
      </c>
      <c r="BA214" s="15">
        <v>65147.6</v>
      </c>
      <c r="BB214" s="15">
        <v>65147.6</v>
      </c>
      <c r="BC214" s="15">
        <v>0</v>
      </c>
      <c r="BD214" s="15">
        <v>130295.2</v>
      </c>
      <c r="BE214" s="16">
        <v>7836</v>
      </c>
      <c r="BF214" s="17">
        <v>2.078471</v>
      </c>
      <c r="BG214" s="17">
        <v>7836</v>
      </c>
      <c r="BH214" s="17">
        <v>900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744262</v>
      </c>
      <c r="BR214" s="15">
        <v>744262</v>
      </c>
      <c r="BS214" s="13" t="s">
        <v>76</v>
      </c>
      <c r="BT214" s="7" t="str">
        <f>IFERROR((VLOOKUP(J214,[1]!Tableau2[#All],13,FALSE)),"")</f>
        <v/>
      </c>
    </row>
    <row r="215" spans="1:72" x14ac:dyDescent="0.25">
      <c r="A215" s="6" t="s">
        <v>2056</v>
      </c>
      <c r="B215" s="6" t="s">
        <v>354</v>
      </c>
      <c r="C215" s="7" t="s">
        <v>80</v>
      </c>
      <c r="D215" s="6" t="s">
        <v>81</v>
      </c>
      <c r="E215" s="7" t="s">
        <v>82</v>
      </c>
      <c r="F215" s="6" t="s">
        <v>83</v>
      </c>
      <c r="G215" s="7" t="s">
        <v>84</v>
      </c>
      <c r="H215" s="6" t="s">
        <v>85</v>
      </c>
      <c r="I215" s="7" t="s">
        <v>86</v>
      </c>
      <c r="J215" s="6" t="s">
        <v>2196</v>
      </c>
      <c r="K215" s="7" t="s">
        <v>88</v>
      </c>
      <c r="L215" s="6" t="s">
        <v>2197</v>
      </c>
      <c r="M215" s="7" t="s">
        <v>2198</v>
      </c>
      <c r="N215" s="6" t="s">
        <v>2199</v>
      </c>
      <c r="O215" s="7" t="s">
        <v>1783</v>
      </c>
      <c r="P215">
        <f t="shared" si="3"/>
        <v>35</v>
      </c>
      <c r="Q215">
        <f>VLOOKUP(P215,'3ME-NAF'!A:C,3,FALSE)</f>
        <v>2402</v>
      </c>
      <c r="R215" s="7" t="s">
        <v>1569</v>
      </c>
      <c r="S215" s="6" t="s">
        <v>94</v>
      </c>
      <c r="T215" s="7" t="s">
        <v>214</v>
      </c>
      <c r="U215" s="6" t="s">
        <v>360</v>
      </c>
      <c r="V215" s="7" t="s">
        <v>97</v>
      </c>
      <c r="W215" s="6" t="s">
        <v>189</v>
      </c>
      <c r="X215" s="7" t="s">
        <v>190</v>
      </c>
      <c r="Y215" s="6" t="s">
        <v>2200</v>
      </c>
      <c r="Z215" s="7" t="s">
        <v>2201</v>
      </c>
      <c r="AA215" s="6" t="s">
        <v>2202</v>
      </c>
      <c r="AB215" s="7" t="s">
        <v>2203</v>
      </c>
      <c r="AC215" s="6" t="s">
        <v>79</v>
      </c>
      <c r="AD215" s="7" t="s">
        <v>79</v>
      </c>
      <c r="AE215" s="6" t="s">
        <v>2204</v>
      </c>
      <c r="AF215" s="7" t="s">
        <v>79</v>
      </c>
      <c r="AG215" s="6" t="s">
        <v>79</v>
      </c>
      <c r="AH215" s="7" t="s">
        <v>143</v>
      </c>
      <c r="AI215" s="6" t="s">
        <v>143</v>
      </c>
      <c r="AJ215" s="7" t="s">
        <v>2205</v>
      </c>
      <c r="AK215" s="6" t="s">
        <v>2068</v>
      </c>
      <c r="AL215" s="7" t="s">
        <v>2148</v>
      </c>
      <c r="AM215" s="6" t="s">
        <v>2149</v>
      </c>
      <c r="AN215" s="7" t="s">
        <v>368</v>
      </c>
      <c r="AO215" s="7" t="s">
        <v>1569</v>
      </c>
      <c r="AP215" s="7" t="s">
        <v>79</v>
      </c>
      <c r="AQ215" s="7"/>
      <c r="AR215" s="7">
        <v>1</v>
      </c>
      <c r="AS215" s="8">
        <v>7312000</v>
      </c>
      <c r="AT215" s="8">
        <v>7312000</v>
      </c>
      <c r="AU215" s="8"/>
      <c r="AV215" s="8"/>
      <c r="AW215" s="8"/>
      <c r="AX215" s="8"/>
      <c r="AY215" s="8">
        <v>3751800</v>
      </c>
      <c r="AZ215" s="8">
        <v>3751800</v>
      </c>
      <c r="BA215" s="9">
        <v>750360</v>
      </c>
      <c r="BB215" s="9">
        <v>0</v>
      </c>
      <c r="BC215" s="9">
        <v>0</v>
      </c>
      <c r="BD215" s="9">
        <v>750360</v>
      </c>
      <c r="BE215" s="10">
        <v>30094</v>
      </c>
      <c r="BF215" s="11">
        <v>6.2334680000000002</v>
      </c>
      <c r="BG215" s="11">
        <v>30094</v>
      </c>
      <c r="BH215" s="11">
        <v>6000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0</v>
      </c>
      <c r="BO215" s="9">
        <v>7120400</v>
      </c>
      <c r="BP215" s="9">
        <v>0</v>
      </c>
      <c r="BQ215" s="9">
        <v>0</v>
      </c>
      <c r="BR215" s="9">
        <v>0</v>
      </c>
      <c r="BS215" s="7"/>
      <c r="BT215" s="7" t="str">
        <f>IFERROR((VLOOKUP(J215,[1]!Tableau2[#All],13,FALSE)),"")</f>
        <v/>
      </c>
    </row>
    <row r="216" spans="1:72" x14ac:dyDescent="0.25">
      <c r="A216" s="6" t="s">
        <v>2056</v>
      </c>
      <c r="B216" s="6" t="s">
        <v>354</v>
      </c>
      <c r="C216" s="7" t="s">
        <v>80</v>
      </c>
      <c r="D216" s="6" t="s">
        <v>81</v>
      </c>
      <c r="E216" s="7" t="s">
        <v>82</v>
      </c>
      <c r="F216" s="6" t="s">
        <v>83</v>
      </c>
      <c r="G216" s="7" t="s">
        <v>84</v>
      </c>
      <c r="H216" s="6" t="s">
        <v>85</v>
      </c>
      <c r="I216" s="7" t="s">
        <v>86</v>
      </c>
      <c r="J216" s="6" t="s">
        <v>2206</v>
      </c>
      <c r="K216" s="7" t="s">
        <v>88</v>
      </c>
      <c r="L216" s="6" t="s">
        <v>2207</v>
      </c>
      <c r="M216" s="7" t="s">
        <v>2208</v>
      </c>
      <c r="N216" s="6" t="s">
        <v>2209</v>
      </c>
      <c r="O216" s="7" t="s">
        <v>1783</v>
      </c>
      <c r="P216">
        <f t="shared" si="3"/>
        <v>35</v>
      </c>
      <c r="Q216">
        <f>VLOOKUP(P216,'3ME-NAF'!A:C,3,FALSE)</f>
        <v>2402</v>
      </c>
      <c r="R216" s="7" t="s">
        <v>1569</v>
      </c>
      <c r="S216" s="6" t="s">
        <v>94</v>
      </c>
      <c r="T216" s="7" t="s">
        <v>214</v>
      </c>
      <c r="U216" s="6" t="s">
        <v>1689</v>
      </c>
      <c r="V216" s="7" t="s">
        <v>97</v>
      </c>
      <c r="W216" s="6" t="s">
        <v>189</v>
      </c>
      <c r="X216" s="7" t="s">
        <v>190</v>
      </c>
      <c r="Y216" s="6" t="s">
        <v>2210</v>
      </c>
      <c r="Z216" s="7" t="s">
        <v>2211</v>
      </c>
      <c r="AA216" s="6" t="s">
        <v>2212</v>
      </c>
      <c r="AB216" s="7" t="s">
        <v>2203</v>
      </c>
      <c r="AC216" s="6" t="s">
        <v>79</v>
      </c>
      <c r="AD216" s="7" t="s">
        <v>79</v>
      </c>
      <c r="AE216" s="6" t="s">
        <v>2204</v>
      </c>
      <c r="AF216" s="7" t="s">
        <v>2213</v>
      </c>
      <c r="AG216" s="6" t="s">
        <v>79</v>
      </c>
      <c r="AH216" s="7" t="s">
        <v>143</v>
      </c>
      <c r="AI216" s="6" t="s">
        <v>143</v>
      </c>
      <c r="AJ216" s="7" t="s">
        <v>2214</v>
      </c>
      <c r="AK216" s="6" t="s">
        <v>2149</v>
      </c>
      <c r="AL216" s="7" t="s">
        <v>2215</v>
      </c>
      <c r="AM216" s="6" t="s">
        <v>2149</v>
      </c>
      <c r="AN216" s="7" t="s">
        <v>368</v>
      </c>
      <c r="AO216" s="7" t="s">
        <v>1569</v>
      </c>
      <c r="AP216" s="7" t="s">
        <v>79</v>
      </c>
      <c r="AQ216" s="7"/>
      <c r="AR216" s="7">
        <v>1</v>
      </c>
      <c r="AS216" s="8">
        <v>15849600</v>
      </c>
      <c r="AT216" s="8">
        <v>15849600</v>
      </c>
      <c r="AU216" s="8"/>
      <c r="AV216" s="8"/>
      <c r="AW216" s="8"/>
      <c r="AX216" s="8"/>
      <c r="AY216" s="8">
        <v>7132000</v>
      </c>
      <c r="AZ216" s="8">
        <v>7132000</v>
      </c>
      <c r="BA216" s="9">
        <v>1426400</v>
      </c>
      <c r="BB216" s="9">
        <v>0</v>
      </c>
      <c r="BC216" s="9">
        <v>0</v>
      </c>
      <c r="BD216" s="9">
        <v>1426400</v>
      </c>
      <c r="BE216" s="10">
        <v>53565</v>
      </c>
      <c r="BF216" s="11">
        <v>6.6573320000000002</v>
      </c>
      <c r="BG216" s="11">
        <v>53565</v>
      </c>
      <c r="BH216" s="11">
        <v>10000</v>
      </c>
      <c r="BI216" s="9">
        <v>0</v>
      </c>
      <c r="BJ216" s="9">
        <v>0</v>
      </c>
      <c r="BK216" s="9">
        <v>0</v>
      </c>
      <c r="BL216" s="9">
        <v>0</v>
      </c>
      <c r="BM216" s="9">
        <v>0</v>
      </c>
      <c r="BN216" s="9">
        <v>0</v>
      </c>
      <c r="BO216" s="9">
        <v>8717600</v>
      </c>
      <c r="BP216" s="9">
        <v>0</v>
      </c>
      <c r="BQ216" s="9">
        <v>0</v>
      </c>
      <c r="BR216" s="9">
        <v>0</v>
      </c>
      <c r="BS216" s="7"/>
      <c r="BT216" s="7" t="str">
        <f>IFERROR((VLOOKUP(J216,[1]!Tableau2[#All],13,FALSE)),"")</f>
        <v/>
      </c>
    </row>
    <row r="217" spans="1:72" x14ac:dyDescent="0.25">
      <c r="A217" s="6" t="s">
        <v>2056</v>
      </c>
      <c r="B217" s="6" t="s">
        <v>354</v>
      </c>
      <c r="C217" s="7" t="s">
        <v>1881</v>
      </c>
      <c r="D217" s="6" t="s">
        <v>81</v>
      </c>
      <c r="E217" s="7" t="s">
        <v>1882</v>
      </c>
      <c r="F217" s="6" t="s">
        <v>1883</v>
      </c>
      <c r="G217" s="7" t="s">
        <v>84</v>
      </c>
      <c r="H217" s="6" t="s">
        <v>85</v>
      </c>
      <c r="I217" s="7" t="s">
        <v>86</v>
      </c>
      <c r="J217" s="6" t="s">
        <v>2216</v>
      </c>
      <c r="K217" s="7" t="s">
        <v>88</v>
      </c>
      <c r="L217" s="6" t="s">
        <v>2217</v>
      </c>
      <c r="M217" s="7" t="s">
        <v>2218</v>
      </c>
      <c r="N217" s="6" t="s">
        <v>2219</v>
      </c>
      <c r="O217" s="7" t="s">
        <v>1783</v>
      </c>
      <c r="P217">
        <f t="shared" si="3"/>
        <v>35</v>
      </c>
      <c r="Q217">
        <f>VLOOKUP(P217,'3ME-NAF'!A:C,3,FALSE)</f>
        <v>2402</v>
      </c>
      <c r="R217" s="7" t="s">
        <v>2220</v>
      </c>
      <c r="S217" s="6" t="s">
        <v>94</v>
      </c>
      <c r="T217" s="7" t="s">
        <v>95</v>
      </c>
      <c r="U217" s="6" t="s">
        <v>1689</v>
      </c>
      <c r="V217" s="7" t="s">
        <v>1862</v>
      </c>
      <c r="W217" s="6" t="s">
        <v>305</v>
      </c>
      <c r="X217" s="7" t="s">
        <v>1690</v>
      </c>
      <c r="Y217" s="6" t="s">
        <v>2221</v>
      </c>
      <c r="Z217" s="7" t="s">
        <v>2222</v>
      </c>
      <c r="AA217" s="6" t="s">
        <v>2223</v>
      </c>
      <c r="AB217" s="7" t="s">
        <v>1866</v>
      </c>
      <c r="AC217" s="6" t="s">
        <v>79</v>
      </c>
      <c r="AD217" s="7" t="s">
        <v>79</v>
      </c>
      <c r="AE217" s="6" t="s">
        <v>79</v>
      </c>
      <c r="AF217" s="7" t="s">
        <v>79</v>
      </c>
      <c r="AG217" s="6" t="s">
        <v>79</v>
      </c>
      <c r="AH217" s="7" t="s">
        <v>143</v>
      </c>
      <c r="AI217" s="6" t="s">
        <v>143</v>
      </c>
      <c r="AJ217" s="7" t="s">
        <v>2224</v>
      </c>
      <c r="AK217" s="6" t="s">
        <v>2078</v>
      </c>
      <c r="AL217" s="7" t="s">
        <v>2225</v>
      </c>
      <c r="AM217" s="6" t="s">
        <v>1846</v>
      </c>
      <c r="AN217" s="7" t="s">
        <v>368</v>
      </c>
      <c r="AO217" s="7" t="s">
        <v>2220</v>
      </c>
      <c r="AP217" s="7" t="s">
        <v>2069</v>
      </c>
      <c r="AQ217" s="7" t="s">
        <v>143</v>
      </c>
      <c r="AR217" s="7">
        <v>1</v>
      </c>
      <c r="AS217" s="8">
        <v>24778000</v>
      </c>
      <c r="AT217" s="8">
        <v>24778000</v>
      </c>
      <c r="AU217" s="8"/>
      <c r="AV217" s="8"/>
      <c r="AW217" s="8"/>
      <c r="AX217" s="8"/>
      <c r="AY217" s="8">
        <v>10850000</v>
      </c>
      <c r="AZ217" s="8">
        <v>10850000</v>
      </c>
      <c r="BA217" s="9">
        <v>2170000</v>
      </c>
      <c r="BB217" s="9">
        <v>0</v>
      </c>
      <c r="BC217" s="9">
        <v>0</v>
      </c>
      <c r="BD217" s="9">
        <v>2170000</v>
      </c>
      <c r="BE217" s="10">
        <v>118262</v>
      </c>
      <c r="BF217" s="11">
        <v>4.5872719999999996</v>
      </c>
      <c r="BG217" s="11">
        <v>118262</v>
      </c>
      <c r="BH217" s="11">
        <v>18000</v>
      </c>
      <c r="BI217" s="9">
        <v>0</v>
      </c>
      <c r="BJ217" s="9">
        <v>550000</v>
      </c>
      <c r="BK217" s="9">
        <v>0</v>
      </c>
      <c r="BL217" s="9">
        <v>0</v>
      </c>
      <c r="BM217" s="9">
        <v>0</v>
      </c>
      <c r="BN217" s="9">
        <v>0</v>
      </c>
      <c r="BO217" s="9">
        <v>2475680</v>
      </c>
      <c r="BP217" s="9">
        <v>0</v>
      </c>
      <c r="BQ217" s="9">
        <v>11452320</v>
      </c>
      <c r="BR217" s="9">
        <v>10902320</v>
      </c>
      <c r="BS217" s="7"/>
      <c r="BT217" s="7" t="str">
        <f>IFERROR((VLOOKUP(J217,[1]!Tableau2[#All],13,FALSE)),"")</f>
        <v/>
      </c>
    </row>
    <row r="218" spans="1:72" x14ac:dyDescent="0.25">
      <c r="A218" s="6" t="s">
        <v>2056</v>
      </c>
      <c r="B218" s="6" t="s">
        <v>354</v>
      </c>
      <c r="C218" s="7" t="s">
        <v>1881</v>
      </c>
      <c r="D218" s="6" t="s">
        <v>81</v>
      </c>
      <c r="E218" s="7" t="s">
        <v>1882</v>
      </c>
      <c r="F218" s="6" t="s">
        <v>1883</v>
      </c>
      <c r="G218" s="7" t="s">
        <v>84</v>
      </c>
      <c r="H218" s="6" t="s">
        <v>85</v>
      </c>
      <c r="I218" s="7" t="s">
        <v>86</v>
      </c>
      <c r="J218" s="6" t="s">
        <v>2226</v>
      </c>
      <c r="K218" s="7" t="s">
        <v>88</v>
      </c>
      <c r="L218" s="6" t="s">
        <v>2227</v>
      </c>
      <c r="M218" s="7" t="s">
        <v>2228</v>
      </c>
      <c r="N218" s="6" t="s">
        <v>2229</v>
      </c>
      <c r="O218" s="7" t="s">
        <v>1783</v>
      </c>
      <c r="P218">
        <f t="shared" si="3"/>
        <v>35</v>
      </c>
      <c r="Q218">
        <f>VLOOKUP(P218,'3ME-NAF'!A:C,3,FALSE)</f>
        <v>2402</v>
      </c>
      <c r="R218" s="7" t="s">
        <v>430</v>
      </c>
      <c r="S218" s="6" t="s">
        <v>94</v>
      </c>
      <c r="T218" s="7" t="s">
        <v>95</v>
      </c>
      <c r="U218" s="6" t="s">
        <v>360</v>
      </c>
      <c r="V218" s="7" t="s">
        <v>1862</v>
      </c>
      <c r="W218" s="6" t="s">
        <v>98</v>
      </c>
      <c r="X218" s="7" t="s">
        <v>2100</v>
      </c>
      <c r="Y218" s="6" t="s">
        <v>2230</v>
      </c>
      <c r="Z218" s="7" t="s">
        <v>2231</v>
      </c>
      <c r="AA218" s="6" t="s">
        <v>2232</v>
      </c>
      <c r="AB218" s="7" t="s">
        <v>1866</v>
      </c>
      <c r="AC218" s="6" t="s">
        <v>79</v>
      </c>
      <c r="AD218" s="7" t="s">
        <v>79</v>
      </c>
      <c r="AE218" s="6" t="s">
        <v>79</v>
      </c>
      <c r="AF218" s="7" t="s">
        <v>79</v>
      </c>
      <c r="AG218" s="6" t="s">
        <v>79</v>
      </c>
      <c r="AH218" s="7" t="s">
        <v>143</v>
      </c>
      <c r="AI218" s="6" t="s">
        <v>143</v>
      </c>
      <c r="AJ218" s="7" t="s">
        <v>2233</v>
      </c>
      <c r="AK218" s="6" t="s">
        <v>1846</v>
      </c>
      <c r="AL218" s="7" t="s">
        <v>2079</v>
      </c>
      <c r="AM218" s="6" t="s">
        <v>1846</v>
      </c>
      <c r="AN218" s="7" t="s">
        <v>368</v>
      </c>
      <c r="AO218" s="7" t="s">
        <v>430</v>
      </c>
      <c r="AP218" s="7" t="s">
        <v>1291</v>
      </c>
      <c r="AQ218" s="7" t="s">
        <v>143</v>
      </c>
      <c r="AR218" s="7">
        <v>1</v>
      </c>
      <c r="AS218" s="8">
        <v>28745291</v>
      </c>
      <c r="AT218" s="8">
        <v>28745291</v>
      </c>
      <c r="AU218" s="8"/>
      <c r="AV218" s="8"/>
      <c r="AW218" s="8"/>
      <c r="AX218" s="8"/>
      <c r="AY218" s="8">
        <v>12326718</v>
      </c>
      <c r="AZ218" s="8">
        <v>12326718</v>
      </c>
      <c r="BA218" s="9">
        <v>2465343.6</v>
      </c>
      <c r="BB218" s="9">
        <v>0</v>
      </c>
      <c r="BC218" s="9">
        <v>0</v>
      </c>
      <c r="BD218" s="9">
        <v>2465343.6</v>
      </c>
      <c r="BE218" s="10">
        <v>224997</v>
      </c>
      <c r="BF218" s="11">
        <v>2.7393069999999997</v>
      </c>
      <c r="BG218" s="11">
        <v>224997</v>
      </c>
      <c r="BH218" s="11">
        <v>42000</v>
      </c>
      <c r="BI218" s="9">
        <v>0</v>
      </c>
      <c r="BJ218" s="9">
        <v>4822004</v>
      </c>
      <c r="BK218" s="9">
        <v>0</v>
      </c>
      <c r="BL218" s="9">
        <v>0</v>
      </c>
      <c r="BM218" s="9">
        <v>0</v>
      </c>
      <c r="BN218" s="9">
        <v>0</v>
      </c>
      <c r="BO218" s="9">
        <v>11596569</v>
      </c>
      <c r="BP218" s="9">
        <v>0</v>
      </c>
      <c r="BQ218" s="9">
        <v>4822004</v>
      </c>
      <c r="BR218" s="9">
        <v>0</v>
      </c>
      <c r="BS218" s="7"/>
      <c r="BT218" s="7" t="str">
        <f>IFERROR((VLOOKUP(J218,[1]!Tableau2[#All],13,FALSE)),"")</f>
        <v/>
      </c>
    </row>
    <row r="219" spans="1:72" x14ac:dyDescent="0.25">
      <c r="A219" s="6" t="s">
        <v>2056</v>
      </c>
      <c r="B219" s="6" t="s">
        <v>354</v>
      </c>
      <c r="C219" s="7" t="s">
        <v>1881</v>
      </c>
      <c r="D219" s="6" t="s">
        <v>81</v>
      </c>
      <c r="E219" s="7" t="s">
        <v>1882</v>
      </c>
      <c r="F219" s="6" t="s">
        <v>1883</v>
      </c>
      <c r="G219" s="7" t="s">
        <v>84</v>
      </c>
      <c r="H219" s="6" t="s">
        <v>85</v>
      </c>
      <c r="I219" s="7" t="s">
        <v>86</v>
      </c>
      <c r="J219" s="6" t="s">
        <v>2234</v>
      </c>
      <c r="K219" s="7" t="s">
        <v>88</v>
      </c>
      <c r="L219" s="6" t="s">
        <v>2235</v>
      </c>
      <c r="M219" s="7" t="s">
        <v>2236</v>
      </c>
      <c r="N219" s="6" t="s">
        <v>2237</v>
      </c>
      <c r="O219" s="7" t="s">
        <v>1783</v>
      </c>
      <c r="P219">
        <f t="shared" si="3"/>
        <v>35</v>
      </c>
      <c r="Q219">
        <f>VLOOKUP(P219,'3ME-NAF'!A:C,3,FALSE)</f>
        <v>2402</v>
      </c>
      <c r="R219" s="7" t="s">
        <v>1569</v>
      </c>
      <c r="S219" s="6" t="s">
        <v>94</v>
      </c>
      <c r="T219" s="7" t="s">
        <v>166</v>
      </c>
      <c r="U219" s="6" t="s">
        <v>360</v>
      </c>
      <c r="V219" s="7" t="s">
        <v>1862</v>
      </c>
      <c r="W219" s="6" t="s">
        <v>189</v>
      </c>
      <c r="X219" s="7" t="s">
        <v>200</v>
      </c>
      <c r="Y219" s="6" t="s">
        <v>2238</v>
      </c>
      <c r="Z219" s="7" t="s">
        <v>2239</v>
      </c>
      <c r="AA219" s="6" t="s">
        <v>2240</v>
      </c>
      <c r="AB219" s="7" t="s">
        <v>1708</v>
      </c>
      <c r="AC219" s="6" t="s">
        <v>79</v>
      </c>
      <c r="AD219" s="7" t="s">
        <v>79</v>
      </c>
      <c r="AE219" s="6" t="s">
        <v>79</v>
      </c>
      <c r="AF219" s="7" t="s">
        <v>79</v>
      </c>
      <c r="AG219" s="6" t="s">
        <v>79</v>
      </c>
      <c r="AH219" s="7" t="s">
        <v>143</v>
      </c>
      <c r="AI219" s="6" t="s">
        <v>143</v>
      </c>
      <c r="AJ219" s="7" t="s">
        <v>2241</v>
      </c>
      <c r="AK219" s="6" t="s">
        <v>1121</v>
      </c>
      <c r="AL219" s="7" t="s">
        <v>2242</v>
      </c>
      <c r="AM219" s="6" t="s">
        <v>2092</v>
      </c>
      <c r="AN219" s="7" t="s">
        <v>368</v>
      </c>
      <c r="AO219" s="7" t="s">
        <v>1569</v>
      </c>
      <c r="AP219" s="7" t="s">
        <v>79</v>
      </c>
      <c r="AQ219" s="7"/>
      <c r="AR219" s="7">
        <v>1</v>
      </c>
      <c r="AS219" s="8">
        <v>5000000</v>
      </c>
      <c r="AT219" s="8">
        <v>5000000</v>
      </c>
      <c r="AU219" s="8"/>
      <c r="AV219" s="8"/>
      <c r="AW219" s="8"/>
      <c r="AX219" s="8"/>
      <c r="AY219" s="8">
        <v>3080000</v>
      </c>
      <c r="AZ219" s="8">
        <v>3080000</v>
      </c>
      <c r="BA219" s="9">
        <v>616000</v>
      </c>
      <c r="BB219" s="9">
        <v>0</v>
      </c>
      <c r="BC219" s="9">
        <v>0</v>
      </c>
      <c r="BD219" s="9">
        <v>616000</v>
      </c>
      <c r="BE219" s="10">
        <v>35258</v>
      </c>
      <c r="BF219" s="11">
        <v>4.3678030000000003</v>
      </c>
      <c r="BG219" s="11">
        <v>35258</v>
      </c>
      <c r="BH219" s="11">
        <v>6000</v>
      </c>
      <c r="BI219" s="9">
        <v>0</v>
      </c>
      <c r="BJ219" s="9">
        <v>0</v>
      </c>
      <c r="BK219" s="9">
        <v>0</v>
      </c>
      <c r="BL219" s="9">
        <v>0</v>
      </c>
      <c r="BM219" s="9">
        <v>0</v>
      </c>
      <c r="BN219" s="9">
        <v>0</v>
      </c>
      <c r="BO219" s="9">
        <v>1920000</v>
      </c>
      <c r="BP219" s="9">
        <v>0</v>
      </c>
      <c r="BQ219" s="9">
        <v>0</v>
      </c>
      <c r="BR219" s="9">
        <v>0</v>
      </c>
      <c r="BS219" s="7"/>
      <c r="BT219" s="7" t="str">
        <f>IFERROR((VLOOKUP(J219,[1]!Tableau2[#All],13,FALSE)),"")</f>
        <v/>
      </c>
    </row>
    <row r="220" spans="1:72" x14ac:dyDescent="0.25">
      <c r="A220" s="6" t="s">
        <v>2056</v>
      </c>
      <c r="B220" s="6" t="s">
        <v>354</v>
      </c>
      <c r="C220" s="7" t="s">
        <v>1881</v>
      </c>
      <c r="D220" s="6" t="s">
        <v>81</v>
      </c>
      <c r="E220" s="7" t="s">
        <v>1882</v>
      </c>
      <c r="F220" s="6" t="s">
        <v>1883</v>
      </c>
      <c r="G220" s="7" t="s">
        <v>84</v>
      </c>
      <c r="H220" s="6" t="s">
        <v>85</v>
      </c>
      <c r="I220" s="7" t="s">
        <v>86</v>
      </c>
      <c r="J220" s="6" t="s">
        <v>2243</v>
      </c>
      <c r="K220" s="7" t="s">
        <v>88</v>
      </c>
      <c r="L220" s="6" t="s">
        <v>2244</v>
      </c>
      <c r="M220" s="7" t="s">
        <v>2245</v>
      </c>
      <c r="N220" s="6" t="s">
        <v>2246</v>
      </c>
      <c r="O220" s="7" t="s">
        <v>786</v>
      </c>
      <c r="P220">
        <f t="shared" si="3"/>
        <v>17</v>
      </c>
      <c r="Q220">
        <f>VLOOKUP(P220,'3ME-NAF'!A:C,3,FALSE)</f>
        <v>6</v>
      </c>
      <c r="R220" s="7" t="s">
        <v>236</v>
      </c>
      <c r="S220" s="6" t="s">
        <v>94</v>
      </c>
      <c r="T220" s="7" t="s">
        <v>166</v>
      </c>
      <c r="U220" s="6" t="s">
        <v>360</v>
      </c>
      <c r="V220" s="7" t="s">
        <v>1862</v>
      </c>
      <c r="W220" s="6" t="s">
        <v>98</v>
      </c>
      <c r="X220" s="7" t="s">
        <v>410</v>
      </c>
      <c r="Y220" s="6" t="s">
        <v>2247</v>
      </c>
      <c r="Z220" s="7" t="s">
        <v>2248</v>
      </c>
      <c r="AA220" s="6" t="s">
        <v>2249</v>
      </c>
      <c r="AB220" s="7" t="s">
        <v>2087</v>
      </c>
      <c r="AC220" s="6" t="s">
        <v>79</v>
      </c>
      <c r="AD220" s="7" t="s">
        <v>79</v>
      </c>
      <c r="AE220" s="6" t="s">
        <v>79</v>
      </c>
      <c r="AF220" s="7" t="s">
        <v>79</v>
      </c>
      <c r="AG220" s="6" t="s">
        <v>79</v>
      </c>
      <c r="AH220" s="7" t="s">
        <v>143</v>
      </c>
      <c r="AI220" s="6" t="s">
        <v>2250</v>
      </c>
      <c r="AJ220" s="7" t="s">
        <v>2251</v>
      </c>
      <c r="AK220" s="6" t="s">
        <v>2068</v>
      </c>
      <c r="AL220" s="7" t="s">
        <v>2148</v>
      </c>
      <c r="AM220" s="6" t="s">
        <v>2149</v>
      </c>
      <c r="AN220" s="7" t="s">
        <v>368</v>
      </c>
      <c r="AO220" s="7" t="s">
        <v>236</v>
      </c>
      <c r="AP220" s="7" t="s">
        <v>1291</v>
      </c>
      <c r="AQ220" s="7" t="s">
        <v>143</v>
      </c>
      <c r="AR220" s="7">
        <v>1</v>
      </c>
      <c r="AS220" s="8">
        <v>25272500</v>
      </c>
      <c r="AT220" s="8">
        <v>25272500</v>
      </c>
      <c r="AU220" s="8"/>
      <c r="AV220" s="8"/>
      <c r="AW220" s="8"/>
      <c r="AX220" s="8"/>
      <c r="AY220" s="8">
        <v>12300000</v>
      </c>
      <c r="AZ220" s="8">
        <v>12300000</v>
      </c>
      <c r="BA220" s="9">
        <v>2460000</v>
      </c>
      <c r="BB220" s="9">
        <v>2460000</v>
      </c>
      <c r="BC220" s="9">
        <v>0</v>
      </c>
      <c r="BD220" s="9">
        <v>4920000</v>
      </c>
      <c r="BE220" s="10">
        <v>176400</v>
      </c>
      <c r="BF220" s="11">
        <v>3.4863949999999999</v>
      </c>
      <c r="BG220" s="11">
        <v>176400</v>
      </c>
      <c r="BH220" s="11">
        <v>20000</v>
      </c>
      <c r="BI220" s="9">
        <v>0</v>
      </c>
      <c r="BJ220" s="9">
        <v>3253332.6</v>
      </c>
      <c r="BK220" s="9">
        <v>0</v>
      </c>
      <c r="BL220" s="9">
        <v>0</v>
      </c>
      <c r="BM220" s="9">
        <v>0</v>
      </c>
      <c r="BN220" s="9">
        <v>0</v>
      </c>
      <c r="BO220" s="9">
        <v>9699167.4000000004</v>
      </c>
      <c r="BP220" s="9">
        <v>0</v>
      </c>
      <c r="BQ220" s="9">
        <v>3253332.6</v>
      </c>
      <c r="BR220" s="9">
        <v>0</v>
      </c>
      <c r="BS220" s="7"/>
      <c r="BT220" s="7" t="str">
        <f>IFERROR((VLOOKUP(J220,[1]!Tableau2[#All],13,FALSE)),"")</f>
        <v/>
      </c>
    </row>
    <row r="221" spans="1:72" x14ac:dyDescent="0.25">
      <c r="A221" s="6" t="s">
        <v>2056</v>
      </c>
      <c r="B221" s="6" t="s">
        <v>354</v>
      </c>
      <c r="C221" s="7" t="s">
        <v>1881</v>
      </c>
      <c r="D221" s="6" t="s">
        <v>81</v>
      </c>
      <c r="E221" s="7" t="s">
        <v>1882</v>
      </c>
      <c r="F221" s="6" t="s">
        <v>1883</v>
      </c>
      <c r="G221" s="7" t="s">
        <v>84</v>
      </c>
      <c r="H221" s="6" t="s">
        <v>85</v>
      </c>
      <c r="I221" s="7" t="s">
        <v>86</v>
      </c>
      <c r="J221" s="6" t="s">
        <v>2252</v>
      </c>
      <c r="K221" s="7" t="s">
        <v>88</v>
      </c>
      <c r="L221" s="6" t="s">
        <v>2253</v>
      </c>
      <c r="M221" s="7" t="s">
        <v>2254</v>
      </c>
      <c r="N221" s="6" t="s">
        <v>2255</v>
      </c>
      <c r="O221" s="7" t="s">
        <v>1783</v>
      </c>
      <c r="P221">
        <f t="shared" si="3"/>
        <v>35</v>
      </c>
      <c r="Q221">
        <f>VLOOKUP(P221,'3ME-NAF'!A:C,3,FALSE)</f>
        <v>2402</v>
      </c>
      <c r="R221" s="7" t="s">
        <v>93</v>
      </c>
      <c r="S221" s="6" t="s">
        <v>94</v>
      </c>
      <c r="T221" s="7" t="s">
        <v>95</v>
      </c>
      <c r="U221" s="6" t="s">
        <v>360</v>
      </c>
      <c r="V221" s="7" t="s">
        <v>1862</v>
      </c>
      <c r="W221" s="6" t="s">
        <v>98</v>
      </c>
      <c r="X221" s="7" t="s">
        <v>361</v>
      </c>
      <c r="Y221" s="6" t="s">
        <v>932</v>
      </c>
      <c r="Z221" s="7" t="s">
        <v>933</v>
      </c>
      <c r="AA221" s="6" t="s">
        <v>934</v>
      </c>
      <c r="AB221" s="7" t="s">
        <v>2087</v>
      </c>
      <c r="AC221" s="6" t="s">
        <v>79</v>
      </c>
      <c r="AD221" s="7" t="s">
        <v>79</v>
      </c>
      <c r="AE221" s="6" t="s">
        <v>79</v>
      </c>
      <c r="AF221" s="7" t="s">
        <v>79</v>
      </c>
      <c r="AG221" s="6" t="s">
        <v>79</v>
      </c>
      <c r="AH221" s="7" t="s">
        <v>143</v>
      </c>
      <c r="AI221" s="6" t="s">
        <v>143</v>
      </c>
      <c r="AJ221" s="7" t="s">
        <v>2256</v>
      </c>
      <c r="AK221" s="6" t="s">
        <v>2068</v>
      </c>
      <c r="AL221" s="7" t="s">
        <v>2148</v>
      </c>
      <c r="AM221" s="6" t="s">
        <v>2149</v>
      </c>
      <c r="AN221" s="7" t="s">
        <v>368</v>
      </c>
      <c r="AO221" s="7" t="s">
        <v>93</v>
      </c>
      <c r="AP221" s="7" t="s">
        <v>1291</v>
      </c>
      <c r="AQ221" s="7" t="s">
        <v>143</v>
      </c>
      <c r="AR221" s="7">
        <v>1</v>
      </c>
      <c r="AS221" s="8">
        <v>15425672</v>
      </c>
      <c r="AT221" s="8">
        <v>15425672</v>
      </c>
      <c r="AU221" s="8"/>
      <c r="AV221" s="8"/>
      <c r="AW221" s="8"/>
      <c r="AX221" s="8"/>
      <c r="AY221" s="8">
        <v>7031000</v>
      </c>
      <c r="AZ221" s="8">
        <v>7031000</v>
      </c>
      <c r="BA221" s="9">
        <v>1406200</v>
      </c>
      <c r="BB221" s="9">
        <v>0</v>
      </c>
      <c r="BC221" s="9">
        <v>0</v>
      </c>
      <c r="BD221" s="9">
        <v>1406200</v>
      </c>
      <c r="BE221" s="10">
        <v>88376</v>
      </c>
      <c r="BF221" s="11">
        <v>3.9778899999999999</v>
      </c>
      <c r="BG221" s="11">
        <v>88376</v>
      </c>
      <c r="BH221" s="11">
        <v>13000</v>
      </c>
      <c r="BI221" s="9">
        <v>0</v>
      </c>
      <c r="BJ221" s="9">
        <v>3766730</v>
      </c>
      <c r="BK221" s="9">
        <v>0</v>
      </c>
      <c r="BL221" s="9">
        <v>0</v>
      </c>
      <c r="BM221" s="9">
        <v>0</v>
      </c>
      <c r="BN221" s="9">
        <v>0</v>
      </c>
      <c r="BO221" s="9">
        <v>4627942</v>
      </c>
      <c r="BP221" s="9">
        <v>0</v>
      </c>
      <c r="BQ221" s="9">
        <v>3766730</v>
      </c>
      <c r="BR221" s="9">
        <v>0</v>
      </c>
      <c r="BS221" s="7"/>
      <c r="BT221" s="7" t="str">
        <f>IFERROR((VLOOKUP(J221,[1]!Tableau2[#All],13,FALSE)),"")</f>
        <v/>
      </c>
    </row>
    <row r="222" spans="1:72" x14ac:dyDescent="0.25">
      <c r="A222" s="6" t="s">
        <v>2056</v>
      </c>
      <c r="B222" s="6" t="s">
        <v>354</v>
      </c>
      <c r="C222" s="7" t="s">
        <v>1881</v>
      </c>
      <c r="D222" s="6" t="s">
        <v>81</v>
      </c>
      <c r="E222" s="7" t="s">
        <v>1882</v>
      </c>
      <c r="F222" s="6" t="s">
        <v>1883</v>
      </c>
      <c r="G222" s="7" t="s">
        <v>84</v>
      </c>
      <c r="H222" s="6" t="s">
        <v>85</v>
      </c>
      <c r="I222" s="7" t="s">
        <v>86</v>
      </c>
      <c r="J222" s="6" t="s">
        <v>2257</v>
      </c>
      <c r="K222" s="7" t="s">
        <v>88</v>
      </c>
      <c r="L222" s="6" t="s">
        <v>2258</v>
      </c>
      <c r="M222" s="7" t="s">
        <v>2259</v>
      </c>
      <c r="N222" s="6" t="s">
        <v>2260</v>
      </c>
      <c r="O222" s="7" t="s">
        <v>2261</v>
      </c>
      <c r="P222">
        <f t="shared" si="3"/>
        <v>23</v>
      </c>
      <c r="Q222">
        <f>VLOOKUP(P222,'3ME-NAF'!A:C,3,FALSE)</f>
        <v>5</v>
      </c>
      <c r="R222" s="7" t="s">
        <v>430</v>
      </c>
      <c r="S222" s="6" t="s">
        <v>94</v>
      </c>
      <c r="T222" s="7" t="s">
        <v>95</v>
      </c>
      <c r="U222" s="6" t="s">
        <v>360</v>
      </c>
      <c r="V222" s="7" t="s">
        <v>97</v>
      </c>
      <c r="W222" s="6" t="s">
        <v>334</v>
      </c>
      <c r="X222" s="7" t="s">
        <v>2262</v>
      </c>
      <c r="Y222" s="6" t="s">
        <v>2263</v>
      </c>
      <c r="Z222" s="7" t="s">
        <v>2264</v>
      </c>
      <c r="AA222" s="6" t="s">
        <v>2265</v>
      </c>
      <c r="AB222" s="7" t="s">
        <v>2087</v>
      </c>
      <c r="AC222" s="6" t="s">
        <v>79</v>
      </c>
      <c r="AD222" s="7" t="s">
        <v>79</v>
      </c>
      <c r="AE222" s="6" t="s">
        <v>79</v>
      </c>
      <c r="AF222" s="7" t="s">
        <v>79</v>
      </c>
      <c r="AG222" s="6" t="s">
        <v>79</v>
      </c>
      <c r="AH222" s="7" t="s">
        <v>143</v>
      </c>
      <c r="AI222" s="6" t="s">
        <v>143</v>
      </c>
      <c r="AJ222" s="7" t="s">
        <v>2266</v>
      </c>
      <c r="AK222" s="6" t="s">
        <v>2068</v>
      </c>
      <c r="AL222" s="7" t="s">
        <v>2267</v>
      </c>
      <c r="AM222" s="6" t="s">
        <v>2068</v>
      </c>
      <c r="AN222" s="7" t="s">
        <v>368</v>
      </c>
      <c r="AO222" s="7" t="s">
        <v>430</v>
      </c>
      <c r="AP222" s="7" t="s">
        <v>79</v>
      </c>
      <c r="AQ222" s="7"/>
      <c r="AR222" s="7">
        <v>1</v>
      </c>
      <c r="AS222" s="8">
        <v>880800</v>
      </c>
      <c r="AT222" s="8">
        <v>880800</v>
      </c>
      <c r="AU222" s="8"/>
      <c r="AV222" s="8"/>
      <c r="AW222" s="8"/>
      <c r="AX222" s="8"/>
      <c r="AY222" s="8">
        <v>396360</v>
      </c>
      <c r="AZ222" s="8">
        <v>396360</v>
      </c>
      <c r="BA222" s="9">
        <v>79272</v>
      </c>
      <c r="BB222" s="9">
        <v>0</v>
      </c>
      <c r="BC222" s="9">
        <v>0</v>
      </c>
      <c r="BD222" s="9">
        <v>79272</v>
      </c>
      <c r="BE222" s="10">
        <v>12400</v>
      </c>
      <c r="BF222" s="11">
        <v>1.5982259999999997</v>
      </c>
      <c r="BG222" s="11">
        <v>12400</v>
      </c>
      <c r="BH222" s="11">
        <v>30300</v>
      </c>
      <c r="BI222" s="9">
        <v>0</v>
      </c>
      <c r="BJ222" s="9">
        <v>0</v>
      </c>
      <c r="BK222" s="9">
        <v>0</v>
      </c>
      <c r="BL222" s="9">
        <v>0</v>
      </c>
      <c r="BM222" s="9">
        <v>0</v>
      </c>
      <c r="BN222" s="9">
        <v>0</v>
      </c>
      <c r="BO222" s="9">
        <v>484440</v>
      </c>
      <c r="BP222" s="9">
        <v>0</v>
      </c>
      <c r="BQ222" s="9">
        <v>0</v>
      </c>
      <c r="BR222" s="9">
        <v>0</v>
      </c>
      <c r="BS222" s="7"/>
      <c r="BT222" s="7" t="str">
        <f>IFERROR((VLOOKUP(J222,[1]!Tableau2[#All],13,FALSE)),"")</f>
        <v/>
      </c>
    </row>
    <row r="223" spans="1:72" x14ac:dyDescent="0.25">
      <c r="A223" s="6" t="s">
        <v>2056</v>
      </c>
      <c r="B223" s="6" t="s">
        <v>354</v>
      </c>
      <c r="C223" s="7" t="s">
        <v>1881</v>
      </c>
      <c r="D223" s="6" t="s">
        <v>81</v>
      </c>
      <c r="E223" s="7" t="s">
        <v>1882</v>
      </c>
      <c r="F223" s="6" t="s">
        <v>1883</v>
      </c>
      <c r="G223" s="7" t="s">
        <v>84</v>
      </c>
      <c r="H223" s="6" t="s">
        <v>85</v>
      </c>
      <c r="I223" s="7" t="s">
        <v>86</v>
      </c>
      <c r="J223" s="6" t="s">
        <v>2268</v>
      </c>
      <c r="K223" s="7" t="s">
        <v>88</v>
      </c>
      <c r="L223" s="6" t="s">
        <v>2269</v>
      </c>
      <c r="M223" s="7" t="s">
        <v>2270</v>
      </c>
      <c r="N223" s="6" t="s">
        <v>2271</v>
      </c>
      <c r="O223" s="7" t="s">
        <v>1578</v>
      </c>
      <c r="P223">
        <f t="shared" si="3"/>
        <v>70</v>
      </c>
      <c r="Q223">
        <v>2402</v>
      </c>
      <c r="R223" s="7" t="s">
        <v>430</v>
      </c>
      <c r="S223" s="6" t="s">
        <v>94</v>
      </c>
      <c r="T223" s="7" t="s">
        <v>95</v>
      </c>
      <c r="U223" s="6" t="s">
        <v>2272</v>
      </c>
      <c r="V223" s="7" t="s">
        <v>1862</v>
      </c>
      <c r="W223" s="6" t="s">
        <v>98</v>
      </c>
      <c r="X223" s="7" t="s">
        <v>99</v>
      </c>
      <c r="Y223" s="6" t="s">
        <v>2273</v>
      </c>
      <c r="Z223" s="7" t="s">
        <v>2274</v>
      </c>
      <c r="AA223" s="6" t="s">
        <v>2275</v>
      </c>
      <c r="AB223" s="7" t="s">
        <v>2087</v>
      </c>
      <c r="AC223" s="6" t="s">
        <v>79</v>
      </c>
      <c r="AD223" s="7" t="s">
        <v>79</v>
      </c>
      <c r="AE223" s="6" t="s">
        <v>79</v>
      </c>
      <c r="AF223" s="7" t="s">
        <v>79</v>
      </c>
      <c r="AG223" s="6" t="s">
        <v>79</v>
      </c>
      <c r="AH223" s="7" t="s">
        <v>143</v>
      </c>
      <c r="AI223" s="6" t="s">
        <v>143</v>
      </c>
      <c r="AJ223" s="7" t="s">
        <v>2276</v>
      </c>
      <c r="AK223" s="6" t="s">
        <v>2068</v>
      </c>
      <c r="AL223" s="7" t="s">
        <v>2277</v>
      </c>
      <c r="AM223" s="6" t="s">
        <v>2149</v>
      </c>
      <c r="AN223" s="7" t="s">
        <v>368</v>
      </c>
      <c r="AO223" s="7" t="s">
        <v>430</v>
      </c>
      <c r="AP223" s="7" t="s">
        <v>1291</v>
      </c>
      <c r="AQ223" s="7" t="s">
        <v>143</v>
      </c>
      <c r="AR223" s="7">
        <v>1</v>
      </c>
      <c r="AS223" s="8">
        <v>7061342</v>
      </c>
      <c r="AT223" s="8">
        <v>7061342</v>
      </c>
      <c r="AU223" s="8"/>
      <c r="AV223" s="8"/>
      <c r="AW223" s="8"/>
      <c r="AX223" s="8"/>
      <c r="AY223" s="8">
        <v>2519000</v>
      </c>
      <c r="AZ223" s="8">
        <v>2519000</v>
      </c>
      <c r="BA223" s="9">
        <v>503800</v>
      </c>
      <c r="BB223" s="9">
        <v>0</v>
      </c>
      <c r="BC223" s="9">
        <v>0</v>
      </c>
      <c r="BD223" s="9">
        <v>503800</v>
      </c>
      <c r="BE223" s="10">
        <v>28000</v>
      </c>
      <c r="BF223" s="11">
        <v>4.4982139999999999</v>
      </c>
      <c r="BG223" s="11">
        <v>28000</v>
      </c>
      <c r="BH223" s="11">
        <v>5400</v>
      </c>
      <c r="BI223" s="9">
        <v>0</v>
      </c>
      <c r="BJ223" s="9">
        <v>559020</v>
      </c>
      <c r="BK223" s="9">
        <v>0</v>
      </c>
      <c r="BL223" s="9">
        <v>0</v>
      </c>
      <c r="BM223" s="9">
        <v>0</v>
      </c>
      <c r="BN223" s="9">
        <v>0</v>
      </c>
      <c r="BO223" s="9">
        <v>3983322</v>
      </c>
      <c r="BP223" s="9">
        <v>0</v>
      </c>
      <c r="BQ223" s="9">
        <v>559020</v>
      </c>
      <c r="BR223" s="9">
        <v>0</v>
      </c>
      <c r="BS223" s="7"/>
      <c r="BT223" s="7" t="str">
        <f>IFERROR((VLOOKUP(J223,[1]!Tableau2[#All],13,FALSE)),"")</f>
        <v/>
      </c>
    </row>
    <row r="224" spans="1:72" x14ac:dyDescent="0.25">
      <c r="A224" s="6" t="s">
        <v>2056</v>
      </c>
      <c r="B224" s="6" t="s">
        <v>354</v>
      </c>
      <c r="C224" s="7" t="s">
        <v>1881</v>
      </c>
      <c r="D224" s="6" t="s">
        <v>81</v>
      </c>
      <c r="E224" s="7" t="s">
        <v>1882</v>
      </c>
      <c r="F224" s="6" t="s">
        <v>1883</v>
      </c>
      <c r="G224" s="7" t="s">
        <v>84</v>
      </c>
      <c r="H224" s="6" t="s">
        <v>85</v>
      </c>
      <c r="I224" s="7" t="s">
        <v>86</v>
      </c>
      <c r="J224" s="6" t="s">
        <v>2278</v>
      </c>
      <c r="K224" s="7" t="s">
        <v>88</v>
      </c>
      <c r="L224" s="6" t="s">
        <v>2279</v>
      </c>
      <c r="M224" s="7" t="s">
        <v>2280</v>
      </c>
      <c r="N224" s="6" t="s">
        <v>2281</v>
      </c>
      <c r="O224" s="7" t="s">
        <v>587</v>
      </c>
      <c r="P224">
        <f t="shared" si="3"/>
        <v>16</v>
      </c>
      <c r="Q224">
        <f>VLOOKUP(P224,'3ME-NAF'!A:C,3,FALSE)</f>
        <v>12</v>
      </c>
      <c r="R224" s="7" t="s">
        <v>249</v>
      </c>
      <c r="S224" s="6" t="s">
        <v>94</v>
      </c>
      <c r="T224" s="7" t="s">
        <v>166</v>
      </c>
      <c r="U224" s="6" t="s">
        <v>1095</v>
      </c>
      <c r="V224" s="7" t="s">
        <v>97</v>
      </c>
      <c r="W224" s="6" t="s">
        <v>136</v>
      </c>
      <c r="X224" s="7" t="s">
        <v>137</v>
      </c>
      <c r="Y224" s="6" t="s">
        <v>2282</v>
      </c>
      <c r="Z224" s="7" t="s">
        <v>2283</v>
      </c>
      <c r="AA224" s="6" t="s">
        <v>2284</v>
      </c>
      <c r="AB224" s="7" t="s">
        <v>2087</v>
      </c>
      <c r="AC224" s="6" t="s">
        <v>79</v>
      </c>
      <c r="AD224" s="7" t="s">
        <v>79</v>
      </c>
      <c r="AE224" s="6" t="s">
        <v>79</v>
      </c>
      <c r="AF224" s="7" t="s">
        <v>79</v>
      </c>
      <c r="AG224" s="6" t="s">
        <v>79</v>
      </c>
      <c r="AH224" s="7" t="s">
        <v>143</v>
      </c>
      <c r="AI224" s="6" t="s">
        <v>143</v>
      </c>
      <c r="AJ224" s="7" t="s">
        <v>2285</v>
      </c>
      <c r="AK224" s="6" t="s">
        <v>2068</v>
      </c>
      <c r="AL224" s="7" t="s">
        <v>2148</v>
      </c>
      <c r="AM224" s="6" t="s">
        <v>2149</v>
      </c>
      <c r="AN224" s="7" t="s">
        <v>368</v>
      </c>
      <c r="AO224" s="7" t="s">
        <v>249</v>
      </c>
      <c r="AP224" s="7" t="s">
        <v>79</v>
      </c>
      <c r="AQ224" s="7"/>
      <c r="AR224" s="7">
        <v>1</v>
      </c>
      <c r="AS224" s="8">
        <v>77884000</v>
      </c>
      <c r="AT224" s="8">
        <v>77884000</v>
      </c>
      <c r="AU224" s="8"/>
      <c r="AV224" s="8"/>
      <c r="AW224" s="8"/>
      <c r="AX224" s="8"/>
      <c r="AY224" s="8">
        <v>11220000</v>
      </c>
      <c r="AZ224" s="8">
        <v>11220000</v>
      </c>
      <c r="BA224" s="9">
        <v>2244000</v>
      </c>
      <c r="BB224" s="9">
        <v>0</v>
      </c>
      <c r="BC224" s="9">
        <v>0</v>
      </c>
      <c r="BD224" s="9">
        <v>2244000</v>
      </c>
      <c r="BE224" s="10">
        <v>525600</v>
      </c>
      <c r="BF224" s="11">
        <v>1.0673520000000001</v>
      </c>
      <c r="BG224" s="11">
        <v>525600</v>
      </c>
      <c r="BH224" s="11">
        <v>73000</v>
      </c>
      <c r="BI224" s="9">
        <v>0</v>
      </c>
      <c r="BJ224" s="9">
        <v>0</v>
      </c>
      <c r="BK224" s="9">
        <v>0</v>
      </c>
      <c r="BL224" s="9">
        <v>0</v>
      </c>
      <c r="BM224" s="9">
        <v>0</v>
      </c>
      <c r="BN224" s="9">
        <v>0</v>
      </c>
      <c r="BO224" s="9">
        <v>66664000</v>
      </c>
      <c r="BP224" s="9">
        <v>0</v>
      </c>
      <c r="BQ224" s="9">
        <v>0</v>
      </c>
      <c r="BR224" s="9">
        <v>0</v>
      </c>
      <c r="BS224" s="7"/>
      <c r="BT224" s="7" t="str">
        <f>IFERROR((VLOOKUP(J224,[1]!Tableau2[#All],13,FALSE)),"")</f>
        <v/>
      </c>
    </row>
    <row r="225" spans="1:72" x14ac:dyDescent="0.25">
      <c r="A225" s="6" t="s">
        <v>2056</v>
      </c>
      <c r="B225" s="6" t="s">
        <v>354</v>
      </c>
      <c r="C225" s="7" t="s">
        <v>1881</v>
      </c>
      <c r="D225" s="6" t="s">
        <v>81</v>
      </c>
      <c r="E225" s="7" t="s">
        <v>1882</v>
      </c>
      <c r="F225" s="6" t="s">
        <v>1883</v>
      </c>
      <c r="G225" s="7" t="s">
        <v>84</v>
      </c>
      <c r="H225" s="6" t="s">
        <v>85</v>
      </c>
      <c r="I225" s="7" t="s">
        <v>86</v>
      </c>
      <c r="J225" s="6" t="s">
        <v>2286</v>
      </c>
      <c r="K225" s="7" t="s">
        <v>88</v>
      </c>
      <c r="L225" s="6" t="s">
        <v>2287</v>
      </c>
      <c r="M225" s="7" t="s">
        <v>2288</v>
      </c>
      <c r="N225" s="6" t="s">
        <v>2289</v>
      </c>
      <c r="O225" s="7" t="s">
        <v>1783</v>
      </c>
      <c r="P225">
        <f t="shared" si="3"/>
        <v>35</v>
      </c>
      <c r="Q225">
        <f>VLOOKUP(P225,'3ME-NAF'!A:C,3,FALSE)</f>
        <v>2402</v>
      </c>
      <c r="R225" s="7" t="s">
        <v>236</v>
      </c>
      <c r="S225" s="6" t="s">
        <v>94</v>
      </c>
      <c r="T225" s="7" t="s">
        <v>95</v>
      </c>
      <c r="U225" s="6" t="s">
        <v>360</v>
      </c>
      <c r="V225" s="7" t="s">
        <v>1862</v>
      </c>
      <c r="W225" s="6" t="s">
        <v>250</v>
      </c>
      <c r="X225" s="7" t="s">
        <v>892</v>
      </c>
      <c r="Y225" s="6" t="s">
        <v>2290</v>
      </c>
      <c r="Z225" s="7" t="s">
        <v>2291</v>
      </c>
      <c r="AA225" s="6" t="s">
        <v>2292</v>
      </c>
      <c r="AB225" s="7" t="s">
        <v>2087</v>
      </c>
      <c r="AC225" s="6" t="s">
        <v>79</v>
      </c>
      <c r="AD225" s="7" t="s">
        <v>79</v>
      </c>
      <c r="AE225" s="6" t="s">
        <v>79</v>
      </c>
      <c r="AF225" s="7" t="s">
        <v>79</v>
      </c>
      <c r="AG225" s="6" t="s">
        <v>79</v>
      </c>
      <c r="AH225" s="7" t="s">
        <v>143</v>
      </c>
      <c r="AI225" s="6" t="s">
        <v>143</v>
      </c>
      <c r="AJ225" s="7" t="s">
        <v>2293</v>
      </c>
      <c r="AK225" s="6" t="s">
        <v>2068</v>
      </c>
      <c r="AL225" s="7" t="s">
        <v>2215</v>
      </c>
      <c r="AM225" s="6" t="s">
        <v>2149</v>
      </c>
      <c r="AN225" s="7" t="s">
        <v>368</v>
      </c>
      <c r="AO225" s="7" t="s">
        <v>236</v>
      </c>
      <c r="AP225" s="7" t="s">
        <v>1291</v>
      </c>
      <c r="AQ225" s="7" t="s">
        <v>143</v>
      </c>
      <c r="AR225" s="7">
        <v>1</v>
      </c>
      <c r="AS225" s="8">
        <v>31363000</v>
      </c>
      <c r="AT225" s="8">
        <v>31363000</v>
      </c>
      <c r="AU225" s="8"/>
      <c r="AV225" s="8"/>
      <c r="AW225" s="8"/>
      <c r="AX225" s="8"/>
      <c r="AY225" s="8">
        <v>14300000</v>
      </c>
      <c r="AZ225" s="8">
        <v>14300000</v>
      </c>
      <c r="BA225" s="9">
        <v>2860000</v>
      </c>
      <c r="BB225" s="9">
        <v>0</v>
      </c>
      <c r="BC225" s="9">
        <v>0</v>
      </c>
      <c r="BD225" s="9">
        <v>2860000</v>
      </c>
      <c r="BE225" s="10">
        <v>149200</v>
      </c>
      <c r="BF225" s="11">
        <v>4.7922250000000002</v>
      </c>
      <c r="BG225" s="11">
        <v>149200</v>
      </c>
      <c r="BH225" s="11">
        <v>20000</v>
      </c>
      <c r="BI225" s="9">
        <v>0</v>
      </c>
      <c r="BJ225" s="9">
        <v>1949426</v>
      </c>
      <c r="BK225" s="9">
        <v>0</v>
      </c>
      <c r="BL225" s="9">
        <v>0</v>
      </c>
      <c r="BM225" s="9">
        <v>0</v>
      </c>
      <c r="BN225" s="9">
        <v>0</v>
      </c>
      <c r="BO225" s="9">
        <v>30227148</v>
      </c>
      <c r="BP225" s="9">
        <v>0</v>
      </c>
      <c r="BQ225" s="9">
        <v>1949426</v>
      </c>
      <c r="BR225" s="9">
        <v>0</v>
      </c>
      <c r="BS225" s="7"/>
      <c r="BT225" s="7" t="str">
        <f>IFERROR((VLOOKUP(J225,[1]!Tableau2[#All],13,FALSE)),"")</f>
        <v/>
      </c>
    </row>
    <row r="226" spans="1:72" x14ac:dyDescent="0.25">
      <c r="A226" s="6" t="s">
        <v>2056</v>
      </c>
      <c r="B226" s="6" t="s">
        <v>354</v>
      </c>
      <c r="C226" s="7" t="s">
        <v>1881</v>
      </c>
      <c r="D226" s="6" t="s">
        <v>81</v>
      </c>
      <c r="E226" s="7" t="s">
        <v>1882</v>
      </c>
      <c r="F226" s="6" t="s">
        <v>1883</v>
      </c>
      <c r="G226" s="7" t="s">
        <v>84</v>
      </c>
      <c r="H226" s="6" t="s">
        <v>85</v>
      </c>
      <c r="I226" s="7" t="s">
        <v>86</v>
      </c>
      <c r="J226" s="6" t="s">
        <v>2294</v>
      </c>
      <c r="K226" s="7" t="s">
        <v>88</v>
      </c>
      <c r="L226" s="6" t="s">
        <v>2295</v>
      </c>
      <c r="M226" s="7" t="s">
        <v>2296</v>
      </c>
      <c r="N226" s="6" t="s">
        <v>2297</v>
      </c>
      <c r="O226" s="7" t="s">
        <v>1783</v>
      </c>
      <c r="P226">
        <f t="shared" si="3"/>
        <v>35</v>
      </c>
      <c r="Q226">
        <f>VLOOKUP(P226,'3ME-NAF'!A:C,3,FALSE)</f>
        <v>2402</v>
      </c>
      <c r="R226" s="7" t="s">
        <v>236</v>
      </c>
      <c r="S226" s="6" t="s">
        <v>94</v>
      </c>
      <c r="T226" s="7" t="s">
        <v>95</v>
      </c>
      <c r="U226" s="6" t="s">
        <v>360</v>
      </c>
      <c r="V226" s="7" t="s">
        <v>1862</v>
      </c>
      <c r="W226" s="6" t="s">
        <v>98</v>
      </c>
      <c r="X226" s="7" t="s">
        <v>2298</v>
      </c>
      <c r="Y226" s="6" t="s">
        <v>2299</v>
      </c>
      <c r="Z226" s="7" t="s">
        <v>2300</v>
      </c>
      <c r="AA226" s="6" t="s">
        <v>2301</v>
      </c>
      <c r="AB226" s="7" t="s">
        <v>2087</v>
      </c>
      <c r="AC226" s="6" t="s">
        <v>79</v>
      </c>
      <c r="AD226" s="7" t="s">
        <v>79</v>
      </c>
      <c r="AE226" s="6" t="s">
        <v>79</v>
      </c>
      <c r="AF226" s="7" t="s">
        <v>79</v>
      </c>
      <c r="AG226" s="6" t="s">
        <v>79</v>
      </c>
      <c r="AH226" s="7" t="s">
        <v>143</v>
      </c>
      <c r="AI226" s="6" t="s">
        <v>143</v>
      </c>
      <c r="AJ226" s="7" t="s">
        <v>2302</v>
      </c>
      <c r="AK226" s="6" t="s">
        <v>2068</v>
      </c>
      <c r="AL226" s="7" t="s">
        <v>2148</v>
      </c>
      <c r="AM226" s="6" t="s">
        <v>2149</v>
      </c>
      <c r="AN226" s="7" t="s">
        <v>368</v>
      </c>
      <c r="AO226" s="7" t="s">
        <v>236</v>
      </c>
      <c r="AP226" s="7" t="s">
        <v>1291</v>
      </c>
      <c r="AQ226" s="7" t="s">
        <v>143</v>
      </c>
      <c r="AR226" s="7">
        <v>1</v>
      </c>
      <c r="AS226" s="8">
        <v>9277446</v>
      </c>
      <c r="AT226" s="8">
        <v>9277446</v>
      </c>
      <c r="AU226" s="8"/>
      <c r="AV226" s="8"/>
      <c r="AW226" s="8"/>
      <c r="AX226" s="8"/>
      <c r="AY226" s="8">
        <v>4145000</v>
      </c>
      <c r="AZ226" s="8">
        <v>4145000</v>
      </c>
      <c r="BA226" s="9">
        <v>829000</v>
      </c>
      <c r="BB226" s="9">
        <v>0</v>
      </c>
      <c r="BC226" s="9">
        <v>0</v>
      </c>
      <c r="BD226" s="9">
        <v>829000</v>
      </c>
      <c r="BE226" s="10">
        <v>47287</v>
      </c>
      <c r="BF226" s="11">
        <v>4.3828110000000002</v>
      </c>
      <c r="BG226" s="11">
        <v>47287</v>
      </c>
      <c r="BH226" s="11">
        <v>6000</v>
      </c>
      <c r="BI226" s="9">
        <v>0</v>
      </c>
      <c r="BJ226" s="9">
        <v>2563000</v>
      </c>
      <c r="BK226" s="9">
        <v>0</v>
      </c>
      <c r="BL226" s="9">
        <v>0</v>
      </c>
      <c r="BM226" s="9">
        <v>0</v>
      </c>
      <c r="BN226" s="9">
        <v>0</v>
      </c>
      <c r="BO226" s="9">
        <v>2569446</v>
      </c>
      <c r="BP226" s="9">
        <v>0</v>
      </c>
      <c r="BQ226" s="9">
        <v>2563000</v>
      </c>
      <c r="BR226" s="9">
        <v>0</v>
      </c>
      <c r="BS226" s="7"/>
      <c r="BT226" s="7" t="str">
        <f>IFERROR((VLOOKUP(J226,[1]!Tableau2[#All],13,FALSE)),"")</f>
        <v/>
      </c>
    </row>
    <row r="227" spans="1:72" x14ac:dyDescent="0.25">
      <c r="A227" s="6" t="s">
        <v>2056</v>
      </c>
      <c r="B227" s="6" t="s">
        <v>354</v>
      </c>
      <c r="C227" s="7" t="s">
        <v>1881</v>
      </c>
      <c r="D227" s="6" t="s">
        <v>81</v>
      </c>
      <c r="E227" s="7" t="s">
        <v>1882</v>
      </c>
      <c r="F227" s="6" t="s">
        <v>1883</v>
      </c>
      <c r="G227" s="7" t="s">
        <v>84</v>
      </c>
      <c r="H227" s="6" t="s">
        <v>85</v>
      </c>
      <c r="I227" s="7" t="s">
        <v>86</v>
      </c>
      <c r="J227" s="6" t="s">
        <v>2303</v>
      </c>
      <c r="K227" s="7" t="s">
        <v>88</v>
      </c>
      <c r="L227" s="6" t="s">
        <v>2304</v>
      </c>
      <c r="M227" s="7" t="s">
        <v>1977</v>
      </c>
      <c r="N227" s="6" t="s">
        <v>1978</v>
      </c>
      <c r="O227" s="7" t="s">
        <v>148</v>
      </c>
      <c r="P227">
        <f t="shared" si="3"/>
        <v>35</v>
      </c>
      <c r="Q227">
        <f>VLOOKUP(P227,'3ME-NAF'!A:C,3,FALSE)</f>
        <v>2402</v>
      </c>
      <c r="R227" s="7" t="s">
        <v>93</v>
      </c>
      <c r="S227" s="6" t="s">
        <v>94</v>
      </c>
      <c r="T227" s="7" t="s">
        <v>95</v>
      </c>
      <c r="U227" s="6" t="s">
        <v>360</v>
      </c>
      <c r="V227" s="7" t="s">
        <v>1862</v>
      </c>
      <c r="W227" s="6" t="s">
        <v>150</v>
      </c>
      <c r="X227" s="7" t="s">
        <v>453</v>
      </c>
      <c r="Y227" s="6" t="s">
        <v>2305</v>
      </c>
      <c r="Z227" s="7" t="s">
        <v>2306</v>
      </c>
      <c r="AA227" s="6" t="s">
        <v>2307</v>
      </c>
      <c r="AB227" s="7" t="s">
        <v>2087</v>
      </c>
      <c r="AC227" s="6" t="s">
        <v>79</v>
      </c>
      <c r="AD227" s="7" t="s">
        <v>79</v>
      </c>
      <c r="AE227" s="6" t="s">
        <v>79</v>
      </c>
      <c r="AF227" s="7" t="s">
        <v>79</v>
      </c>
      <c r="AG227" s="6" t="s">
        <v>79</v>
      </c>
      <c r="AH227" s="7" t="s">
        <v>143</v>
      </c>
      <c r="AI227" s="6" t="s">
        <v>143</v>
      </c>
      <c r="AJ227" s="7" t="s">
        <v>2308</v>
      </c>
      <c r="AK227" s="6" t="s">
        <v>2068</v>
      </c>
      <c r="AL227" s="7" t="s">
        <v>2267</v>
      </c>
      <c r="AM227" s="6" t="s">
        <v>2068</v>
      </c>
      <c r="AN227" s="7" t="s">
        <v>368</v>
      </c>
      <c r="AO227" s="7" t="s">
        <v>93</v>
      </c>
      <c r="AP227" s="7" t="s">
        <v>79</v>
      </c>
      <c r="AQ227" s="7"/>
      <c r="AR227" s="7">
        <v>1</v>
      </c>
      <c r="AS227" s="8">
        <v>23833746</v>
      </c>
      <c r="AT227" s="8">
        <v>23833746</v>
      </c>
      <c r="AU227" s="8"/>
      <c r="AV227" s="8"/>
      <c r="AW227" s="8"/>
      <c r="AX227" s="8"/>
      <c r="AY227" s="8">
        <v>10400000</v>
      </c>
      <c r="AZ227" s="8">
        <v>10400000</v>
      </c>
      <c r="BA227" s="9">
        <v>2080000</v>
      </c>
      <c r="BB227" s="9">
        <v>0</v>
      </c>
      <c r="BC227" s="9">
        <v>0</v>
      </c>
      <c r="BD227" s="9">
        <v>2080000</v>
      </c>
      <c r="BE227" s="10">
        <v>81564</v>
      </c>
      <c r="BF227" s="11">
        <v>6.375362</v>
      </c>
      <c r="BG227" s="11">
        <v>81564</v>
      </c>
      <c r="BH227" s="11">
        <v>13000</v>
      </c>
      <c r="BI227" s="9">
        <v>0</v>
      </c>
      <c r="BJ227" s="9">
        <v>0</v>
      </c>
      <c r="BK227" s="9">
        <v>0</v>
      </c>
      <c r="BL227" s="9">
        <v>0</v>
      </c>
      <c r="BM227" s="9">
        <v>0</v>
      </c>
      <c r="BN227" s="9">
        <v>0</v>
      </c>
      <c r="BO227" s="9">
        <v>13433746</v>
      </c>
      <c r="BP227" s="9">
        <v>0</v>
      </c>
      <c r="BQ227" s="9">
        <v>0</v>
      </c>
      <c r="BR227" s="9">
        <v>0</v>
      </c>
      <c r="BS227" s="7"/>
      <c r="BT227" s="7" t="str">
        <f>IFERROR((VLOOKUP(J227,[1]!Tableau2[#All],13,FALSE)),"")</f>
        <v/>
      </c>
    </row>
    <row r="228" spans="1:72" x14ac:dyDescent="0.25">
      <c r="A228" s="6" t="s">
        <v>2056</v>
      </c>
      <c r="B228" s="6" t="s">
        <v>354</v>
      </c>
      <c r="C228" s="7" t="s">
        <v>1881</v>
      </c>
      <c r="D228" s="6" t="s">
        <v>81</v>
      </c>
      <c r="E228" s="7" t="s">
        <v>1882</v>
      </c>
      <c r="F228" s="6" t="s">
        <v>1883</v>
      </c>
      <c r="G228" s="7" t="s">
        <v>84</v>
      </c>
      <c r="H228" s="6" t="s">
        <v>85</v>
      </c>
      <c r="I228" s="7" t="s">
        <v>86</v>
      </c>
      <c r="J228" s="6" t="s">
        <v>2309</v>
      </c>
      <c r="K228" s="7" t="s">
        <v>88</v>
      </c>
      <c r="L228" s="6" t="s">
        <v>2310</v>
      </c>
      <c r="M228" s="7" t="s">
        <v>2311</v>
      </c>
      <c r="N228" s="6" t="s">
        <v>2312</v>
      </c>
      <c r="O228" s="7" t="s">
        <v>1783</v>
      </c>
      <c r="P228">
        <f t="shared" si="3"/>
        <v>35</v>
      </c>
      <c r="Q228">
        <f>VLOOKUP(P228,'3ME-NAF'!A:C,3,FALSE)</f>
        <v>2402</v>
      </c>
      <c r="R228" s="7" t="s">
        <v>236</v>
      </c>
      <c r="S228" s="6" t="s">
        <v>94</v>
      </c>
      <c r="T228" s="7" t="s">
        <v>95</v>
      </c>
      <c r="U228" s="6" t="s">
        <v>360</v>
      </c>
      <c r="V228" s="7" t="s">
        <v>1862</v>
      </c>
      <c r="W228" s="6" t="s">
        <v>305</v>
      </c>
      <c r="X228" s="7" t="s">
        <v>688</v>
      </c>
      <c r="Y228" s="6" t="s">
        <v>2313</v>
      </c>
      <c r="Z228" s="7" t="s">
        <v>2314</v>
      </c>
      <c r="AA228" s="6" t="s">
        <v>2315</v>
      </c>
      <c r="AB228" s="7" t="s">
        <v>2087</v>
      </c>
      <c r="AC228" s="6" t="s">
        <v>79</v>
      </c>
      <c r="AD228" s="7" t="s">
        <v>79</v>
      </c>
      <c r="AE228" s="6" t="s">
        <v>79</v>
      </c>
      <c r="AF228" s="7" t="s">
        <v>79</v>
      </c>
      <c r="AG228" s="6" t="s">
        <v>79</v>
      </c>
      <c r="AH228" s="7" t="s">
        <v>143</v>
      </c>
      <c r="AI228" s="6" t="s">
        <v>143</v>
      </c>
      <c r="AJ228" s="7" t="s">
        <v>2316</v>
      </c>
      <c r="AK228" s="6" t="s">
        <v>2068</v>
      </c>
      <c r="AL228" s="7" t="s">
        <v>2215</v>
      </c>
      <c r="AM228" s="6" t="s">
        <v>2149</v>
      </c>
      <c r="AN228" s="7" t="s">
        <v>368</v>
      </c>
      <c r="AO228" s="7" t="s">
        <v>236</v>
      </c>
      <c r="AP228" s="7" t="s">
        <v>1291</v>
      </c>
      <c r="AQ228" s="7" t="s">
        <v>143</v>
      </c>
      <c r="AR228" s="7">
        <v>1</v>
      </c>
      <c r="AS228" s="8">
        <v>29100000</v>
      </c>
      <c r="AT228" s="8">
        <v>29100000</v>
      </c>
      <c r="AU228" s="8"/>
      <c r="AV228" s="8"/>
      <c r="AW228" s="8"/>
      <c r="AX228" s="8"/>
      <c r="AY228" s="8">
        <v>12700000</v>
      </c>
      <c r="AZ228" s="8">
        <v>12700000</v>
      </c>
      <c r="BA228" s="9">
        <v>2540000</v>
      </c>
      <c r="BB228" s="9">
        <v>0</v>
      </c>
      <c r="BC228" s="9">
        <v>0</v>
      </c>
      <c r="BD228" s="9">
        <v>2540000</v>
      </c>
      <c r="BE228" s="10">
        <v>135000</v>
      </c>
      <c r="BF228" s="11">
        <v>4.7037040000000001</v>
      </c>
      <c r="BG228" s="11">
        <v>135000</v>
      </c>
      <c r="BH228" s="11">
        <v>18000</v>
      </c>
      <c r="BI228" s="9">
        <v>0</v>
      </c>
      <c r="BJ228" s="9">
        <v>2750000</v>
      </c>
      <c r="BK228" s="9">
        <v>0</v>
      </c>
      <c r="BL228" s="9">
        <v>0</v>
      </c>
      <c r="BM228" s="9">
        <v>0</v>
      </c>
      <c r="BN228" s="9">
        <v>0</v>
      </c>
      <c r="BO228" s="9">
        <v>13650000</v>
      </c>
      <c r="BP228" s="9">
        <v>0</v>
      </c>
      <c r="BQ228" s="9">
        <v>2750000</v>
      </c>
      <c r="BR228" s="9">
        <v>0</v>
      </c>
      <c r="BS228" s="7"/>
      <c r="BT228" s="7" t="str">
        <f>IFERROR((VLOOKUP(J228,[1]!Tableau2[#All],13,FALSE)),"")</f>
        <v/>
      </c>
    </row>
    <row r="229" spans="1:72" x14ac:dyDescent="0.25">
      <c r="A229" s="6" t="s">
        <v>2056</v>
      </c>
      <c r="B229" s="6" t="s">
        <v>354</v>
      </c>
      <c r="C229" s="7" t="s">
        <v>1881</v>
      </c>
      <c r="D229" s="6" t="s">
        <v>81</v>
      </c>
      <c r="E229" s="7" t="s">
        <v>1882</v>
      </c>
      <c r="F229" s="6" t="s">
        <v>1883</v>
      </c>
      <c r="G229" s="7" t="s">
        <v>84</v>
      </c>
      <c r="H229" s="6" t="s">
        <v>85</v>
      </c>
      <c r="I229" s="7" t="s">
        <v>86</v>
      </c>
      <c r="J229" s="6" t="s">
        <v>2317</v>
      </c>
      <c r="K229" s="7" t="s">
        <v>88</v>
      </c>
      <c r="L229" s="6" t="s">
        <v>2318</v>
      </c>
      <c r="M229" s="7" t="s">
        <v>146</v>
      </c>
      <c r="N229" s="6" t="s">
        <v>1734</v>
      </c>
      <c r="O229" s="7" t="s">
        <v>511</v>
      </c>
      <c r="P229">
        <f t="shared" si="3"/>
        <v>43</v>
      </c>
      <c r="Q229">
        <v>2402</v>
      </c>
      <c r="R229" s="7" t="s">
        <v>1979</v>
      </c>
      <c r="S229" s="6" t="s">
        <v>94</v>
      </c>
      <c r="T229" s="7" t="s">
        <v>95</v>
      </c>
      <c r="U229" s="6" t="s">
        <v>1095</v>
      </c>
      <c r="V229" s="7" t="s">
        <v>1862</v>
      </c>
      <c r="W229" s="6" t="s">
        <v>787</v>
      </c>
      <c r="X229" s="7" t="s">
        <v>788</v>
      </c>
      <c r="Y229" s="6" t="s">
        <v>2319</v>
      </c>
      <c r="Z229" s="7" t="s">
        <v>2320</v>
      </c>
      <c r="AA229" s="6" t="s">
        <v>2321</v>
      </c>
      <c r="AB229" s="7" t="s">
        <v>2087</v>
      </c>
      <c r="AC229" s="6" t="s">
        <v>79</v>
      </c>
      <c r="AD229" s="7" t="s">
        <v>79</v>
      </c>
      <c r="AE229" s="6" t="s">
        <v>79</v>
      </c>
      <c r="AF229" s="7" t="s">
        <v>79</v>
      </c>
      <c r="AG229" s="6" t="s">
        <v>79</v>
      </c>
      <c r="AH229" s="7" t="s">
        <v>143</v>
      </c>
      <c r="AI229" s="6" t="s">
        <v>143</v>
      </c>
      <c r="AJ229" s="7" t="s">
        <v>2322</v>
      </c>
      <c r="AK229" s="6" t="s">
        <v>2066</v>
      </c>
      <c r="AL229" s="7" t="s">
        <v>2148</v>
      </c>
      <c r="AM229" s="6" t="s">
        <v>2149</v>
      </c>
      <c r="AN229" s="7" t="s">
        <v>368</v>
      </c>
      <c r="AO229" s="7" t="s">
        <v>1979</v>
      </c>
      <c r="AP229" s="7" t="s">
        <v>79</v>
      </c>
      <c r="AQ229" s="7"/>
      <c r="AR229" s="7">
        <v>1</v>
      </c>
      <c r="AS229" s="8">
        <v>11987294</v>
      </c>
      <c r="AT229" s="8">
        <v>11987294</v>
      </c>
      <c r="AU229" s="8"/>
      <c r="AV229" s="8"/>
      <c r="AW229" s="8"/>
      <c r="AX229" s="8"/>
      <c r="AY229" s="8">
        <v>5394282.2999999998</v>
      </c>
      <c r="AZ229" s="8">
        <v>5394282.2999999998</v>
      </c>
      <c r="BA229" s="9">
        <v>1078856.46</v>
      </c>
      <c r="BB229" s="9">
        <v>0</v>
      </c>
      <c r="BC229" s="9">
        <v>0</v>
      </c>
      <c r="BD229" s="9">
        <v>1078856.46</v>
      </c>
      <c r="BE229" s="10">
        <v>46750</v>
      </c>
      <c r="BF229" s="11">
        <v>5.7692860000000001</v>
      </c>
      <c r="BG229" s="11">
        <v>46750</v>
      </c>
      <c r="BH229" s="11">
        <v>11000</v>
      </c>
      <c r="BI229" s="9">
        <v>0</v>
      </c>
      <c r="BJ229" s="9">
        <v>0</v>
      </c>
      <c r="BK229" s="9">
        <v>0</v>
      </c>
      <c r="BL229" s="9">
        <v>0</v>
      </c>
      <c r="BM229" s="9">
        <v>0</v>
      </c>
      <c r="BN229" s="9">
        <v>0</v>
      </c>
      <c r="BO229" s="9">
        <v>6593011.7000000002</v>
      </c>
      <c r="BP229" s="9">
        <v>0</v>
      </c>
      <c r="BQ229" s="9">
        <v>0</v>
      </c>
      <c r="BR229" s="9">
        <v>0</v>
      </c>
      <c r="BS229" s="7"/>
      <c r="BT229" s="7" t="str">
        <f>IFERROR((VLOOKUP(J229,[1]!Tableau2[#All],13,FALSE)),"")</f>
        <v/>
      </c>
    </row>
    <row r="230" spans="1:72" x14ac:dyDescent="0.25">
      <c r="A230" s="6" t="s">
        <v>2056</v>
      </c>
      <c r="B230" s="6" t="s">
        <v>354</v>
      </c>
      <c r="C230" s="7" t="s">
        <v>1881</v>
      </c>
      <c r="D230" s="6" t="s">
        <v>81</v>
      </c>
      <c r="E230" s="7" t="s">
        <v>1882</v>
      </c>
      <c r="F230" s="6" t="s">
        <v>1883</v>
      </c>
      <c r="G230" s="7" t="s">
        <v>84</v>
      </c>
      <c r="H230" s="6" t="s">
        <v>85</v>
      </c>
      <c r="I230" s="7" t="s">
        <v>86</v>
      </c>
      <c r="J230" s="6" t="s">
        <v>2323</v>
      </c>
      <c r="K230" s="7" t="s">
        <v>88</v>
      </c>
      <c r="L230" s="6" t="s">
        <v>2324</v>
      </c>
      <c r="M230" s="7" t="s">
        <v>1977</v>
      </c>
      <c r="N230" s="6" t="s">
        <v>1978</v>
      </c>
      <c r="O230" s="7" t="s">
        <v>148</v>
      </c>
      <c r="P230">
        <f t="shared" si="3"/>
        <v>35</v>
      </c>
      <c r="Q230">
        <f>VLOOKUP(P230,'3ME-NAF'!A:C,3,FALSE)</f>
        <v>2402</v>
      </c>
      <c r="R230" s="7" t="s">
        <v>430</v>
      </c>
      <c r="S230" s="6" t="s">
        <v>94</v>
      </c>
      <c r="T230" s="7" t="s">
        <v>95</v>
      </c>
      <c r="U230" s="6" t="s">
        <v>1095</v>
      </c>
      <c r="V230" s="7" t="s">
        <v>1862</v>
      </c>
      <c r="W230" s="6" t="s">
        <v>189</v>
      </c>
      <c r="X230" s="7" t="s">
        <v>1471</v>
      </c>
      <c r="Y230" s="6" t="s">
        <v>2325</v>
      </c>
      <c r="Z230" s="7" t="s">
        <v>2326</v>
      </c>
      <c r="AA230" s="6" t="s">
        <v>2327</v>
      </c>
      <c r="AB230" s="7" t="s">
        <v>2087</v>
      </c>
      <c r="AC230" s="6" t="s">
        <v>79</v>
      </c>
      <c r="AD230" s="7" t="s">
        <v>79</v>
      </c>
      <c r="AE230" s="6" t="s">
        <v>79</v>
      </c>
      <c r="AF230" s="7" t="s">
        <v>79</v>
      </c>
      <c r="AG230" s="6" t="s">
        <v>79</v>
      </c>
      <c r="AH230" s="7" t="s">
        <v>143</v>
      </c>
      <c r="AI230" s="6" t="s">
        <v>143</v>
      </c>
      <c r="AJ230" s="7" t="s">
        <v>2328</v>
      </c>
      <c r="AK230" s="6" t="s">
        <v>2068</v>
      </c>
      <c r="AL230" s="7" t="s">
        <v>2148</v>
      </c>
      <c r="AM230" s="6" t="s">
        <v>2149</v>
      </c>
      <c r="AN230" s="7" t="s">
        <v>368</v>
      </c>
      <c r="AO230" s="7" t="s">
        <v>430</v>
      </c>
      <c r="AP230" s="7" t="s">
        <v>79</v>
      </c>
      <c r="AQ230" s="7"/>
      <c r="AR230" s="7">
        <v>1</v>
      </c>
      <c r="AS230" s="8">
        <v>11594611</v>
      </c>
      <c r="AT230" s="8">
        <v>11594611</v>
      </c>
      <c r="AU230" s="8"/>
      <c r="AV230" s="8"/>
      <c r="AW230" s="8"/>
      <c r="AX230" s="8"/>
      <c r="AY230" s="8">
        <v>4980000</v>
      </c>
      <c r="AZ230" s="8">
        <v>4980000</v>
      </c>
      <c r="BA230" s="9">
        <v>996000</v>
      </c>
      <c r="BB230" s="9">
        <v>0</v>
      </c>
      <c r="BC230" s="9">
        <v>0</v>
      </c>
      <c r="BD230" s="9">
        <v>996000</v>
      </c>
      <c r="BE230" s="10">
        <v>70720</v>
      </c>
      <c r="BF230" s="11">
        <v>3.5209280000000001</v>
      </c>
      <c r="BG230" s="11">
        <v>70720</v>
      </c>
      <c r="BH230" s="11">
        <v>14000</v>
      </c>
      <c r="BI230" s="9">
        <v>0</v>
      </c>
      <c r="BJ230" s="9">
        <v>0</v>
      </c>
      <c r="BK230" s="9">
        <v>0</v>
      </c>
      <c r="BL230" s="9">
        <v>0</v>
      </c>
      <c r="BM230" s="9">
        <v>0</v>
      </c>
      <c r="BN230" s="9">
        <v>0</v>
      </c>
      <c r="BO230" s="9">
        <v>6614611</v>
      </c>
      <c r="BP230" s="9">
        <v>0</v>
      </c>
      <c r="BQ230" s="9">
        <v>0</v>
      </c>
      <c r="BR230" s="9">
        <v>0</v>
      </c>
      <c r="BS230" s="7"/>
      <c r="BT230" s="7" t="str">
        <f>IFERROR((VLOOKUP(J230,[1]!Tableau2[#All],13,FALSE)),"")</f>
        <v/>
      </c>
    </row>
    <row r="231" spans="1:72" x14ac:dyDescent="0.25">
      <c r="A231" s="6" t="s">
        <v>2056</v>
      </c>
      <c r="B231" s="6" t="s">
        <v>354</v>
      </c>
      <c r="C231" s="7" t="s">
        <v>1881</v>
      </c>
      <c r="D231" s="6" t="s">
        <v>81</v>
      </c>
      <c r="E231" s="7" t="s">
        <v>1882</v>
      </c>
      <c r="F231" s="6" t="s">
        <v>1883</v>
      </c>
      <c r="G231" s="7" t="s">
        <v>84</v>
      </c>
      <c r="H231" s="6" t="s">
        <v>85</v>
      </c>
      <c r="I231" s="7" t="s">
        <v>86</v>
      </c>
      <c r="J231" s="6" t="s">
        <v>2329</v>
      </c>
      <c r="K231" s="7" t="s">
        <v>88</v>
      </c>
      <c r="L231" s="6" t="s">
        <v>2330</v>
      </c>
      <c r="M231" s="7" t="s">
        <v>2331</v>
      </c>
      <c r="N231" s="6" t="s">
        <v>2332</v>
      </c>
      <c r="O231" s="7" t="s">
        <v>148</v>
      </c>
      <c r="P231">
        <f t="shared" si="3"/>
        <v>35</v>
      </c>
      <c r="Q231">
        <f>VLOOKUP(P231,'3ME-NAF'!A:C,3,FALSE)</f>
        <v>2402</v>
      </c>
      <c r="R231" s="7" t="s">
        <v>93</v>
      </c>
      <c r="S231" s="6" t="s">
        <v>94</v>
      </c>
      <c r="T231" s="7" t="s">
        <v>95</v>
      </c>
      <c r="U231" s="6" t="s">
        <v>360</v>
      </c>
      <c r="V231" s="7" t="s">
        <v>1862</v>
      </c>
      <c r="W231" s="6" t="s">
        <v>473</v>
      </c>
      <c r="X231" s="7" t="s">
        <v>486</v>
      </c>
      <c r="Y231" s="6" t="s">
        <v>2333</v>
      </c>
      <c r="Z231" s="7" t="s">
        <v>2334</v>
      </c>
      <c r="AA231" s="6" t="s">
        <v>2335</v>
      </c>
      <c r="AB231" s="7" t="s">
        <v>2087</v>
      </c>
      <c r="AC231" s="6" t="s">
        <v>79</v>
      </c>
      <c r="AD231" s="7" t="s">
        <v>79</v>
      </c>
      <c r="AE231" s="6" t="s">
        <v>79</v>
      </c>
      <c r="AF231" s="7" t="s">
        <v>79</v>
      </c>
      <c r="AG231" s="6" t="s">
        <v>79</v>
      </c>
      <c r="AH231" s="7" t="s">
        <v>143</v>
      </c>
      <c r="AI231" s="6" t="s">
        <v>143</v>
      </c>
      <c r="AJ231" s="7" t="s">
        <v>2336</v>
      </c>
      <c r="AK231" s="6" t="s">
        <v>2068</v>
      </c>
      <c r="AL231" s="7" t="s">
        <v>2148</v>
      </c>
      <c r="AM231" s="6" t="s">
        <v>2149</v>
      </c>
      <c r="AN231" s="7" t="s">
        <v>368</v>
      </c>
      <c r="AO231" s="7" t="s">
        <v>93</v>
      </c>
      <c r="AP231" s="7" t="s">
        <v>1291</v>
      </c>
      <c r="AQ231" s="7" t="s">
        <v>143</v>
      </c>
      <c r="AR231" s="7">
        <v>1</v>
      </c>
      <c r="AS231" s="8">
        <v>9373001</v>
      </c>
      <c r="AT231" s="8">
        <v>9373001</v>
      </c>
      <c r="AU231" s="8"/>
      <c r="AV231" s="8"/>
      <c r="AW231" s="8"/>
      <c r="AX231" s="8"/>
      <c r="AY231" s="8">
        <v>3450000</v>
      </c>
      <c r="AZ231" s="8">
        <v>3450000</v>
      </c>
      <c r="BA231" s="9">
        <v>690000</v>
      </c>
      <c r="BB231" s="9">
        <v>0</v>
      </c>
      <c r="BC231" s="9">
        <v>0</v>
      </c>
      <c r="BD231" s="9">
        <v>690000</v>
      </c>
      <c r="BE231" s="10">
        <v>67327</v>
      </c>
      <c r="BF231" s="11">
        <v>2.562122</v>
      </c>
      <c r="BG231" s="11">
        <v>67327</v>
      </c>
      <c r="BH231" s="11">
        <v>9000</v>
      </c>
      <c r="BI231" s="9">
        <v>0</v>
      </c>
      <c r="BJ231" s="9">
        <v>2462966</v>
      </c>
      <c r="BK231" s="9">
        <v>0</v>
      </c>
      <c r="BL231" s="9">
        <v>0</v>
      </c>
      <c r="BM231" s="9">
        <v>0</v>
      </c>
      <c r="BN231" s="9">
        <v>0</v>
      </c>
      <c r="BO231" s="9">
        <v>3460035</v>
      </c>
      <c r="BP231" s="9">
        <v>0</v>
      </c>
      <c r="BQ231" s="9">
        <v>2462966</v>
      </c>
      <c r="BR231" s="9">
        <v>0</v>
      </c>
      <c r="BS231" s="7"/>
      <c r="BT231" s="7" t="str">
        <f>IFERROR((VLOOKUP(J231,[1]!Tableau2[#All],13,FALSE)),"")</f>
        <v/>
      </c>
    </row>
    <row r="232" spans="1:72" x14ac:dyDescent="0.25">
      <c r="A232" s="6" t="s">
        <v>2056</v>
      </c>
      <c r="B232" s="6" t="s">
        <v>354</v>
      </c>
      <c r="C232" s="7" t="s">
        <v>1881</v>
      </c>
      <c r="D232" s="6" t="s">
        <v>81</v>
      </c>
      <c r="E232" s="7" t="s">
        <v>1882</v>
      </c>
      <c r="F232" s="6" t="s">
        <v>1883</v>
      </c>
      <c r="G232" s="7" t="s">
        <v>84</v>
      </c>
      <c r="H232" s="6" t="s">
        <v>85</v>
      </c>
      <c r="I232" s="7" t="s">
        <v>86</v>
      </c>
      <c r="J232" s="6" t="s">
        <v>2337</v>
      </c>
      <c r="K232" s="7" t="s">
        <v>88</v>
      </c>
      <c r="L232" s="6" t="s">
        <v>2338</v>
      </c>
      <c r="M232" s="7" t="s">
        <v>2331</v>
      </c>
      <c r="N232" s="6" t="s">
        <v>2332</v>
      </c>
      <c r="O232" s="7" t="s">
        <v>148</v>
      </c>
      <c r="P232">
        <f t="shared" si="3"/>
        <v>35</v>
      </c>
      <c r="Q232">
        <f>VLOOKUP(P232,'3ME-NAF'!A:C,3,FALSE)</f>
        <v>2402</v>
      </c>
      <c r="R232" s="7" t="s">
        <v>93</v>
      </c>
      <c r="S232" s="6" t="s">
        <v>94</v>
      </c>
      <c r="T232" s="7" t="s">
        <v>95</v>
      </c>
      <c r="U232" s="6" t="s">
        <v>1689</v>
      </c>
      <c r="V232" s="7" t="s">
        <v>1862</v>
      </c>
      <c r="W232" s="6" t="s">
        <v>473</v>
      </c>
      <c r="X232" s="7" t="s">
        <v>486</v>
      </c>
      <c r="Y232" s="6" t="s">
        <v>2339</v>
      </c>
      <c r="Z232" s="7" t="s">
        <v>2340</v>
      </c>
      <c r="AA232" s="6" t="s">
        <v>2341</v>
      </c>
      <c r="AB232" s="7" t="s">
        <v>2087</v>
      </c>
      <c r="AC232" s="6" t="s">
        <v>79</v>
      </c>
      <c r="AD232" s="7" t="s">
        <v>79</v>
      </c>
      <c r="AE232" s="6" t="s">
        <v>79</v>
      </c>
      <c r="AF232" s="7" t="s">
        <v>79</v>
      </c>
      <c r="AG232" s="6" t="s">
        <v>79</v>
      </c>
      <c r="AH232" s="7" t="s">
        <v>143</v>
      </c>
      <c r="AI232" s="6" t="s">
        <v>143</v>
      </c>
      <c r="AJ232" s="7" t="s">
        <v>2342</v>
      </c>
      <c r="AK232" s="6" t="s">
        <v>2066</v>
      </c>
      <c r="AL232" s="7" t="s">
        <v>2148</v>
      </c>
      <c r="AM232" s="6" t="s">
        <v>2149</v>
      </c>
      <c r="AN232" s="7" t="s">
        <v>368</v>
      </c>
      <c r="AO232" s="7" t="s">
        <v>93</v>
      </c>
      <c r="AP232" s="7" t="s">
        <v>1291</v>
      </c>
      <c r="AQ232" s="7" t="s">
        <v>143</v>
      </c>
      <c r="AR232" s="7">
        <v>1</v>
      </c>
      <c r="AS232" s="8">
        <v>9735718</v>
      </c>
      <c r="AT232" s="8">
        <v>9735718</v>
      </c>
      <c r="AU232" s="8"/>
      <c r="AV232" s="8"/>
      <c r="AW232" s="8"/>
      <c r="AX232" s="8"/>
      <c r="AY232" s="8">
        <v>4650000</v>
      </c>
      <c r="AZ232" s="8">
        <v>4650000</v>
      </c>
      <c r="BA232" s="9">
        <v>930000</v>
      </c>
      <c r="BB232" s="9">
        <v>0</v>
      </c>
      <c r="BC232" s="9">
        <v>0</v>
      </c>
      <c r="BD232" s="9">
        <v>930000</v>
      </c>
      <c r="BE232" s="10">
        <v>56911</v>
      </c>
      <c r="BF232" s="11">
        <v>4.0853260000000002</v>
      </c>
      <c r="BG232" s="11">
        <v>56911</v>
      </c>
      <c r="BH232" s="11">
        <v>9000</v>
      </c>
      <c r="BI232" s="9">
        <v>0</v>
      </c>
      <c r="BJ232" s="9">
        <v>1632999.5</v>
      </c>
      <c r="BK232" s="9">
        <v>0</v>
      </c>
      <c r="BL232" s="9">
        <v>0</v>
      </c>
      <c r="BM232" s="9">
        <v>0</v>
      </c>
      <c r="BN232" s="9">
        <v>0</v>
      </c>
      <c r="BO232" s="9">
        <v>3452718.5</v>
      </c>
      <c r="BP232" s="9">
        <v>0</v>
      </c>
      <c r="BQ232" s="9">
        <v>1632999.5</v>
      </c>
      <c r="BR232" s="9">
        <v>0</v>
      </c>
      <c r="BS232" s="7"/>
      <c r="BT232" s="7" t="str">
        <f>IFERROR((VLOOKUP(J232,[1]!Tableau2[#All],13,FALSE)),"")</f>
        <v/>
      </c>
    </row>
    <row r="233" spans="1:72" x14ac:dyDescent="0.25">
      <c r="A233" s="6" t="s">
        <v>2056</v>
      </c>
      <c r="B233" s="6" t="s">
        <v>354</v>
      </c>
      <c r="C233" s="7" t="s">
        <v>1881</v>
      </c>
      <c r="D233" s="6" t="s">
        <v>81</v>
      </c>
      <c r="E233" s="7" t="s">
        <v>1882</v>
      </c>
      <c r="F233" s="6" t="s">
        <v>1883</v>
      </c>
      <c r="G233" s="7" t="s">
        <v>84</v>
      </c>
      <c r="H233" s="6" t="s">
        <v>85</v>
      </c>
      <c r="I233" s="7" t="s">
        <v>86</v>
      </c>
      <c r="J233" s="6" t="s">
        <v>2343</v>
      </c>
      <c r="K233" s="7" t="s">
        <v>88</v>
      </c>
      <c r="L233" s="6" t="s">
        <v>2344</v>
      </c>
      <c r="M233" s="7" t="s">
        <v>2345</v>
      </c>
      <c r="N233" s="6" t="s">
        <v>2346</v>
      </c>
      <c r="O233" s="7" t="s">
        <v>1783</v>
      </c>
      <c r="P233">
        <f t="shared" si="3"/>
        <v>35</v>
      </c>
      <c r="Q233">
        <f>VLOOKUP(P233,'3ME-NAF'!A:C,3,FALSE)</f>
        <v>2402</v>
      </c>
      <c r="R233" s="7" t="s">
        <v>236</v>
      </c>
      <c r="S233" s="6" t="s">
        <v>94</v>
      </c>
      <c r="T233" s="7" t="s">
        <v>95</v>
      </c>
      <c r="U233" s="6" t="s">
        <v>360</v>
      </c>
      <c r="V233" s="7" t="s">
        <v>1862</v>
      </c>
      <c r="W233" s="6" t="s">
        <v>136</v>
      </c>
      <c r="X233" s="7" t="s">
        <v>2347</v>
      </c>
      <c r="Y233" s="6" t="s">
        <v>2348</v>
      </c>
      <c r="Z233" s="7" t="s">
        <v>2349</v>
      </c>
      <c r="AA233" s="6" t="s">
        <v>2350</v>
      </c>
      <c r="AB233" s="7" t="s">
        <v>2087</v>
      </c>
      <c r="AC233" s="6" t="s">
        <v>79</v>
      </c>
      <c r="AD233" s="7" t="s">
        <v>79</v>
      </c>
      <c r="AE233" s="6" t="s">
        <v>79</v>
      </c>
      <c r="AF233" s="7" t="s">
        <v>79</v>
      </c>
      <c r="AG233" s="6" t="s">
        <v>79</v>
      </c>
      <c r="AH233" s="7" t="s">
        <v>143</v>
      </c>
      <c r="AI233" s="6" t="s">
        <v>143</v>
      </c>
      <c r="AJ233" s="7" t="s">
        <v>2351</v>
      </c>
      <c r="AK233" s="6" t="s">
        <v>2352</v>
      </c>
      <c r="AL233" s="7" t="s">
        <v>2148</v>
      </c>
      <c r="AM233" s="6" t="s">
        <v>2149</v>
      </c>
      <c r="AN233" s="7" t="s">
        <v>368</v>
      </c>
      <c r="AO233" s="7" t="s">
        <v>236</v>
      </c>
      <c r="AP233" s="7" t="s">
        <v>1291</v>
      </c>
      <c r="AQ233" s="7" t="s">
        <v>143</v>
      </c>
      <c r="AR233" s="7">
        <v>1</v>
      </c>
      <c r="AS233" s="8">
        <v>8235745</v>
      </c>
      <c r="AT233" s="8">
        <v>8235745</v>
      </c>
      <c r="AU233" s="8"/>
      <c r="AV233" s="8"/>
      <c r="AW233" s="8"/>
      <c r="AX233" s="8"/>
      <c r="AY233" s="8">
        <v>3950000</v>
      </c>
      <c r="AZ233" s="8">
        <v>3950000</v>
      </c>
      <c r="BA233" s="9">
        <v>790000</v>
      </c>
      <c r="BB233" s="9">
        <v>0</v>
      </c>
      <c r="BC233" s="9">
        <v>0</v>
      </c>
      <c r="BD233" s="9">
        <v>790000</v>
      </c>
      <c r="BE233" s="10">
        <v>43200</v>
      </c>
      <c r="BF233" s="11">
        <v>4.5717590000000001</v>
      </c>
      <c r="BG233" s="11">
        <v>43200</v>
      </c>
      <c r="BH233" s="11">
        <v>5500</v>
      </c>
      <c r="BI233" s="9">
        <v>0</v>
      </c>
      <c r="BJ233" s="9">
        <v>1393260</v>
      </c>
      <c r="BK233" s="9">
        <v>0</v>
      </c>
      <c r="BL233" s="9">
        <v>0</v>
      </c>
      <c r="BM233" s="9">
        <v>0</v>
      </c>
      <c r="BN233" s="9">
        <v>0</v>
      </c>
      <c r="BO233" s="9">
        <v>2892485</v>
      </c>
      <c r="BP233" s="9">
        <v>0</v>
      </c>
      <c r="BQ233" s="9">
        <v>1393260</v>
      </c>
      <c r="BR233" s="9">
        <v>0</v>
      </c>
      <c r="BS233" s="7"/>
      <c r="BT233" s="7" t="str">
        <f>IFERROR((VLOOKUP(J233,[1]!Tableau2[#All],13,FALSE)),"")</f>
        <v/>
      </c>
    </row>
    <row r="234" spans="1:72" x14ac:dyDescent="0.25">
      <c r="A234" s="6" t="s">
        <v>2056</v>
      </c>
      <c r="B234" s="6" t="s">
        <v>354</v>
      </c>
      <c r="C234" s="7" t="s">
        <v>1881</v>
      </c>
      <c r="D234" s="6" t="s">
        <v>81</v>
      </c>
      <c r="E234" s="7" t="s">
        <v>1882</v>
      </c>
      <c r="F234" s="6" t="s">
        <v>1883</v>
      </c>
      <c r="G234" s="7" t="s">
        <v>84</v>
      </c>
      <c r="H234" s="6" t="s">
        <v>85</v>
      </c>
      <c r="I234" s="7" t="s">
        <v>86</v>
      </c>
      <c r="J234" s="6" t="s">
        <v>2353</v>
      </c>
      <c r="K234" s="7" t="s">
        <v>88</v>
      </c>
      <c r="L234" s="6" t="s">
        <v>2354</v>
      </c>
      <c r="M234" s="7" t="s">
        <v>2133</v>
      </c>
      <c r="N234" s="6" t="s">
        <v>2134</v>
      </c>
      <c r="O234" s="7" t="s">
        <v>1783</v>
      </c>
      <c r="P234">
        <f t="shared" si="3"/>
        <v>35</v>
      </c>
      <c r="Q234">
        <f>VLOOKUP(P234,'3ME-NAF'!A:C,3,FALSE)</f>
        <v>2402</v>
      </c>
      <c r="R234" s="7" t="s">
        <v>430</v>
      </c>
      <c r="S234" s="6" t="s">
        <v>94</v>
      </c>
      <c r="T234" s="7" t="s">
        <v>95</v>
      </c>
      <c r="U234" s="6" t="s">
        <v>360</v>
      </c>
      <c r="V234" s="7" t="s">
        <v>1862</v>
      </c>
      <c r="W234" s="6" t="s">
        <v>787</v>
      </c>
      <c r="X234" s="7" t="s">
        <v>995</v>
      </c>
      <c r="Y234" s="6" t="s">
        <v>2355</v>
      </c>
      <c r="Z234" s="7" t="s">
        <v>2356</v>
      </c>
      <c r="AA234" s="6" t="s">
        <v>2357</v>
      </c>
      <c r="AB234" s="7" t="s">
        <v>2087</v>
      </c>
      <c r="AC234" s="6" t="s">
        <v>79</v>
      </c>
      <c r="AD234" s="7" t="s">
        <v>79</v>
      </c>
      <c r="AE234" s="6" t="s">
        <v>79</v>
      </c>
      <c r="AF234" s="7" t="s">
        <v>79</v>
      </c>
      <c r="AG234" s="6" t="s">
        <v>79</v>
      </c>
      <c r="AH234" s="7" t="s">
        <v>143</v>
      </c>
      <c r="AI234" s="6" t="s">
        <v>143</v>
      </c>
      <c r="AJ234" s="7" t="s">
        <v>2358</v>
      </c>
      <c r="AK234" s="6" t="s">
        <v>2136</v>
      </c>
      <c r="AL234" s="7" t="s">
        <v>2148</v>
      </c>
      <c r="AM234" s="6" t="s">
        <v>2149</v>
      </c>
      <c r="AN234" s="7" t="s">
        <v>368</v>
      </c>
      <c r="AO234" s="7" t="s">
        <v>430</v>
      </c>
      <c r="AP234" s="7" t="s">
        <v>79</v>
      </c>
      <c r="AQ234" s="7"/>
      <c r="AR234" s="7">
        <v>1</v>
      </c>
      <c r="AS234" s="8">
        <v>6650000</v>
      </c>
      <c r="AT234" s="8">
        <v>6650000</v>
      </c>
      <c r="AU234" s="8"/>
      <c r="AV234" s="8"/>
      <c r="AW234" s="8"/>
      <c r="AX234" s="8"/>
      <c r="AY234" s="8">
        <v>3219000</v>
      </c>
      <c r="AZ234" s="8">
        <v>3219000</v>
      </c>
      <c r="BA234" s="9">
        <v>643800</v>
      </c>
      <c r="BB234" s="9">
        <v>0</v>
      </c>
      <c r="BC234" s="9">
        <v>0</v>
      </c>
      <c r="BD234" s="9">
        <v>643800</v>
      </c>
      <c r="BE234" s="10">
        <v>30550</v>
      </c>
      <c r="BF234" s="11">
        <v>5.2684120000000005</v>
      </c>
      <c r="BG234" s="11">
        <v>30550</v>
      </c>
      <c r="BH234" s="11">
        <v>4700</v>
      </c>
      <c r="BI234" s="9">
        <v>0</v>
      </c>
      <c r="BJ234" s="9">
        <v>0</v>
      </c>
      <c r="BK234" s="9">
        <v>0</v>
      </c>
      <c r="BL234" s="9">
        <v>0</v>
      </c>
      <c r="BM234" s="9">
        <v>0</v>
      </c>
      <c r="BN234" s="9">
        <v>0</v>
      </c>
      <c r="BO234" s="9">
        <v>3431000</v>
      </c>
      <c r="BP234" s="9">
        <v>0</v>
      </c>
      <c r="BQ234" s="9">
        <v>0</v>
      </c>
      <c r="BR234" s="9">
        <v>0</v>
      </c>
      <c r="BS234" s="7"/>
      <c r="BT234" s="7" t="str">
        <f>IFERROR((VLOOKUP(J234,[1]!Tableau2[#All],13,FALSE)),"")</f>
        <v/>
      </c>
    </row>
    <row r="235" spans="1:72" x14ac:dyDescent="0.25">
      <c r="A235" s="6" t="s">
        <v>2056</v>
      </c>
      <c r="B235" s="6" t="s">
        <v>354</v>
      </c>
      <c r="C235" s="7" t="s">
        <v>1881</v>
      </c>
      <c r="D235" s="6" t="s">
        <v>81</v>
      </c>
      <c r="E235" s="7" t="s">
        <v>1882</v>
      </c>
      <c r="F235" s="6" t="s">
        <v>1883</v>
      </c>
      <c r="G235" s="7" t="s">
        <v>84</v>
      </c>
      <c r="H235" s="6" t="s">
        <v>85</v>
      </c>
      <c r="I235" s="7" t="s">
        <v>86</v>
      </c>
      <c r="J235" s="6" t="s">
        <v>2359</v>
      </c>
      <c r="K235" s="7" t="s">
        <v>88</v>
      </c>
      <c r="L235" s="6" t="s">
        <v>2360</v>
      </c>
      <c r="M235" s="7" t="s">
        <v>761</v>
      </c>
      <c r="N235" s="6" t="s">
        <v>1782</v>
      </c>
      <c r="O235" s="7" t="s">
        <v>1783</v>
      </c>
      <c r="P235">
        <f t="shared" si="3"/>
        <v>35</v>
      </c>
      <c r="Q235">
        <f>VLOOKUP(P235,'3ME-NAF'!A:C,3,FALSE)</f>
        <v>2402</v>
      </c>
      <c r="R235" s="7" t="s">
        <v>430</v>
      </c>
      <c r="S235" s="6" t="s">
        <v>94</v>
      </c>
      <c r="T235" s="7" t="s">
        <v>95</v>
      </c>
      <c r="U235" s="6" t="s">
        <v>1689</v>
      </c>
      <c r="V235" s="7" t="s">
        <v>1862</v>
      </c>
      <c r="W235" s="6" t="s">
        <v>473</v>
      </c>
      <c r="X235" s="7" t="s">
        <v>486</v>
      </c>
      <c r="Y235" s="6" t="s">
        <v>2361</v>
      </c>
      <c r="Z235" s="7" t="s">
        <v>2362</v>
      </c>
      <c r="AA235" s="6" t="s">
        <v>2363</v>
      </c>
      <c r="AB235" s="7" t="s">
        <v>2087</v>
      </c>
      <c r="AC235" s="6" t="s">
        <v>79</v>
      </c>
      <c r="AD235" s="7" t="s">
        <v>79</v>
      </c>
      <c r="AE235" s="6" t="s">
        <v>79</v>
      </c>
      <c r="AF235" s="7" t="s">
        <v>79</v>
      </c>
      <c r="AG235" s="6" t="s">
        <v>79</v>
      </c>
      <c r="AH235" s="7" t="s">
        <v>143</v>
      </c>
      <c r="AI235" s="6" t="s">
        <v>143</v>
      </c>
      <c r="AJ235" s="7" t="s">
        <v>2364</v>
      </c>
      <c r="AK235" s="6" t="s">
        <v>2066</v>
      </c>
      <c r="AL235" s="7" t="s">
        <v>2148</v>
      </c>
      <c r="AM235" s="6" t="s">
        <v>2149</v>
      </c>
      <c r="AN235" s="7" t="s">
        <v>368</v>
      </c>
      <c r="AO235" s="7" t="s">
        <v>430</v>
      </c>
      <c r="AP235" s="7" t="s">
        <v>79</v>
      </c>
      <c r="AQ235" s="7"/>
      <c r="AR235" s="7">
        <v>1</v>
      </c>
      <c r="AS235" s="8">
        <v>14275152</v>
      </c>
      <c r="AT235" s="8">
        <v>14275152</v>
      </c>
      <c r="AU235" s="8"/>
      <c r="AV235" s="8"/>
      <c r="AW235" s="8"/>
      <c r="AX235" s="8"/>
      <c r="AY235" s="8">
        <v>6852073</v>
      </c>
      <c r="AZ235" s="8">
        <v>6852073</v>
      </c>
      <c r="BA235" s="9">
        <v>1370414.6</v>
      </c>
      <c r="BB235" s="9">
        <v>0</v>
      </c>
      <c r="BC235" s="9">
        <v>0</v>
      </c>
      <c r="BD235" s="9">
        <v>1370414.6</v>
      </c>
      <c r="BE235" s="10">
        <v>87235</v>
      </c>
      <c r="BF235" s="11">
        <v>3.9273650000000004</v>
      </c>
      <c r="BG235" s="11">
        <v>87235</v>
      </c>
      <c r="BH235" s="11">
        <v>14400</v>
      </c>
      <c r="BI235" s="9">
        <v>0</v>
      </c>
      <c r="BJ235" s="9">
        <v>0</v>
      </c>
      <c r="BK235" s="9">
        <v>0</v>
      </c>
      <c r="BL235" s="9">
        <v>0</v>
      </c>
      <c r="BM235" s="9">
        <v>0</v>
      </c>
      <c r="BN235" s="9">
        <v>0</v>
      </c>
      <c r="BO235" s="9">
        <v>7423079</v>
      </c>
      <c r="BP235" s="9">
        <v>0</v>
      </c>
      <c r="BQ235" s="9">
        <v>0</v>
      </c>
      <c r="BR235" s="9">
        <v>0</v>
      </c>
      <c r="BS235" s="7"/>
      <c r="BT235" s="7" t="str">
        <f>IFERROR((VLOOKUP(J235,[1]!Tableau2[#All],13,FALSE)),"")</f>
        <v/>
      </c>
    </row>
    <row r="236" spans="1:72" x14ac:dyDescent="0.25">
      <c r="A236" s="6" t="s">
        <v>2056</v>
      </c>
      <c r="B236" s="6" t="s">
        <v>354</v>
      </c>
      <c r="C236" s="7" t="s">
        <v>1881</v>
      </c>
      <c r="D236" s="6" t="s">
        <v>81</v>
      </c>
      <c r="E236" s="7" t="s">
        <v>1882</v>
      </c>
      <c r="F236" s="6" t="s">
        <v>1883</v>
      </c>
      <c r="G236" s="7" t="s">
        <v>84</v>
      </c>
      <c r="H236" s="6" t="s">
        <v>85</v>
      </c>
      <c r="I236" s="7" t="s">
        <v>86</v>
      </c>
      <c r="J236" s="6" t="s">
        <v>2365</v>
      </c>
      <c r="K236" s="7" t="s">
        <v>88</v>
      </c>
      <c r="L236" s="6" t="s">
        <v>2366</v>
      </c>
      <c r="M236" s="7" t="s">
        <v>146</v>
      </c>
      <c r="N236" s="6" t="s">
        <v>1734</v>
      </c>
      <c r="O236" s="7" t="s">
        <v>511</v>
      </c>
      <c r="P236">
        <f t="shared" si="3"/>
        <v>43</v>
      </c>
      <c r="Q236">
        <v>2402</v>
      </c>
      <c r="R236" s="7" t="s">
        <v>430</v>
      </c>
      <c r="S236" s="6" t="s">
        <v>94</v>
      </c>
      <c r="T236" s="7" t="s">
        <v>95</v>
      </c>
      <c r="U236" s="6" t="s">
        <v>360</v>
      </c>
      <c r="V236" s="7" t="s">
        <v>97</v>
      </c>
      <c r="W236" s="6" t="s">
        <v>787</v>
      </c>
      <c r="X236" s="7" t="s">
        <v>1339</v>
      </c>
      <c r="Y236" s="6" t="s">
        <v>2367</v>
      </c>
      <c r="Z236" s="7" t="s">
        <v>2368</v>
      </c>
      <c r="AA236" s="6" t="s">
        <v>2369</v>
      </c>
      <c r="AB236" s="7" t="s">
        <v>2087</v>
      </c>
      <c r="AC236" s="6" t="s">
        <v>79</v>
      </c>
      <c r="AD236" s="7" t="s">
        <v>79</v>
      </c>
      <c r="AE236" s="6" t="s">
        <v>79</v>
      </c>
      <c r="AF236" s="7" t="s">
        <v>79</v>
      </c>
      <c r="AG236" s="6" t="s">
        <v>79</v>
      </c>
      <c r="AH236" s="7" t="s">
        <v>143</v>
      </c>
      <c r="AI236" s="6" t="s">
        <v>143</v>
      </c>
      <c r="AJ236" s="7" t="s">
        <v>1502</v>
      </c>
      <c r="AK236" s="6" t="s">
        <v>2066</v>
      </c>
      <c r="AL236" s="7" t="s">
        <v>2148</v>
      </c>
      <c r="AM236" s="6" t="s">
        <v>2149</v>
      </c>
      <c r="AN236" s="7" t="s">
        <v>368</v>
      </c>
      <c r="AO236" s="7" t="s">
        <v>430</v>
      </c>
      <c r="AP236" s="7" t="s">
        <v>1291</v>
      </c>
      <c r="AQ236" s="7" t="s">
        <v>143</v>
      </c>
      <c r="AR236" s="7">
        <v>1</v>
      </c>
      <c r="AS236" s="8">
        <v>52352574</v>
      </c>
      <c r="AT236" s="8">
        <v>52352574</v>
      </c>
      <c r="AU236" s="8"/>
      <c r="AV236" s="8"/>
      <c r="AW236" s="8"/>
      <c r="AX236" s="8"/>
      <c r="AY236" s="8">
        <v>14990000</v>
      </c>
      <c r="AZ236" s="8">
        <v>14990000</v>
      </c>
      <c r="BA236" s="9">
        <v>2998000</v>
      </c>
      <c r="BB236" s="9">
        <v>0</v>
      </c>
      <c r="BC236" s="9">
        <v>0</v>
      </c>
      <c r="BD236" s="9">
        <v>2998000</v>
      </c>
      <c r="BE236" s="10">
        <v>319600</v>
      </c>
      <c r="BF236" s="11">
        <v>2.345119</v>
      </c>
      <c r="BG236" s="11">
        <v>319600</v>
      </c>
      <c r="BH236" s="11">
        <v>40000</v>
      </c>
      <c r="BI236" s="9">
        <v>0</v>
      </c>
      <c r="BJ236" s="9">
        <v>1379076</v>
      </c>
      <c r="BK236" s="9">
        <v>0</v>
      </c>
      <c r="BL236" s="9">
        <v>0</v>
      </c>
      <c r="BM236" s="9">
        <v>0</v>
      </c>
      <c r="BN236" s="9">
        <v>0</v>
      </c>
      <c r="BO236" s="9">
        <v>35983498</v>
      </c>
      <c r="BP236" s="9">
        <v>0</v>
      </c>
      <c r="BQ236" s="9">
        <v>1379076</v>
      </c>
      <c r="BR236" s="9">
        <v>0</v>
      </c>
      <c r="BS236" s="7"/>
      <c r="BT236" s="7" t="str">
        <f>IFERROR((VLOOKUP(J236,[1]!Tableau2[#All],13,FALSE)),"")</f>
        <v/>
      </c>
    </row>
    <row r="237" spans="1:72" x14ac:dyDescent="0.25">
      <c r="A237" s="6" t="s">
        <v>2056</v>
      </c>
      <c r="B237" s="6" t="s">
        <v>354</v>
      </c>
      <c r="C237" s="7" t="s">
        <v>1881</v>
      </c>
      <c r="D237" s="6" t="s">
        <v>81</v>
      </c>
      <c r="E237" s="7" t="s">
        <v>1882</v>
      </c>
      <c r="F237" s="6" t="s">
        <v>1883</v>
      </c>
      <c r="G237" s="7" t="s">
        <v>84</v>
      </c>
      <c r="H237" s="6" t="s">
        <v>85</v>
      </c>
      <c r="I237" s="7" t="s">
        <v>86</v>
      </c>
      <c r="J237" s="6" t="s">
        <v>2370</v>
      </c>
      <c r="K237" s="7" t="s">
        <v>88</v>
      </c>
      <c r="L237" s="6" t="s">
        <v>2371</v>
      </c>
      <c r="M237" s="7" t="s">
        <v>2372</v>
      </c>
      <c r="N237" s="6" t="s">
        <v>2373</v>
      </c>
      <c r="O237" s="7" t="s">
        <v>1783</v>
      </c>
      <c r="P237">
        <f t="shared" si="3"/>
        <v>35</v>
      </c>
      <c r="Q237">
        <f>VLOOKUP(P237,'3ME-NAF'!A:C,3,FALSE)</f>
        <v>2402</v>
      </c>
      <c r="R237" s="7" t="s">
        <v>430</v>
      </c>
      <c r="S237" s="6" t="s">
        <v>94</v>
      </c>
      <c r="T237" s="7" t="s">
        <v>95</v>
      </c>
      <c r="U237" s="6" t="s">
        <v>360</v>
      </c>
      <c r="V237" s="7" t="s">
        <v>1862</v>
      </c>
      <c r="W237" s="6" t="s">
        <v>473</v>
      </c>
      <c r="X237" s="7" t="s">
        <v>500</v>
      </c>
      <c r="Y237" s="6" t="s">
        <v>2374</v>
      </c>
      <c r="Z237" s="7" t="s">
        <v>2375</v>
      </c>
      <c r="AA237" s="6" t="s">
        <v>2376</v>
      </c>
      <c r="AB237" s="7" t="s">
        <v>2087</v>
      </c>
      <c r="AC237" s="6" t="s">
        <v>79</v>
      </c>
      <c r="AD237" s="7" t="s">
        <v>79</v>
      </c>
      <c r="AE237" s="6" t="s">
        <v>79</v>
      </c>
      <c r="AF237" s="7" t="s">
        <v>79</v>
      </c>
      <c r="AG237" s="6" t="s">
        <v>79</v>
      </c>
      <c r="AH237" s="7" t="s">
        <v>79</v>
      </c>
      <c r="AI237" s="6" t="s">
        <v>79</v>
      </c>
      <c r="AJ237" s="7" t="s">
        <v>79</v>
      </c>
      <c r="AK237" s="6" t="s">
        <v>2068</v>
      </c>
      <c r="AL237" s="7" t="s">
        <v>2148</v>
      </c>
      <c r="AM237" s="6" t="s">
        <v>2149</v>
      </c>
      <c r="AN237" s="7" t="s">
        <v>368</v>
      </c>
      <c r="AO237" s="7" t="s">
        <v>430</v>
      </c>
      <c r="AP237" s="7" t="s">
        <v>1291</v>
      </c>
      <c r="AQ237" s="7" t="s">
        <v>143</v>
      </c>
      <c r="AR237" s="7">
        <v>1</v>
      </c>
      <c r="AS237" s="8">
        <v>37901904</v>
      </c>
      <c r="AT237" s="8">
        <v>37901904</v>
      </c>
      <c r="AU237" s="8"/>
      <c r="AV237" s="8"/>
      <c r="AW237" s="8"/>
      <c r="AX237" s="8"/>
      <c r="AY237" s="8">
        <v>13400000</v>
      </c>
      <c r="AZ237" s="8">
        <v>13400000</v>
      </c>
      <c r="BA237" s="9"/>
      <c r="BB237" s="9"/>
      <c r="BC237" s="9"/>
      <c r="BD237" s="9"/>
      <c r="BE237" s="10">
        <v>217687</v>
      </c>
      <c r="BF237" s="11">
        <v>3.077814</v>
      </c>
      <c r="BG237" s="11">
        <v>217687</v>
      </c>
      <c r="BH237" s="11">
        <v>27300</v>
      </c>
      <c r="BI237" s="9">
        <v>0</v>
      </c>
      <c r="BJ237" s="9">
        <v>1767095</v>
      </c>
      <c r="BK237" s="9">
        <v>0</v>
      </c>
      <c r="BL237" s="9">
        <v>0</v>
      </c>
      <c r="BM237" s="9">
        <v>0</v>
      </c>
      <c r="BN237" s="9">
        <v>0</v>
      </c>
      <c r="BO237" s="9">
        <v>22734809</v>
      </c>
      <c r="BP237" s="9">
        <v>0</v>
      </c>
      <c r="BQ237" s="9">
        <v>1767095</v>
      </c>
      <c r="BR237" s="9">
        <v>0</v>
      </c>
      <c r="BS237" s="7"/>
      <c r="BT237" s="7" t="str">
        <f>IFERROR((VLOOKUP(J237,[1]!Tableau2[#All],13,FALSE)),"")</f>
        <v/>
      </c>
    </row>
    <row r="238" spans="1:72" x14ac:dyDescent="0.25">
      <c r="A238" s="6" t="s">
        <v>2056</v>
      </c>
      <c r="B238" s="6" t="s">
        <v>354</v>
      </c>
      <c r="C238" s="7" t="s">
        <v>1881</v>
      </c>
      <c r="D238" s="6" t="s">
        <v>81</v>
      </c>
      <c r="E238" s="7" t="s">
        <v>1882</v>
      </c>
      <c r="F238" s="6" t="s">
        <v>1883</v>
      </c>
      <c r="G238" s="7" t="s">
        <v>84</v>
      </c>
      <c r="H238" s="6" t="s">
        <v>85</v>
      </c>
      <c r="I238" s="7" t="s">
        <v>86</v>
      </c>
      <c r="J238" s="6" t="s">
        <v>2377</v>
      </c>
      <c r="K238" s="7" t="s">
        <v>88</v>
      </c>
      <c r="L238" s="6" t="s">
        <v>2378</v>
      </c>
      <c r="M238" s="7" t="s">
        <v>90</v>
      </c>
      <c r="N238" s="6" t="s">
        <v>91</v>
      </c>
      <c r="O238" s="7" t="s">
        <v>92</v>
      </c>
      <c r="P238">
        <f t="shared" si="3"/>
        <v>10</v>
      </c>
      <c r="Q238">
        <f>VLOOKUP(P238,'3ME-NAF'!A:C,3,FALSE)</f>
        <v>2</v>
      </c>
      <c r="R238" s="7" t="s">
        <v>93</v>
      </c>
      <c r="S238" s="6" t="s">
        <v>94</v>
      </c>
      <c r="T238" s="7" t="s">
        <v>95</v>
      </c>
      <c r="U238" s="6" t="s">
        <v>360</v>
      </c>
      <c r="V238" s="7" t="s">
        <v>1862</v>
      </c>
      <c r="W238" s="6" t="s">
        <v>473</v>
      </c>
      <c r="X238" s="7" t="s">
        <v>634</v>
      </c>
      <c r="Y238" s="6" t="s">
        <v>2379</v>
      </c>
      <c r="Z238" s="7" t="s">
        <v>2380</v>
      </c>
      <c r="AA238" s="6" t="s">
        <v>2381</v>
      </c>
      <c r="AB238" s="7" t="s">
        <v>2087</v>
      </c>
      <c r="AC238" s="6" t="s">
        <v>79</v>
      </c>
      <c r="AD238" s="7" t="s">
        <v>79</v>
      </c>
      <c r="AE238" s="6" t="s">
        <v>79</v>
      </c>
      <c r="AF238" s="7" t="s">
        <v>79</v>
      </c>
      <c r="AG238" s="6" t="s">
        <v>79</v>
      </c>
      <c r="AH238" s="7" t="s">
        <v>143</v>
      </c>
      <c r="AI238" s="6" t="s">
        <v>143</v>
      </c>
      <c r="AJ238" s="7" t="s">
        <v>2382</v>
      </c>
      <c r="AK238" s="6" t="s">
        <v>2136</v>
      </c>
      <c r="AL238" s="7" t="s">
        <v>2148</v>
      </c>
      <c r="AM238" s="6" t="s">
        <v>2149</v>
      </c>
      <c r="AN238" s="7" t="s">
        <v>368</v>
      </c>
      <c r="AO238" s="7" t="s">
        <v>93</v>
      </c>
      <c r="AP238" s="7" t="s">
        <v>1291</v>
      </c>
      <c r="AQ238" s="7" t="s">
        <v>143</v>
      </c>
      <c r="AR238" s="7">
        <v>1</v>
      </c>
      <c r="AS238" s="8">
        <v>13700000</v>
      </c>
      <c r="AT238" s="8">
        <v>13700000</v>
      </c>
      <c r="AU238" s="8"/>
      <c r="AV238" s="8"/>
      <c r="AW238" s="8"/>
      <c r="AX238" s="8"/>
      <c r="AY238" s="8">
        <v>6372000</v>
      </c>
      <c r="AZ238" s="8">
        <v>6372000</v>
      </c>
      <c r="BA238" s="9">
        <v>1274400</v>
      </c>
      <c r="BB238" s="9">
        <v>0</v>
      </c>
      <c r="BC238" s="9">
        <v>0</v>
      </c>
      <c r="BD238" s="9">
        <v>1274400</v>
      </c>
      <c r="BE238" s="10">
        <v>68151</v>
      </c>
      <c r="BF238" s="11">
        <v>4.6749130000000001</v>
      </c>
      <c r="BG238" s="11">
        <v>68151</v>
      </c>
      <c r="BH238" s="11">
        <v>13000</v>
      </c>
      <c r="BI238" s="9">
        <v>0</v>
      </c>
      <c r="BJ238" s="9">
        <v>526820</v>
      </c>
      <c r="BK238" s="9">
        <v>0</v>
      </c>
      <c r="BL238" s="9">
        <v>0</v>
      </c>
      <c r="BM238" s="9">
        <v>0</v>
      </c>
      <c r="BN238" s="9">
        <v>0</v>
      </c>
      <c r="BO238" s="9">
        <v>6801180</v>
      </c>
      <c r="BP238" s="9">
        <v>0</v>
      </c>
      <c r="BQ238" s="9">
        <v>526820</v>
      </c>
      <c r="BR238" s="9">
        <v>0</v>
      </c>
      <c r="BS238" s="7"/>
      <c r="BT238" s="7" t="str">
        <f>IFERROR((VLOOKUP(J238,[1]!Tableau2[#All],13,FALSE)),"")</f>
        <v/>
      </c>
    </row>
    <row r="239" spans="1:72" s="3" customFormat="1" x14ac:dyDescent="0.25">
      <c r="A239" s="12" t="s">
        <v>2383</v>
      </c>
      <c r="B239" s="12" t="s">
        <v>354</v>
      </c>
      <c r="C239" s="13" t="s">
        <v>80</v>
      </c>
      <c r="D239" s="12" t="s">
        <v>81</v>
      </c>
      <c r="E239" s="13" t="s">
        <v>82</v>
      </c>
      <c r="F239" s="12" t="s">
        <v>83</v>
      </c>
      <c r="G239" s="13" t="s">
        <v>84</v>
      </c>
      <c r="H239" s="12" t="s">
        <v>85</v>
      </c>
      <c r="I239" s="13" t="s">
        <v>86</v>
      </c>
      <c r="J239" s="12" t="s">
        <v>1685</v>
      </c>
      <c r="K239" s="13" t="s">
        <v>88</v>
      </c>
      <c r="L239" s="12" t="s">
        <v>1686</v>
      </c>
      <c r="M239" s="13" t="s">
        <v>1687</v>
      </c>
      <c r="N239" s="12" t="s">
        <v>1688</v>
      </c>
      <c r="O239" s="13" t="s">
        <v>556</v>
      </c>
      <c r="P239">
        <f t="shared" si="3"/>
        <v>16</v>
      </c>
      <c r="Q239">
        <f>VLOOKUP(P239,'3ME-NAF'!A:C,3,FALSE)</f>
        <v>12</v>
      </c>
      <c r="R239" s="7" t="s">
        <v>249</v>
      </c>
      <c r="S239" s="6" t="s">
        <v>94</v>
      </c>
      <c r="T239" s="7" t="s">
        <v>166</v>
      </c>
      <c r="U239" s="12" t="s">
        <v>1689</v>
      </c>
      <c r="V239" s="13" t="s">
        <v>97</v>
      </c>
      <c r="W239" s="12" t="s">
        <v>305</v>
      </c>
      <c r="X239" s="13" t="s">
        <v>1690</v>
      </c>
      <c r="Y239" s="12" t="s">
        <v>1691</v>
      </c>
      <c r="Z239" s="13" t="s">
        <v>1692</v>
      </c>
      <c r="AA239" s="12" t="s">
        <v>1693</v>
      </c>
      <c r="AB239" s="13" t="s">
        <v>1694</v>
      </c>
      <c r="AC239" s="12" t="s">
        <v>79</v>
      </c>
      <c r="AD239" s="13" t="s">
        <v>1695</v>
      </c>
      <c r="AE239" s="12" t="s">
        <v>1696</v>
      </c>
      <c r="AF239" s="13" t="s">
        <v>79</v>
      </c>
      <c r="AG239" s="12" t="s">
        <v>79</v>
      </c>
      <c r="AH239" s="13" t="s">
        <v>143</v>
      </c>
      <c r="AI239" s="12" t="s">
        <v>143</v>
      </c>
      <c r="AJ239" s="13" t="s">
        <v>1697</v>
      </c>
      <c r="AK239" s="12" t="s">
        <v>1248</v>
      </c>
      <c r="AL239" s="13" t="s">
        <v>1698</v>
      </c>
      <c r="AM239" s="12" t="s">
        <v>1248</v>
      </c>
      <c r="AN239" s="13" t="s">
        <v>368</v>
      </c>
      <c r="AO239" s="7" t="s">
        <v>249</v>
      </c>
      <c r="AP239" s="13" t="s">
        <v>1699</v>
      </c>
      <c r="AQ239" s="13" t="s">
        <v>143</v>
      </c>
      <c r="AR239" s="13">
        <v>1</v>
      </c>
      <c r="AS239" s="14">
        <v>11815342.391119</v>
      </c>
      <c r="AT239" s="14">
        <v>11016272.533709999</v>
      </c>
      <c r="AU239" s="14"/>
      <c r="AV239" s="14"/>
      <c r="AW239" s="14"/>
      <c r="AX239" s="14"/>
      <c r="AY239" s="14">
        <v>4798496</v>
      </c>
      <c r="AZ239" s="14">
        <v>4798496</v>
      </c>
      <c r="BA239" s="15">
        <v>440000</v>
      </c>
      <c r="BB239" s="15">
        <v>0</v>
      </c>
      <c r="BC239" s="15">
        <v>0</v>
      </c>
      <c r="BD239" s="15">
        <v>440000</v>
      </c>
      <c r="BE239" s="16"/>
      <c r="BF239" s="17"/>
      <c r="BG239" s="17"/>
      <c r="BH239" s="17"/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2154051</v>
      </c>
      <c r="BP239" s="15">
        <v>0</v>
      </c>
      <c r="BQ239" s="15">
        <v>8079858</v>
      </c>
      <c r="BR239" s="15">
        <v>8079858</v>
      </c>
      <c r="BS239" s="13" t="s">
        <v>76</v>
      </c>
      <c r="BT239" s="7" t="str">
        <f>IFERROR((VLOOKUP(J239,[1]!Tableau2[#All],13,FALSE)),"")</f>
        <v/>
      </c>
    </row>
    <row r="240" spans="1:72" x14ac:dyDescent="0.25">
      <c r="A240" s="6" t="s">
        <v>2383</v>
      </c>
      <c r="B240" s="6" t="s">
        <v>354</v>
      </c>
      <c r="C240" s="7" t="s">
        <v>80</v>
      </c>
      <c r="D240" s="6" t="s">
        <v>81</v>
      </c>
      <c r="E240" s="7" t="s">
        <v>82</v>
      </c>
      <c r="F240" s="6" t="s">
        <v>83</v>
      </c>
      <c r="G240" s="7" t="s">
        <v>84</v>
      </c>
      <c r="H240" s="6" t="s">
        <v>85</v>
      </c>
      <c r="I240" s="7" t="s">
        <v>86</v>
      </c>
      <c r="J240" s="6" t="s">
        <v>2384</v>
      </c>
      <c r="K240" s="7" t="s">
        <v>88</v>
      </c>
      <c r="L240" s="6" t="s">
        <v>2385</v>
      </c>
      <c r="M240" s="7" t="s">
        <v>805</v>
      </c>
      <c r="N240" s="6" t="s">
        <v>806</v>
      </c>
      <c r="O240" s="7" t="s">
        <v>807</v>
      </c>
      <c r="P240">
        <f t="shared" si="3"/>
        <v>17</v>
      </c>
      <c r="Q240">
        <f>VLOOKUP(P240,'3ME-NAF'!A:C,3,FALSE)</f>
        <v>6</v>
      </c>
      <c r="R240" s="7" t="s">
        <v>236</v>
      </c>
      <c r="S240" s="6" t="s">
        <v>94</v>
      </c>
      <c r="T240" s="7" t="s">
        <v>166</v>
      </c>
      <c r="U240" s="6" t="s">
        <v>2272</v>
      </c>
      <c r="V240" s="7" t="s">
        <v>97</v>
      </c>
      <c r="W240" s="6" t="s">
        <v>98</v>
      </c>
      <c r="X240" s="7" t="s">
        <v>808</v>
      </c>
      <c r="Y240" s="6" t="s">
        <v>809</v>
      </c>
      <c r="Z240" s="7" t="s">
        <v>810</v>
      </c>
      <c r="AA240" s="6" t="s">
        <v>811</v>
      </c>
      <c r="AB240" s="7" t="s">
        <v>2386</v>
      </c>
      <c r="AC240" s="6" t="s">
        <v>79</v>
      </c>
      <c r="AD240" s="7" t="s">
        <v>79</v>
      </c>
      <c r="AE240" s="6" t="s">
        <v>2387</v>
      </c>
      <c r="AF240" s="7" t="s">
        <v>79</v>
      </c>
      <c r="AG240" s="6" t="s">
        <v>79</v>
      </c>
      <c r="AH240" s="7" t="s">
        <v>143</v>
      </c>
      <c r="AI240" s="6" t="s">
        <v>143</v>
      </c>
      <c r="AJ240" s="7" t="s">
        <v>2388</v>
      </c>
      <c r="AK240" s="6" t="s">
        <v>2389</v>
      </c>
      <c r="AL240" s="7" t="s">
        <v>2390</v>
      </c>
      <c r="AM240" s="6" t="s">
        <v>2391</v>
      </c>
      <c r="AN240" s="7" t="s">
        <v>368</v>
      </c>
      <c r="AO240" s="7" t="s">
        <v>236</v>
      </c>
      <c r="AP240" s="7" t="s">
        <v>79</v>
      </c>
      <c r="AQ240" s="7"/>
      <c r="AR240" s="7">
        <v>1</v>
      </c>
      <c r="AS240" s="8">
        <v>10900000</v>
      </c>
      <c r="AT240" s="8">
        <v>10680000</v>
      </c>
      <c r="AU240" s="8"/>
      <c r="AV240" s="8"/>
      <c r="AW240" s="8"/>
      <c r="AX240" s="8"/>
      <c r="AY240" s="8">
        <v>4600000</v>
      </c>
      <c r="AZ240" s="8">
        <v>4600000</v>
      </c>
      <c r="BA240" s="9">
        <v>920000</v>
      </c>
      <c r="BB240" s="9">
        <v>0</v>
      </c>
      <c r="BC240" s="9">
        <v>0</v>
      </c>
      <c r="BD240" s="9">
        <v>920000</v>
      </c>
      <c r="BE240" s="10">
        <v>44000</v>
      </c>
      <c r="BF240" s="11">
        <v>5.2272730000000003</v>
      </c>
      <c r="BG240" s="11">
        <v>44000</v>
      </c>
      <c r="BH240" s="11">
        <v>8000</v>
      </c>
      <c r="BI240" s="9">
        <v>0</v>
      </c>
      <c r="BJ240" s="9">
        <v>0</v>
      </c>
      <c r="BK240" s="9">
        <v>0</v>
      </c>
      <c r="BL240" s="9">
        <v>0</v>
      </c>
      <c r="BM240" s="9">
        <v>0</v>
      </c>
      <c r="BN240" s="9">
        <v>0</v>
      </c>
      <c r="BO240" s="9">
        <v>6300000</v>
      </c>
      <c r="BP240" s="9">
        <v>0</v>
      </c>
      <c r="BQ240" s="9">
        <v>0</v>
      </c>
      <c r="BR240" s="9">
        <v>0</v>
      </c>
      <c r="BS240" s="7"/>
      <c r="BT240" s="7" t="str">
        <f>IFERROR((VLOOKUP(J240,[1]!Tableau2[#All],13,FALSE)),"")</f>
        <v/>
      </c>
    </row>
    <row r="241" spans="1:72" x14ac:dyDescent="0.25">
      <c r="A241" s="6" t="s">
        <v>2383</v>
      </c>
      <c r="B241" s="6" t="s">
        <v>354</v>
      </c>
      <c r="C241" s="7" t="s">
        <v>80</v>
      </c>
      <c r="D241" s="6" t="s">
        <v>81</v>
      </c>
      <c r="E241" s="7" t="s">
        <v>82</v>
      </c>
      <c r="F241" s="6" t="s">
        <v>83</v>
      </c>
      <c r="G241" s="7" t="s">
        <v>84</v>
      </c>
      <c r="H241" s="6" t="s">
        <v>85</v>
      </c>
      <c r="I241" s="7" t="s">
        <v>86</v>
      </c>
      <c r="J241" s="6" t="s">
        <v>2392</v>
      </c>
      <c r="K241" s="7" t="s">
        <v>88</v>
      </c>
      <c r="L241" s="6" t="s">
        <v>2393</v>
      </c>
      <c r="M241" s="7" t="s">
        <v>2394</v>
      </c>
      <c r="N241" s="6" t="s">
        <v>2395</v>
      </c>
      <c r="O241" s="7" t="s">
        <v>1388</v>
      </c>
      <c r="P241">
        <f t="shared" si="3"/>
        <v>72</v>
      </c>
      <c r="Q241">
        <v>2402</v>
      </c>
      <c r="R241" s="7" t="s">
        <v>430</v>
      </c>
      <c r="S241" s="6" t="s">
        <v>94</v>
      </c>
      <c r="T241" s="7" t="s">
        <v>95</v>
      </c>
      <c r="U241" s="6" t="s">
        <v>1095</v>
      </c>
      <c r="V241" s="7" t="s">
        <v>97</v>
      </c>
      <c r="W241" s="6" t="s">
        <v>787</v>
      </c>
      <c r="X241" s="7" t="s">
        <v>870</v>
      </c>
      <c r="Y241" s="6" t="s">
        <v>2396</v>
      </c>
      <c r="Z241" s="7" t="s">
        <v>2397</v>
      </c>
      <c r="AA241" s="6" t="s">
        <v>2398</v>
      </c>
      <c r="AB241" s="7" t="s">
        <v>2399</v>
      </c>
      <c r="AC241" s="6" t="s">
        <v>79</v>
      </c>
      <c r="AD241" s="7" t="s">
        <v>2400</v>
      </c>
      <c r="AE241" s="6" t="s">
        <v>2401</v>
      </c>
      <c r="AF241" s="7" t="s">
        <v>79</v>
      </c>
      <c r="AG241" s="6" t="s">
        <v>79</v>
      </c>
      <c r="AH241" s="7" t="s">
        <v>143</v>
      </c>
      <c r="AI241" s="6" t="s">
        <v>143</v>
      </c>
      <c r="AJ241" s="7" t="s">
        <v>2402</v>
      </c>
      <c r="AK241" s="6" t="s">
        <v>2389</v>
      </c>
      <c r="AL241" s="7" t="s">
        <v>2403</v>
      </c>
      <c r="AM241" s="6" t="s">
        <v>2391</v>
      </c>
      <c r="AN241" s="7" t="s">
        <v>368</v>
      </c>
      <c r="AO241" s="7" t="s">
        <v>430</v>
      </c>
      <c r="AP241" s="7" t="s">
        <v>79</v>
      </c>
      <c r="AQ241" s="7"/>
      <c r="AR241" s="7">
        <v>1</v>
      </c>
      <c r="AS241" s="8">
        <v>17802585</v>
      </c>
      <c r="AT241" s="8">
        <v>17802585</v>
      </c>
      <c r="AU241" s="8"/>
      <c r="AV241" s="8"/>
      <c r="AW241" s="8"/>
      <c r="AX241" s="8"/>
      <c r="AY241" s="8">
        <v>3990000</v>
      </c>
      <c r="AZ241" s="8">
        <v>3990000</v>
      </c>
      <c r="BA241" s="9">
        <v>798000</v>
      </c>
      <c r="BB241" s="9">
        <v>0</v>
      </c>
      <c r="BC241" s="9">
        <v>0</v>
      </c>
      <c r="BD241" s="9">
        <v>798000</v>
      </c>
      <c r="BE241" s="10">
        <v>36500</v>
      </c>
      <c r="BF241" s="11">
        <v>5.4657530000000003</v>
      </c>
      <c r="BG241" s="11">
        <v>36500</v>
      </c>
      <c r="BH241" s="11">
        <v>13400</v>
      </c>
      <c r="BI241" s="9">
        <v>0</v>
      </c>
      <c r="BJ241" s="9">
        <v>0</v>
      </c>
      <c r="BK241" s="9">
        <v>0</v>
      </c>
      <c r="BL241" s="9">
        <v>0</v>
      </c>
      <c r="BM241" s="9">
        <v>0</v>
      </c>
      <c r="BN241" s="9">
        <v>0</v>
      </c>
      <c r="BO241" s="9">
        <v>13812585</v>
      </c>
      <c r="BP241" s="9">
        <v>0</v>
      </c>
      <c r="BQ241" s="9">
        <v>0</v>
      </c>
      <c r="BR241" s="9">
        <v>0</v>
      </c>
      <c r="BS241" s="7"/>
      <c r="BT241" s="7" t="str">
        <f>IFERROR((VLOOKUP(J241,[1]!Tableau2[#All],13,FALSE)),"")</f>
        <v/>
      </c>
    </row>
    <row r="242" spans="1:72" s="3" customFormat="1" x14ac:dyDescent="0.25">
      <c r="A242" s="12" t="s">
        <v>2383</v>
      </c>
      <c r="B242" s="12" t="s">
        <v>354</v>
      </c>
      <c r="C242" s="13" t="s">
        <v>80</v>
      </c>
      <c r="D242" s="12" t="s">
        <v>81</v>
      </c>
      <c r="E242" s="13" t="s">
        <v>82</v>
      </c>
      <c r="F242" s="12" t="s">
        <v>83</v>
      </c>
      <c r="G242" s="13" t="s">
        <v>84</v>
      </c>
      <c r="H242" s="12" t="s">
        <v>85</v>
      </c>
      <c r="I242" s="13" t="s">
        <v>86</v>
      </c>
      <c r="J242" s="12" t="s">
        <v>2404</v>
      </c>
      <c r="K242" s="13" t="s">
        <v>88</v>
      </c>
      <c r="L242" s="12" t="s">
        <v>2405</v>
      </c>
      <c r="M242" s="13" t="s">
        <v>2406</v>
      </c>
      <c r="N242" s="12" t="s">
        <v>2407</v>
      </c>
      <c r="O242" s="13" t="s">
        <v>587</v>
      </c>
      <c r="P242">
        <f t="shared" si="3"/>
        <v>16</v>
      </c>
      <c r="Q242">
        <f>VLOOKUP(P242,'3ME-NAF'!A:C,3,FALSE)</f>
        <v>12</v>
      </c>
      <c r="R242" s="7" t="s">
        <v>249</v>
      </c>
      <c r="S242" s="6" t="s">
        <v>94</v>
      </c>
      <c r="T242" s="7" t="s">
        <v>166</v>
      </c>
      <c r="U242" s="12" t="s">
        <v>1689</v>
      </c>
      <c r="V242" s="13" t="s">
        <v>97</v>
      </c>
      <c r="W242" s="12" t="s">
        <v>98</v>
      </c>
      <c r="X242" s="13" t="s">
        <v>226</v>
      </c>
      <c r="Y242" s="12" t="s">
        <v>1450</v>
      </c>
      <c r="Z242" s="13" t="s">
        <v>1451</v>
      </c>
      <c r="AA242" s="12" t="s">
        <v>1452</v>
      </c>
      <c r="AB242" s="13" t="s">
        <v>2408</v>
      </c>
      <c r="AC242" s="12" t="s">
        <v>79</v>
      </c>
      <c r="AD242" s="13" t="s">
        <v>1695</v>
      </c>
      <c r="AE242" s="12" t="s">
        <v>1696</v>
      </c>
      <c r="AF242" s="13" t="s">
        <v>79</v>
      </c>
      <c r="AG242" s="12" t="s">
        <v>79</v>
      </c>
      <c r="AH242" s="13" t="s">
        <v>143</v>
      </c>
      <c r="AI242" s="12" t="s">
        <v>2409</v>
      </c>
      <c r="AJ242" s="13" t="s">
        <v>2410</v>
      </c>
      <c r="AK242" s="12" t="s">
        <v>2411</v>
      </c>
      <c r="AL242" s="13" t="s">
        <v>2412</v>
      </c>
      <c r="AM242" s="12" t="s">
        <v>2411</v>
      </c>
      <c r="AN242" s="13" t="s">
        <v>368</v>
      </c>
      <c r="AO242" s="7" t="s">
        <v>249</v>
      </c>
      <c r="AP242" s="13" t="s">
        <v>2150</v>
      </c>
      <c r="AQ242" s="13" t="s">
        <v>143</v>
      </c>
      <c r="AR242" s="13">
        <v>1</v>
      </c>
      <c r="AS242" s="14">
        <v>6478750</v>
      </c>
      <c r="AT242" s="14">
        <v>6295750</v>
      </c>
      <c r="AU242" s="14"/>
      <c r="AV242" s="14"/>
      <c r="AW242" s="14"/>
      <c r="AX242" s="14"/>
      <c r="AY242" s="14">
        <v>2612541</v>
      </c>
      <c r="AZ242" s="14">
        <v>2612541</v>
      </c>
      <c r="BA242" s="15">
        <v>522508.2</v>
      </c>
      <c r="BB242" s="15">
        <v>522508.2</v>
      </c>
      <c r="BC242" s="15">
        <v>0</v>
      </c>
      <c r="BD242" s="15">
        <v>1045016.4</v>
      </c>
      <c r="BE242" s="16">
        <v>16614</v>
      </c>
      <c r="BF242" s="17">
        <v>7.8624679999999998</v>
      </c>
      <c r="BG242" s="17">
        <v>16614</v>
      </c>
      <c r="BH242" s="17">
        <v>5000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3866209</v>
      </c>
      <c r="BR242" s="15">
        <v>3866209</v>
      </c>
      <c r="BS242" s="13" t="s">
        <v>76</v>
      </c>
      <c r="BT242" s="7" t="str">
        <f>IFERROR((VLOOKUP(J242,[1]!Tableau2[#All],13,FALSE)),"")</f>
        <v/>
      </c>
    </row>
    <row r="243" spans="1:72" s="3" customFormat="1" x14ac:dyDescent="0.25">
      <c r="A243" s="12" t="s">
        <v>2383</v>
      </c>
      <c r="B243" s="12" t="s">
        <v>354</v>
      </c>
      <c r="C243" s="13" t="s">
        <v>80</v>
      </c>
      <c r="D243" s="12" t="s">
        <v>81</v>
      </c>
      <c r="E243" s="13" t="s">
        <v>82</v>
      </c>
      <c r="F243" s="12" t="s">
        <v>83</v>
      </c>
      <c r="G243" s="13" t="s">
        <v>84</v>
      </c>
      <c r="H243" s="12" t="s">
        <v>85</v>
      </c>
      <c r="I243" s="13" t="s">
        <v>86</v>
      </c>
      <c r="J243" s="12" t="s">
        <v>2413</v>
      </c>
      <c r="K243" s="13" t="s">
        <v>88</v>
      </c>
      <c r="L243" s="12" t="s">
        <v>2414</v>
      </c>
      <c r="M243" s="13" t="s">
        <v>1362</v>
      </c>
      <c r="N243" s="12" t="s">
        <v>1363</v>
      </c>
      <c r="O243" s="13" t="s">
        <v>1177</v>
      </c>
      <c r="P243">
        <f t="shared" si="3"/>
        <v>16</v>
      </c>
      <c r="Q243">
        <f>VLOOKUP(P243,'3ME-NAF'!A:C,3,FALSE)</f>
        <v>12</v>
      </c>
      <c r="R243" s="7" t="s">
        <v>249</v>
      </c>
      <c r="S243" s="6" t="s">
        <v>94</v>
      </c>
      <c r="T243" s="7" t="s">
        <v>166</v>
      </c>
      <c r="U243" s="12" t="s">
        <v>1689</v>
      </c>
      <c r="V243" s="13" t="s">
        <v>97</v>
      </c>
      <c r="W243" s="12" t="s">
        <v>305</v>
      </c>
      <c r="X243" s="13" t="s">
        <v>962</v>
      </c>
      <c r="Y243" s="12" t="s">
        <v>1364</v>
      </c>
      <c r="Z243" s="13" t="s">
        <v>1365</v>
      </c>
      <c r="AA243" s="12" t="s">
        <v>1366</v>
      </c>
      <c r="AB243" s="13" t="s">
        <v>2415</v>
      </c>
      <c r="AC243" s="12" t="s">
        <v>79</v>
      </c>
      <c r="AD243" s="13" t="s">
        <v>1695</v>
      </c>
      <c r="AE243" s="12" t="s">
        <v>1696</v>
      </c>
      <c r="AF243" s="13" t="s">
        <v>2416</v>
      </c>
      <c r="AG243" s="12" t="s">
        <v>79</v>
      </c>
      <c r="AH243" s="13" t="s">
        <v>143</v>
      </c>
      <c r="AI243" s="12" t="s">
        <v>143</v>
      </c>
      <c r="AJ243" s="13" t="s">
        <v>2417</v>
      </c>
      <c r="AK243" s="12" t="s">
        <v>2411</v>
      </c>
      <c r="AL243" s="13" t="s">
        <v>2412</v>
      </c>
      <c r="AM243" s="12" t="s">
        <v>2411</v>
      </c>
      <c r="AN243" s="13" t="s">
        <v>368</v>
      </c>
      <c r="AO243" s="7" t="s">
        <v>249</v>
      </c>
      <c r="AP243" s="13" t="s">
        <v>2418</v>
      </c>
      <c r="AQ243" s="13" t="s">
        <v>143</v>
      </c>
      <c r="AR243" s="13">
        <v>1</v>
      </c>
      <c r="AS243" s="14">
        <v>32271556</v>
      </c>
      <c r="AT243" s="14">
        <v>30628076</v>
      </c>
      <c r="AU243" s="14"/>
      <c r="AV243" s="14"/>
      <c r="AW243" s="14"/>
      <c r="AX243" s="14"/>
      <c r="AY243" s="14">
        <v>12604957</v>
      </c>
      <c r="AZ243" s="14">
        <v>12604957</v>
      </c>
      <c r="BA243" s="15">
        <v>2520991.4</v>
      </c>
      <c r="BB243" s="15">
        <v>0</v>
      </c>
      <c r="BC243" s="15">
        <v>0</v>
      </c>
      <c r="BD243" s="15">
        <v>2520991.4</v>
      </c>
      <c r="BE243" s="16">
        <v>122896</v>
      </c>
      <c r="BF243" s="17">
        <v>5.1283019999999997</v>
      </c>
      <c r="BG243" s="17">
        <v>122896</v>
      </c>
      <c r="BH243" s="17">
        <v>16500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4840733</v>
      </c>
      <c r="BP243" s="15">
        <v>0</v>
      </c>
      <c r="BQ243" s="15">
        <v>14825866</v>
      </c>
      <c r="BR243" s="15">
        <v>14825866</v>
      </c>
      <c r="BS243" s="13" t="s">
        <v>76</v>
      </c>
      <c r="BT243" s="7" t="str">
        <f>IFERROR((VLOOKUP(J243,[1]!Tableau2[#All],13,FALSE)),"")</f>
        <v/>
      </c>
    </row>
    <row r="244" spans="1:72" s="3" customFormat="1" x14ac:dyDescent="0.25">
      <c r="A244" s="12" t="s">
        <v>2383</v>
      </c>
      <c r="B244" s="12" t="s">
        <v>354</v>
      </c>
      <c r="C244" s="13" t="s">
        <v>80</v>
      </c>
      <c r="D244" s="12" t="s">
        <v>81</v>
      </c>
      <c r="E244" s="13" t="s">
        <v>82</v>
      </c>
      <c r="F244" s="12" t="s">
        <v>83</v>
      </c>
      <c r="G244" s="13" t="s">
        <v>84</v>
      </c>
      <c r="H244" s="12" t="s">
        <v>85</v>
      </c>
      <c r="I244" s="13" t="s">
        <v>86</v>
      </c>
      <c r="J244" s="12" t="s">
        <v>2419</v>
      </c>
      <c r="K244" s="13" t="s">
        <v>88</v>
      </c>
      <c r="L244" s="12" t="s">
        <v>2420</v>
      </c>
      <c r="M244" s="13" t="s">
        <v>2421</v>
      </c>
      <c r="N244" s="12" t="s">
        <v>2422</v>
      </c>
      <c r="O244" s="13" t="s">
        <v>556</v>
      </c>
      <c r="P244">
        <f t="shared" si="3"/>
        <v>16</v>
      </c>
      <c r="Q244">
        <f>VLOOKUP(P244,'3ME-NAF'!A:C,3,FALSE)</f>
        <v>12</v>
      </c>
      <c r="R244" s="7" t="s">
        <v>249</v>
      </c>
      <c r="S244" s="6" t="s">
        <v>94</v>
      </c>
      <c r="T244" s="7" t="s">
        <v>95</v>
      </c>
      <c r="U244" s="12" t="s">
        <v>1689</v>
      </c>
      <c r="V244" s="13" t="s">
        <v>97</v>
      </c>
      <c r="W244" s="12" t="s">
        <v>305</v>
      </c>
      <c r="X244" s="13" t="s">
        <v>962</v>
      </c>
      <c r="Y244" s="12" t="s">
        <v>1745</v>
      </c>
      <c r="Z244" s="13" t="s">
        <v>1746</v>
      </c>
      <c r="AA244" s="12" t="s">
        <v>1747</v>
      </c>
      <c r="AB244" s="13" t="s">
        <v>2423</v>
      </c>
      <c r="AC244" s="12" t="s">
        <v>79</v>
      </c>
      <c r="AD244" s="13" t="s">
        <v>1695</v>
      </c>
      <c r="AE244" s="12" t="s">
        <v>1696</v>
      </c>
      <c r="AF244" s="13" t="s">
        <v>79</v>
      </c>
      <c r="AG244" s="12" t="s">
        <v>79</v>
      </c>
      <c r="AH244" s="13" t="s">
        <v>143</v>
      </c>
      <c r="AI244" s="12" t="s">
        <v>143</v>
      </c>
      <c r="AJ244" s="13" t="s">
        <v>2424</v>
      </c>
      <c r="AK244" s="12" t="s">
        <v>2411</v>
      </c>
      <c r="AL244" s="13" t="s">
        <v>2412</v>
      </c>
      <c r="AM244" s="12" t="s">
        <v>2411</v>
      </c>
      <c r="AN244" s="13" t="s">
        <v>368</v>
      </c>
      <c r="AO244" s="7" t="s">
        <v>249</v>
      </c>
      <c r="AP244" s="13" t="s">
        <v>2150</v>
      </c>
      <c r="AQ244" s="13" t="s">
        <v>143</v>
      </c>
      <c r="AR244" s="13">
        <v>1</v>
      </c>
      <c r="AS244" s="14">
        <v>15502966</v>
      </c>
      <c r="AT244" s="14">
        <v>15002966</v>
      </c>
      <c r="AU244" s="14"/>
      <c r="AV244" s="14"/>
      <c r="AW244" s="14"/>
      <c r="AX244" s="14"/>
      <c r="AY244" s="14">
        <v>6480300</v>
      </c>
      <c r="AZ244" s="14">
        <v>6480300</v>
      </c>
      <c r="BA244" s="15">
        <v>1296060</v>
      </c>
      <c r="BB244" s="15">
        <v>0</v>
      </c>
      <c r="BC244" s="15">
        <v>0</v>
      </c>
      <c r="BD244" s="15">
        <v>1296060</v>
      </c>
      <c r="BE244" s="16">
        <v>67000</v>
      </c>
      <c r="BF244" s="17">
        <v>4.8360450000000004</v>
      </c>
      <c r="BG244" s="17">
        <v>67000</v>
      </c>
      <c r="BH244" s="17">
        <v>15000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500000</v>
      </c>
      <c r="BP244" s="15">
        <v>0</v>
      </c>
      <c r="BQ244" s="15">
        <v>8522666</v>
      </c>
      <c r="BR244" s="15">
        <v>8522666</v>
      </c>
      <c r="BS244" s="13" t="s">
        <v>76</v>
      </c>
      <c r="BT244" s="7" t="str">
        <f>IFERROR((VLOOKUP(J244,[1]!Tableau2[#All],13,FALSE)),"")</f>
        <v/>
      </c>
    </row>
    <row r="245" spans="1:72" s="3" customFormat="1" x14ac:dyDescent="0.25">
      <c r="A245" s="12" t="s">
        <v>2383</v>
      </c>
      <c r="B245" s="12" t="s">
        <v>354</v>
      </c>
      <c r="C245" s="13" t="s">
        <v>80</v>
      </c>
      <c r="D245" s="12" t="s">
        <v>81</v>
      </c>
      <c r="E245" s="13" t="s">
        <v>82</v>
      </c>
      <c r="F245" s="12" t="s">
        <v>83</v>
      </c>
      <c r="G245" s="13" t="s">
        <v>84</v>
      </c>
      <c r="H245" s="12" t="s">
        <v>85</v>
      </c>
      <c r="I245" s="13" t="s">
        <v>86</v>
      </c>
      <c r="J245" s="12" t="s">
        <v>2425</v>
      </c>
      <c r="K245" s="13" t="s">
        <v>88</v>
      </c>
      <c r="L245" s="12" t="s">
        <v>2426</v>
      </c>
      <c r="M245" s="13" t="s">
        <v>2427</v>
      </c>
      <c r="N245" s="12" t="s">
        <v>2428</v>
      </c>
      <c r="O245" s="13" t="s">
        <v>556</v>
      </c>
      <c r="P245">
        <f t="shared" si="3"/>
        <v>16</v>
      </c>
      <c r="Q245">
        <f>VLOOKUP(P245,'3ME-NAF'!A:C,3,FALSE)</f>
        <v>12</v>
      </c>
      <c r="R245" s="7" t="s">
        <v>249</v>
      </c>
      <c r="S245" s="6" t="s">
        <v>94</v>
      </c>
      <c r="T245" s="7" t="s">
        <v>166</v>
      </c>
      <c r="U245" s="12" t="s">
        <v>1689</v>
      </c>
      <c r="V245" s="13" t="s">
        <v>97</v>
      </c>
      <c r="W245" s="12" t="s">
        <v>787</v>
      </c>
      <c r="X245" s="13" t="s">
        <v>995</v>
      </c>
      <c r="Y245" s="12" t="s">
        <v>2429</v>
      </c>
      <c r="Z245" s="13" t="s">
        <v>2430</v>
      </c>
      <c r="AA245" s="12" t="s">
        <v>2431</v>
      </c>
      <c r="AB245" s="13" t="s">
        <v>2423</v>
      </c>
      <c r="AC245" s="12" t="s">
        <v>79</v>
      </c>
      <c r="AD245" s="13" t="s">
        <v>1695</v>
      </c>
      <c r="AE245" s="12" t="s">
        <v>1696</v>
      </c>
      <c r="AF245" s="13" t="s">
        <v>79</v>
      </c>
      <c r="AG245" s="12" t="s">
        <v>79</v>
      </c>
      <c r="AH245" s="13" t="s">
        <v>143</v>
      </c>
      <c r="AI245" s="12" t="s">
        <v>143</v>
      </c>
      <c r="AJ245" s="13" t="s">
        <v>2432</v>
      </c>
      <c r="AK245" s="12" t="s">
        <v>2411</v>
      </c>
      <c r="AL245" s="13" t="s">
        <v>2412</v>
      </c>
      <c r="AM245" s="12" t="s">
        <v>2411</v>
      </c>
      <c r="AN245" s="13" t="s">
        <v>368</v>
      </c>
      <c r="AO245" s="7" t="s">
        <v>249</v>
      </c>
      <c r="AP245" s="13" t="s">
        <v>1699</v>
      </c>
      <c r="AQ245" s="13" t="s">
        <v>143</v>
      </c>
      <c r="AR245" s="13">
        <v>1</v>
      </c>
      <c r="AS245" s="14">
        <v>5989747.2999999998</v>
      </c>
      <c r="AT245" s="14">
        <v>5679347.2999999998</v>
      </c>
      <c r="AU245" s="14"/>
      <c r="AV245" s="14"/>
      <c r="AW245" s="14"/>
      <c r="AX245" s="14"/>
      <c r="AY245" s="14">
        <v>2402088.9</v>
      </c>
      <c r="AZ245" s="14">
        <v>2402088.9</v>
      </c>
      <c r="BA245" s="15">
        <v>480417.78</v>
      </c>
      <c r="BB245" s="15">
        <v>0</v>
      </c>
      <c r="BC245" s="15">
        <v>0</v>
      </c>
      <c r="BD245" s="15">
        <v>480417.78</v>
      </c>
      <c r="BE245" s="16">
        <v>11983</v>
      </c>
      <c r="BF245" s="17">
        <v>10.022902999999999</v>
      </c>
      <c r="BG245" s="17">
        <v>11983</v>
      </c>
      <c r="BH245" s="17">
        <v>5500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1198189.5</v>
      </c>
      <c r="BP245" s="15">
        <v>0</v>
      </c>
      <c r="BQ245" s="15">
        <v>2389469.9</v>
      </c>
      <c r="BR245" s="15">
        <v>2389469.9</v>
      </c>
      <c r="BS245" s="13" t="s">
        <v>76</v>
      </c>
      <c r="BT245" s="7" t="str">
        <f>IFERROR((VLOOKUP(J245,[1]!Tableau2[#All],13,FALSE)),"")</f>
        <v/>
      </c>
    </row>
    <row r="246" spans="1:72" x14ac:dyDescent="0.25">
      <c r="A246" s="6" t="s">
        <v>2383</v>
      </c>
      <c r="B246" s="6" t="s">
        <v>354</v>
      </c>
      <c r="C246" s="7" t="s">
        <v>1881</v>
      </c>
      <c r="D246" s="6" t="s">
        <v>81</v>
      </c>
      <c r="E246" s="7" t="s">
        <v>1882</v>
      </c>
      <c r="F246" s="6" t="s">
        <v>1883</v>
      </c>
      <c r="G246" s="7" t="s">
        <v>84</v>
      </c>
      <c r="H246" s="6" t="s">
        <v>85</v>
      </c>
      <c r="I246" s="7" t="s">
        <v>86</v>
      </c>
      <c r="J246" s="6" t="s">
        <v>2433</v>
      </c>
      <c r="K246" s="7" t="s">
        <v>88</v>
      </c>
      <c r="L246" s="6" t="s">
        <v>2434</v>
      </c>
      <c r="M246" s="7" t="s">
        <v>2435</v>
      </c>
      <c r="N246" s="6" t="s">
        <v>2436</v>
      </c>
      <c r="O246" s="7" t="s">
        <v>148</v>
      </c>
      <c r="P246">
        <f t="shared" si="3"/>
        <v>35</v>
      </c>
      <c r="Q246">
        <f>VLOOKUP(P246,'3ME-NAF'!A:C,3,FALSE)</f>
        <v>2402</v>
      </c>
      <c r="R246" s="7" t="s">
        <v>430</v>
      </c>
      <c r="S246" s="6" t="s">
        <v>94</v>
      </c>
      <c r="T246" s="7" t="s">
        <v>95</v>
      </c>
      <c r="U246" s="6" t="s">
        <v>360</v>
      </c>
      <c r="V246" s="7" t="s">
        <v>1862</v>
      </c>
      <c r="W246" s="6" t="s">
        <v>98</v>
      </c>
      <c r="X246" s="7" t="s">
        <v>2100</v>
      </c>
      <c r="Y246" s="6" t="s">
        <v>2437</v>
      </c>
      <c r="Z246" s="7" t="s">
        <v>2438</v>
      </c>
      <c r="AA246" s="6" t="s">
        <v>2439</v>
      </c>
      <c r="AB246" s="7" t="s">
        <v>1866</v>
      </c>
      <c r="AC246" s="6" t="s">
        <v>79</v>
      </c>
      <c r="AD246" s="7" t="s">
        <v>79</v>
      </c>
      <c r="AE246" s="6" t="s">
        <v>79</v>
      </c>
      <c r="AF246" s="7" t="s">
        <v>79</v>
      </c>
      <c r="AG246" s="6" t="s">
        <v>79</v>
      </c>
      <c r="AH246" s="7" t="s">
        <v>79</v>
      </c>
      <c r="AI246" s="6" t="s">
        <v>79</v>
      </c>
      <c r="AJ246" s="7" t="s">
        <v>79</v>
      </c>
      <c r="AK246" s="6" t="s">
        <v>2440</v>
      </c>
      <c r="AL246" s="7" t="s">
        <v>2412</v>
      </c>
      <c r="AM246" s="6" t="s">
        <v>2411</v>
      </c>
      <c r="AN246" s="7" t="s">
        <v>368</v>
      </c>
      <c r="AO246" s="7" t="s">
        <v>430</v>
      </c>
      <c r="AP246" s="7" t="s">
        <v>1291</v>
      </c>
      <c r="AQ246" s="7" t="s">
        <v>143</v>
      </c>
      <c r="AR246" s="7">
        <v>1</v>
      </c>
      <c r="AS246" s="8">
        <v>24500014</v>
      </c>
      <c r="AT246" s="8">
        <v>24500014</v>
      </c>
      <c r="AU246" s="8"/>
      <c r="AV246" s="8"/>
      <c r="AW246" s="8"/>
      <c r="AX246" s="8"/>
      <c r="AY246" s="8">
        <v>12302500</v>
      </c>
      <c r="AZ246" s="8">
        <v>12302500</v>
      </c>
      <c r="BA246" s="9"/>
      <c r="BB246" s="9"/>
      <c r="BC246" s="9"/>
      <c r="BD246" s="9"/>
      <c r="BE246" s="10">
        <v>124800</v>
      </c>
      <c r="BF246" s="11">
        <v>4.9288860000000003</v>
      </c>
      <c r="BG246" s="11">
        <v>124800</v>
      </c>
      <c r="BH246" s="11">
        <v>16900</v>
      </c>
      <c r="BI246" s="9">
        <v>0</v>
      </c>
      <c r="BJ246" s="9">
        <v>512430</v>
      </c>
      <c r="BK246" s="9">
        <v>0</v>
      </c>
      <c r="BL246" s="9">
        <v>0</v>
      </c>
      <c r="BM246" s="9">
        <v>0</v>
      </c>
      <c r="BN246" s="9">
        <v>0</v>
      </c>
      <c r="BO246" s="9">
        <v>11685084</v>
      </c>
      <c r="BP246" s="9">
        <v>0</v>
      </c>
      <c r="BQ246" s="9">
        <v>512430</v>
      </c>
      <c r="BR246" s="9">
        <v>0</v>
      </c>
      <c r="BS246" s="7"/>
      <c r="BT246" s="7" t="str">
        <f>IFERROR((VLOOKUP(J246,[1]!Tableau2[#All],13,FALSE)),"")</f>
        <v/>
      </c>
    </row>
    <row r="247" spans="1:72" x14ac:dyDescent="0.25">
      <c r="A247" s="6" t="s">
        <v>2383</v>
      </c>
      <c r="B247" s="6" t="s">
        <v>354</v>
      </c>
      <c r="C247" s="7" t="s">
        <v>2441</v>
      </c>
      <c r="D247" s="6" t="s">
        <v>81</v>
      </c>
      <c r="E247" s="7" t="s">
        <v>2442</v>
      </c>
      <c r="F247" s="6" t="s">
        <v>2443</v>
      </c>
      <c r="G247" s="7" t="s">
        <v>84</v>
      </c>
      <c r="H247" s="6" t="s">
        <v>85</v>
      </c>
      <c r="I247" s="7" t="s">
        <v>2444</v>
      </c>
      <c r="J247" s="6" t="s">
        <v>2445</v>
      </c>
      <c r="K247" s="7" t="s">
        <v>88</v>
      </c>
      <c r="L247" s="6" t="s">
        <v>2446</v>
      </c>
      <c r="M247" s="7" t="s">
        <v>2447</v>
      </c>
      <c r="N247" s="6" t="s">
        <v>2448</v>
      </c>
      <c r="O247" s="7" t="s">
        <v>1408</v>
      </c>
      <c r="P247">
        <f t="shared" si="3"/>
        <v>10</v>
      </c>
      <c r="Q247">
        <f>VLOOKUP(P247,'3ME-NAF'!A:C,3,FALSE)</f>
        <v>2</v>
      </c>
      <c r="R247" s="7" t="s">
        <v>93</v>
      </c>
      <c r="S247" s="6" t="s">
        <v>94</v>
      </c>
      <c r="T247" s="7" t="s">
        <v>95</v>
      </c>
      <c r="U247" s="6" t="s">
        <v>2272</v>
      </c>
      <c r="V247" s="7" t="s">
        <v>97</v>
      </c>
      <c r="W247" s="6" t="s">
        <v>98</v>
      </c>
      <c r="X247" s="7" t="s">
        <v>361</v>
      </c>
      <c r="Y247" s="6" t="s">
        <v>2449</v>
      </c>
      <c r="Z247" s="7" t="s">
        <v>2450</v>
      </c>
      <c r="AA247" s="6" t="s">
        <v>2451</v>
      </c>
      <c r="AB247" s="7" t="s">
        <v>2452</v>
      </c>
      <c r="AC247" s="6" t="s">
        <v>79</v>
      </c>
      <c r="AD247" s="7" t="s">
        <v>79</v>
      </c>
      <c r="AE247" s="6" t="s">
        <v>79</v>
      </c>
      <c r="AF247" s="7" t="s">
        <v>79</v>
      </c>
      <c r="AG247" s="6" t="s">
        <v>79</v>
      </c>
      <c r="AH247" s="7" t="s">
        <v>143</v>
      </c>
      <c r="AI247" s="6" t="s">
        <v>2453</v>
      </c>
      <c r="AJ247" s="7" t="s">
        <v>2454</v>
      </c>
      <c r="AK247" s="6" t="s">
        <v>2389</v>
      </c>
      <c r="AL247" s="7" t="s">
        <v>2390</v>
      </c>
      <c r="AM247" s="6" t="s">
        <v>2391</v>
      </c>
      <c r="AN247" s="7" t="s">
        <v>368</v>
      </c>
      <c r="AO247" s="7" t="s">
        <v>93</v>
      </c>
      <c r="AP247" s="7" t="s">
        <v>79</v>
      </c>
      <c r="AQ247" s="7"/>
      <c r="AR247" s="7">
        <v>1</v>
      </c>
      <c r="AS247" s="8">
        <v>11025000</v>
      </c>
      <c r="AT247" s="8">
        <v>10215000</v>
      </c>
      <c r="AU247" s="8"/>
      <c r="AV247" s="8"/>
      <c r="AW247" s="8"/>
      <c r="AX247" s="8"/>
      <c r="AY247" s="8">
        <v>4394025</v>
      </c>
      <c r="AZ247" s="8">
        <v>4394025</v>
      </c>
      <c r="BA247" s="9">
        <v>878805</v>
      </c>
      <c r="BB247" s="9">
        <v>878805</v>
      </c>
      <c r="BC247" s="9">
        <v>0</v>
      </c>
      <c r="BD247" s="9">
        <v>1757610</v>
      </c>
      <c r="BE247" s="10">
        <v>55250</v>
      </c>
      <c r="BF247" s="11">
        <v>3.9764930000000001</v>
      </c>
      <c r="BG247" s="11">
        <v>55250</v>
      </c>
      <c r="BH247" s="11">
        <v>30000</v>
      </c>
      <c r="BI247" s="9">
        <v>0</v>
      </c>
      <c r="BJ247" s="9">
        <v>0</v>
      </c>
      <c r="BK247" s="9">
        <v>0</v>
      </c>
      <c r="BL247" s="9">
        <v>0</v>
      </c>
      <c r="BM247" s="9">
        <v>0</v>
      </c>
      <c r="BN247" s="9">
        <v>0</v>
      </c>
      <c r="BO247" s="9">
        <v>6630975</v>
      </c>
      <c r="BP247" s="9">
        <v>0</v>
      </c>
      <c r="BQ247" s="9">
        <v>0</v>
      </c>
      <c r="BR247" s="9">
        <v>0</v>
      </c>
      <c r="BS247" s="7"/>
      <c r="BT247" s="7" t="str">
        <f>IFERROR((VLOOKUP(J247,[1]!Tableau2[#All],13,FALSE)),"")</f>
        <v/>
      </c>
    </row>
    <row r="248" spans="1:72" x14ac:dyDescent="0.25">
      <c r="A248" s="6" t="s">
        <v>2383</v>
      </c>
      <c r="B248" s="6" t="s">
        <v>354</v>
      </c>
      <c r="C248" s="7" t="s">
        <v>2441</v>
      </c>
      <c r="D248" s="6" t="s">
        <v>81</v>
      </c>
      <c r="E248" s="7" t="s">
        <v>2442</v>
      </c>
      <c r="F248" s="6" t="s">
        <v>2443</v>
      </c>
      <c r="G248" s="7" t="s">
        <v>84</v>
      </c>
      <c r="H248" s="6" t="s">
        <v>85</v>
      </c>
      <c r="I248" s="7" t="s">
        <v>2444</v>
      </c>
      <c r="J248" s="6" t="s">
        <v>2455</v>
      </c>
      <c r="K248" s="7" t="s">
        <v>88</v>
      </c>
      <c r="L248" s="6" t="s">
        <v>2456</v>
      </c>
      <c r="M248" s="7" t="s">
        <v>146</v>
      </c>
      <c r="N248" s="6" t="s">
        <v>1734</v>
      </c>
      <c r="O248" s="7" t="s">
        <v>511</v>
      </c>
      <c r="P248">
        <f t="shared" si="3"/>
        <v>43</v>
      </c>
      <c r="Q248">
        <v>2402</v>
      </c>
      <c r="R248" s="7" t="s">
        <v>93</v>
      </c>
      <c r="S248" s="6" t="s">
        <v>94</v>
      </c>
      <c r="T248" s="7" t="s">
        <v>95</v>
      </c>
      <c r="U248" s="6" t="s">
        <v>1095</v>
      </c>
      <c r="V248" s="7" t="s">
        <v>97</v>
      </c>
      <c r="W248" s="6" t="s">
        <v>787</v>
      </c>
      <c r="X248" s="7" t="s">
        <v>870</v>
      </c>
      <c r="Y248" s="6" t="s">
        <v>871</v>
      </c>
      <c r="Z248" s="7" t="s">
        <v>872</v>
      </c>
      <c r="AA248" s="6" t="s">
        <v>873</v>
      </c>
      <c r="AB248" s="7" t="s">
        <v>2452</v>
      </c>
      <c r="AC248" s="6" t="s">
        <v>79</v>
      </c>
      <c r="AD248" s="7" t="s">
        <v>79</v>
      </c>
      <c r="AE248" s="6" t="s">
        <v>79</v>
      </c>
      <c r="AF248" s="7" t="s">
        <v>79</v>
      </c>
      <c r="AG248" s="6" t="s">
        <v>79</v>
      </c>
      <c r="AH248" s="7" t="s">
        <v>143</v>
      </c>
      <c r="AI248" s="6" t="s">
        <v>143</v>
      </c>
      <c r="AJ248" s="7" t="s">
        <v>2457</v>
      </c>
      <c r="AK248" s="6" t="s">
        <v>2458</v>
      </c>
      <c r="AL248" s="7" t="s">
        <v>2459</v>
      </c>
      <c r="AM248" s="6" t="s">
        <v>2389</v>
      </c>
      <c r="AN248" s="7" t="s">
        <v>368</v>
      </c>
      <c r="AO248" s="7" t="s">
        <v>93</v>
      </c>
      <c r="AP248" s="7" t="s">
        <v>79</v>
      </c>
      <c r="AQ248" s="7"/>
      <c r="AR248" s="7">
        <v>1</v>
      </c>
      <c r="AS248" s="8">
        <v>5595000</v>
      </c>
      <c r="AT248" s="8">
        <v>5595000</v>
      </c>
      <c r="AU248" s="8"/>
      <c r="AV248" s="8"/>
      <c r="AW248" s="8"/>
      <c r="AX248" s="8"/>
      <c r="AY248" s="8">
        <v>1400000</v>
      </c>
      <c r="AZ248" s="8">
        <v>1400000</v>
      </c>
      <c r="BA248" s="9">
        <v>280000</v>
      </c>
      <c r="BB248" s="9">
        <v>0</v>
      </c>
      <c r="BC248" s="9">
        <v>0</v>
      </c>
      <c r="BD248" s="9">
        <v>280000</v>
      </c>
      <c r="BE248" s="10">
        <v>16744</v>
      </c>
      <c r="BF248" s="11">
        <v>4.1806020000000004</v>
      </c>
      <c r="BG248" s="11">
        <v>16744</v>
      </c>
      <c r="BH248" s="11">
        <v>3400</v>
      </c>
      <c r="BI248" s="9">
        <v>0</v>
      </c>
      <c r="BJ248" s="9">
        <v>0</v>
      </c>
      <c r="BK248" s="9">
        <v>0</v>
      </c>
      <c r="BL248" s="9">
        <v>0</v>
      </c>
      <c r="BM248" s="9">
        <v>0</v>
      </c>
      <c r="BN248" s="9">
        <v>0</v>
      </c>
      <c r="BO248" s="9">
        <v>4195000</v>
      </c>
      <c r="BP248" s="9">
        <v>0</v>
      </c>
      <c r="BQ248" s="9">
        <v>0</v>
      </c>
      <c r="BR248" s="9">
        <v>0</v>
      </c>
      <c r="BS248" s="7"/>
      <c r="BT248" s="7" t="str">
        <f>IFERROR((VLOOKUP(J248,[1]!Tableau2[#All],13,FALSE)),"")</f>
        <v/>
      </c>
    </row>
    <row r="249" spans="1:72" x14ac:dyDescent="0.25">
      <c r="A249" s="6" t="s">
        <v>2383</v>
      </c>
      <c r="B249" s="6" t="s">
        <v>354</v>
      </c>
      <c r="C249" s="7" t="s">
        <v>2441</v>
      </c>
      <c r="D249" s="6" t="s">
        <v>81</v>
      </c>
      <c r="E249" s="7" t="s">
        <v>2442</v>
      </c>
      <c r="F249" s="6" t="s">
        <v>2443</v>
      </c>
      <c r="G249" s="7" t="s">
        <v>84</v>
      </c>
      <c r="H249" s="6" t="s">
        <v>85</v>
      </c>
      <c r="I249" s="7" t="s">
        <v>2444</v>
      </c>
      <c r="J249" s="6" t="s">
        <v>2460</v>
      </c>
      <c r="K249" s="7" t="s">
        <v>88</v>
      </c>
      <c r="L249" s="6" t="s">
        <v>2461</v>
      </c>
      <c r="M249" s="7" t="s">
        <v>146</v>
      </c>
      <c r="N249" s="6" t="s">
        <v>1734</v>
      </c>
      <c r="O249" s="7" t="s">
        <v>511</v>
      </c>
      <c r="P249">
        <f t="shared" si="3"/>
        <v>43</v>
      </c>
      <c r="Q249">
        <v>2402</v>
      </c>
      <c r="R249" s="7" t="s">
        <v>93</v>
      </c>
      <c r="S249" s="6" t="s">
        <v>94</v>
      </c>
      <c r="T249" s="7" t="s">
        <v>95</v>
      </c>
      <c r="U249" s="6" t="s">
        <v>2272</v>
      </c>
      <c r="V249" s="7" t="s">
        <v>97</v>
      </c>
      <c r="W249" s="6" t="s">
        <v>189</v>
      </c>
      <c r="X249" s="7" t="s">
        <v>1178</v>
      </c>
      <c r="Y249" s="6" t="s">
        <v>2462</v>
      </c>
      <c r="Z249" s="7" t="s">
        <v>2463</v>
      </c>
      <c r="AA249" s="6" t="s">
        <v>2464</v>
      </c>
      <c r="AB249" s="7" t="s">
        <v>2452</v>
      </c>
      <c r="AC249" s="6" t="s">
        <v>79</v>
      </c>
      <c r="AD249" s="7" t="s">
        <v>79</v>
      </c>
      <c r="AE249" s="6" t="s">
        <v>79</v>
      </c>
      <c r="AF249" s="7" t="s">
        <v>79</v>
      </c>
      <c r="AG249" s="6" t="s">
        <v>79</v>
      </c>
      <c r="AH249" s="7" t="s">
        <v>143</v>
      </c>
      <c r="AI249" s="6" t="s">
        <v>143</v>
      </c>
      <c r="AJ249" s="7" t="s">
        <v>2465</v>
      </c>
      <c r="AK249" s="6" t="s">
        <v>2389</v>
      </c>
      <c r="AL249" s="7" t="s">
        <v>2466</v>
      </c>
      <c r="AM249" s="6" t="s">
        <v>2467</v>
      </c>
      <c r="AN249" s="7" t="s">
        <v>368</v>
      </c>
      <c r="AO249" s="7" t="s">
        <v>93</v>
      </c>
      <c r="AP249" s="7" t="s">
        <v>79</v>
      </c>
      <c r="AQ249" s="7"/>
      <c r="AR249" s="7">
        <v>1</v>
      </c>
      <c r="AS249" s="8">
        <v>5850000</v>
      </c>
      <c r="AT249" s="8">
        <v>5850000</v>
      </c>
      <c r="AU249" s="8"/>
      <c r="AV249" s="8"/>
      <c r="AW249" s="8"/>
      <c r="AX249" s="8"/>
      <c r="AY249" s="8">
        <v>1700000</v>
      </c>
      <c r="AZ249" s="8">
        <v>1700000</v>
      </c>
      <c r="BA249" s="9">
        <v>340000</v>
      </c>
      <c r="BB249" s="9">
        <v>0</v>
      </c>
      <c r="BC249" s="9">
        <v>0</v>
      </c>
      <c r="BD249" s="9">
        <v>340000</v>
      </c>
      <c r="BE249" s="10">
        <v>20900</v>
      </c>
      <c r="BF249" s="11">
        <v>4.066986</v>
      </c>
      <c r="BG249" s="11">
        <v>20900</v>
      </c>
      <c r="BH249" s="11">
        <v>4000</v>
      </c>
      <c r="BI249" s="9">
        <v>0</v>
      </c>
      <c r="BJ249" s="9">
        <v>0</v>
      </c>
      <c r="BK249" s="9">
        <v>0</v>
      </c>
      <c r="BL249" s="9">
        <v>0</v>
      </c>
      <c r="BM249" s="9">
        <v>0</v>
      </c>
      <c r="BN249" s="9">
        <v>0</v>
      </c>
      <c r="BO249" s="9">
        <v>4150000</v>
      </c>
      <c r="BP249" s="9">
        <v>0</v>
      </c>
      <c r="BQ249" s="9">
        <v>0</v>
      </c>
      <c r="BR249" s="9">
        <v>0</v>
      </c>
      <c r="BS249" s="7"/>
      <c r="BT249" s="7" t="str">
        <f>IFERROR((VLOOKUP(J249,[1]!Tableau2[#All],13,FALSE)),"")</f>
        <v/>
      </c>
    </row>
    <row r="250" spans="1:72" x14ac:dyDescent="0.25">
      <c r="A250" s="6" t="s">
        <v>2383</v>
      </c>
      <c r="B250" s="6" t="s">
        <v>354</v>
      </c>
      <c r="C250" s="7" t="s">
        <v>2441</v>
      </c>
      <c r="D250" s="6" t="s">
        <v>81</v>
      </c>
      <c r="E250" s="7" t="s">
        <v>2442</v>
      </c>
      <c r="F250" s="6" t="s">
        <v>2443</v>
      </c>
      <c r="G250" s="7" t="s">
        <v>84</v>
      </c>
      <c r="H250" s="6" t="s">
        <v>85</v>
      </c>
      <c r="I250" s="7" t="s">
        <v>2444</v>
      </c>
      <c r="J250" s="6" t="s">
        <v>2468</v>
      </c>
      <c r="K250" s="7" t="s">
        <v>88</v>
      </c>
      <c r="L250" s="6" t="s">
        <v>2469</v>
      </c>
      <c r="M250" s="7" t="s">
        <v>2133</v>
      </c>
      <c r="N250" s="6" t="s">
        <v>2134</v>
      </c>
      <c r="O250" s="7" t="s">
        <v>1783</v>
      </c>
      <c r="P250">
        <f t="shared" si="3"/>
        <v>35</v>
      </c>
      <c r="Q250">
        <f>VLOOKUP(P250,'3ME-NAF'!A:C,3,FALSE)</f>
        <v>2402</v>
      </c>
      <c r="R250" s="7" t="s">
        <v>165</v>
      </c>
      <c r="S250" s="6" t="s">
        <v>94</v>
      </c>
      <c r="T250" s="7" t="s">
        <v>95</v>
      </c>
      <c r="U250" s="6" t="s">
        <v>2272</v>
      </c>
      <c r="V250" s="7" t="s">
        <v>97</v>
      </c>
      <c r="W250" s="6" t="s">
        <v>189</v>
      </c>
      <c r="X250" s="7" t="s">
        <v>1471</v>
      </c>
      <c r="Y250" s="6" t="s">
        <v>2470</v>
      </c>
      <c r="Z250" s="7" t="s">
        <v>2471</v>
      </c>
      <c r="AA250" s="6" t="s">
        <v>2472</v>
      </c>
      <c r="AB250" s="7" t="s">
        <v>2399</v>
      </c>
      <c r="AC250" s="6" t="s">
        <v>79</v>
      </c>
      <c r="AD250" s="7" t="s">
        <v>79</v>
      </c>
      <c r="AE250" s="6" t="s">
        <v>79</v>
      </c>
      <c r="AF250" s="7" t="s">
        <v>79</v>
      </c>
      <c r="AG250" s="6" t="s">
        <v>79</v>
      </c>
      <c r="AH250" s="7" t="s">
        <v>143</v>
      </c>
      <c r="AI250" s="6" t="s">
        <v>143</v>
      </c>
      <c r="AJ250" s="7" t="s">
        <v>2473</v>
      </c>
      <c r="AK250" s="6" t="s">
        <v>2458</v>
      </c>
      <c r="AL250" s="7" t="s">
        <v>2474</v>
      </c>
      <c r="AM250" s="6" t="s">
        <v>2389</v>
      </c>
      <c r="AN250" s="7" t="s">
        <v>368</v>
      </c>
      <c r="AO250" s="7" t="s">
        <v>165</v>
      </c>
      <c r="AP250" s="7" t="s">
        <v>79</v>
      </c>
      <c r="AQ250" s="7"/>
      <c r="AR250" s="7">
        <v>1</v>
      </c>
      <c r="AS250" s="8">
        <v>6600000</v>
      </c>
      <c r="AT250" s="8">
        <v>6600000</v>
      </c>
      <c r="AU250" s="8"/>
      <c r="AV250" s="8"/>
      <c r="AW250" s="8"/>
      <c r="AX250" s="8"/>
      <c r="AY250" s="8">
        <v>2500000</v>
      </c>
      <c r="AZ250" s="8">
        <v>2500000</v>
      </c>
      <c r="BA250" s="9">
        <v>500000</v>
      </c>
      <c r="BB250" s="9">
        <v>0</v>
      </c>
      <c r="BC250" s="9">
        <v>0</v>
      </c>
      <c r="BD250" s="9">
        <v>500000</v>
      </c>
      <c r="BE250" s="10">
        <v>31680</v>
      </c>
      <c r="BF250" s="11">
        <v>3.9457070000000001</v>
      </c>
      <c r="BG250" s="11">
        <v>31680</v>
      </c>
      <c r="BH250" s="11">
        <v>4700</v>
      </c>
      <c r="BI250" s="9">
        <v>0</v>
      </c>
      <c r="BJ250" s="9">
        <v>0</v>
      </c>
      <c r="BK250" s="9">
        <v>0</v>
      </c>
      <c r="BL250" s="9">
        <v>0</v>
      </c>
      <c r="BM250" s="9">
        <v>0</v>
      </c>
      <c r="BN250" s="9">
        <v>0</v>
      </c>
      <c r="BO250" s="9">
        <v>4100000</v>
      </c>
      <c r="BP250" s="9">
        <v>0</v>
      </c>
      <c r="BQ250" s="9">
        <v>0</v>
      </c>
      <c r="BR250" s="9">
        <v>0</v>
      </c>
      <c r="BS250" s="7"/>
      <c r="BT250" s="7" t="str">
        <f>IFERROR((VLOOKUP(J250,[1]!Tableau2[#All],13,FALSE)),"")</f>
        <v/>
      </c>
    </row>
    <row r="251" spans="1:72" x14ac:dyDescent="0.25">
      <c r="A251" s="6" t="s">
        <v>2383</v>
      </c>
      <c r="B251" s="6" t="s">
        <v>354</v>
      </c>
      <c r="C251" s="7" t="s">
        <v>2441</v>
      </c>
      <c r="D251" s="6" t="s">
        <v>81</v>
      </c>
      <c r="E251" s="7" t="s">
        <v>2442</v>
      </c>
      <c r="F251" s="6" t="s">
        <v>2443</v>
      </c>
      <c r="G251" s="7" t="s">
        <v>84</v>
      </c>
      <c r="H251" s="6" t="s">
        <v>85</v>
      </c>
      <c r="I251" s="7" t="s">
        <v>2444</v>
      </c>
      <c r="J251" s="6" t="s">
        <v>2475</v>
      </c>
      <c r="K251" s="7" t="s">
        <v>88</v>
      </c>
      <c r="L251" s="6" t="s">
        <v>2476</v>
      </c>
      <c r="M251" s="7" t="s">
        <v>2477</v>
      </c>
      <c r="N251" s="6" t="s">
        <v>2478</v>
      </c>
      <c r="O251" s="7" t="s">
        <v>1783</v>
      </c>
      <c r="P251">
        <f t="shared" si="3"/>
        <v>35</v>
      </c>
      <c r="Q251">
        <f>VLOOKUP(P251,'3ME-NAF'!A:C,3,FALSE)</f>
        <v>2402</v>
      </c>
      <c r="R251" s="7" t="s">
        <v>430</v>
      </c>
      <c r="S251" s="6" t="s">
        <v>94</v>
      </c>
      <c r="T251" s="7" t="s">
        <v>95</v>
      </c>
      <c r="U251" s="6" t="s">
        <v>2272</v>
      </c>
      <c r="V251" s="7" t="s">
        <v>97</v>
      </c>
      <c r="W251" s="6" t="s">
        <v>98</v>
      </c>
      <c r="X251" s="7" t="s">
        <v>2298</v>
      </c>
      <c r="Y251" s="6" t="s">
        <v>2479</v>
      </c>
      <c r="Z251" s="7" t="s">
        <v>2480</v>
      </c>
      <c r="AA251" s="6" t="s">
        <v>2481</v>
      </c>
      <c r="AB251" s="7" t="s">
        <v>2452</v>
      </c>
      <c r="AC251" s="6" t="s">
        <v>79</v>
      </c>
      <c r="AD251" s="7" t="s">
        <v>79</v>
      </c>
      <c r="AE251" s="6" t="s">
        <v>79</v>
      </c>
      <c r="AF251" s="7" t="s">
        <v>79</v>
      </c>
      <c r="AG251" s="6" t="s">
        <v>79</v>
      </c>
      <c r="AH251" s="7" t="s">
        <v>79</v>
      </c>
      <c r="AI251" s="6" t="s">
        <v>79</v>
      </c>
      <c r="AJ251" s="7" t="s">
        <v>79</v>
      </c>
      <c r="AK251" s="6" t="s">
        <v>2391</v>
      </c>
      <c r="AL251" s="7" t="s">
        <v>2482</v>
      </c>
      <c r="AM251" s="6" t="s">
        <v>2467</v>
      </c>
      <c r="AN251" s="7" t="s">
        <v>368</v>
      </c>
      <c r="AO251" s="7" t="s">
        <v>430</v>
      </c>
      <c r="AP251" s="7" t="s">
        <v>1291</v>
      </c>
      <c r="AQ251" s="7" t="s">
        <v>143</v>
      </c>
      <c r="AR251" s="7">
        <v>1</v>
      </c>
      <c r="AS251" s="8">
        <v>13639400</v>
      </c>
      <c r="AT251" s="8">
        <v>13639400</v>
      </c>
      <c r="AU251" s="8"/>
      <c r="AV251" s="8"/>
      <c r="AW251" s="8"/>
      <c r="AX251" s="8"/>
      <c r="AY251" s="8">
        <v>5348200</v>
      </c>
      <c r="AZ251" s="8">
        <v>5348200</v>
      </c>
      <c r="BA251" s="9"/>
      <c r="BB251" s="9"/>
      <c r="BC251" s="9"/>
      <c r="BD251" s="9"/>
      <c r="BE251" s="10">
        <v>64546</v>
      </c>
      <c r="BF251" s="11">
        <v>4.1429369999999999</v>
      </c>
      <c r="BG251" s="11">
        <v>64546</v>
      </c>
      <c r="BH251" s="11">
        <v>8100</v>
      </c>
      <c r="BI251" s="9">
        <v>0</v>
      </c>
      <c r="BJ251" s="9">
        <v>394503.7</v>
      </c>
      <c r="BK251" s="9">
        <v>0</v>
      </c>
      <c r="BL251" s="9">
        <v>0</v>
      </c>
      <c r="BM251" s="9">
        <v>0</v>
      </c>
      <c r="BN251" s="9">
        <v>0</v>
      </c>
      <c r="BO251" s="9">
        <v>7896696.2999999998</v>
      </c>
      <c r="BP251" s="9">
        <v>0</v>
      </c>
      <c r="BQ251" s="9">
        <v>394503.7</v>
      </c>
      <c r="BR251" s="9">
        <v>0</v>
      </c>
      <c r="BS251" s="7"/>
      <c r="BT251" s="7" t="str">
        <f>IFERROR((VLOOKUP(J251,[1]!Tableau2[#All],13,FALSE)),"")</f>
        <v/>
      </c>
    </row>
    <row r="252" spans="1:72" x14ac:dyDescent="0.25">
      <c r="A252" s="6" t="s">
        <v>2383</v>
      </c>
      <c r="B252" s="6" t="s">
        <v>354</v>
      </c>
      <c r="C252" s="7" t="s">
        <v>2441</v>
      </c>
      <c r="D252" s="6" t="s">
        <v>81</v>
      </c>
      <c r="E252" s="7" t="s">
        <v>2442</v>
      </c>
      <c r="F252" s="6" t="s">
        <v>2443</v>
      </c>
      <c r="G252" s="7" t="s">
        <v>84</v>
      </c>
      <c r="H252" s="6" t="s">
        <v>85</v>
      </c>
      <c r="I252" s="7" t="s">
        <v>2444</v>
      </c>
      <c r="J252" s="6" t="s">
        <v>2483</v>
      </c>
      <c r="K252" s="7" t="s">
        <v>88</v>
      </c>
      <c r="L252" s="6" t="s">
        <v>2484</v>
      </c>
      <c r="M252" s="7" t="s">
        <v>146</v>
      </c>
      <c r="N252" s="6" t="s">
        <v>1734</v>
      </c>
      <c r="O252" s="7" t="s">
        <v>511</v>
      </c>
      <c r="P252">
        <f t="shared" si="3"/>
        <v>43</v>
      </c>
      <c r="Q252">
        <v>2402</v>
      </c>
      <c r="R252" s="7" t="s">
        <v>236</v>
      </c>
      <c r="S252" s="6" t="s">
        <v>94</v>
      </c>
      <c r="T252" s="7" t="s">
        <v>95</v>
      </c>
      <c r="U252" s="6" t="s">
        <v>2272</v>
      </c>
      <c r="V252" s="7" t="s">
        <v>97</v>
      </c>
      <c r="W252" s="6" t="s">
        <v>305</v>
      </c>
      <c r="X252" s="7" t="s">
        <v>2485</v>
      </c>
      <c r="Y252" s="6" t="s">
        <v>2486</v>
      </c>
      <c r="Z252" s="7" t="s">
        <v>2487</v>
      </c>
      <c r="AA252" s="6" t="s">
        <v>2488</v>
      </c>
      <c r="AB252" s="7" t="s">
        <v>2452</v>
      </c>
      <c r="AC252" s="6" t="s">
        <v>79</v>
      </c>
      <c r="AD252" s="7" t="s">
        <v>79</v>
      </c>
      <c r="AE252" s="6" t="s">
        <v>79</v>
      </c>
      <c r="AF252" s="7" t="s">
        <v>79</v>
      </c>
      <c r="AG252" s="6" t="s">
        <v>79</v>
      </c>
      <c r="AH252" s="7" t="s">
        <v>143</v>
      </c>
      <c r="AI252" s="6" t="s">
        <v>143</v>
      </c>
      <c r="AJ252" s="7" t="s">
        <v>2489</v>
      </c>
      <c r="AK252" s="6" t="s">
        <v>2389</v>
      </c>
      <c r="AL252" s="7" t="s">
        <v>2490</v>
      </c>
      <c r="AM252" s="6" t="s">
        <v>2389</v>
      </c>
      <c r="AN252" s="7" t="s">
        <v>368</v>
      </c>
      <c r="AO252" s="7" t="s">
        <v>236</v>
      </c>
      <c r="AP252" s="7" t="s">
        <v>2150</v>
      </c>
      <c r="AQ252" s="7" t="s">
        <v>143</v>
      </c>
      <c r="AR252" s="7">
        <v>1</v>
      </c>
      <c r="AS252" s="8">
        <v>5407118</v>
      </c>
      <c r="AT252" s="8">
        <v>5407118</v>
      </c>
      <c r="AU252" s="8"/>
      <c r="AV252" s="8"/>
      <c r="AW252" s="8"/>
      <c r="AX252" s="8"/>
      <c r="AY252" s="8">
        <v>1892491</v>
      </c>
      <c r="AZ252" s="8">
        <v>1892491</v>
      </c>
      <c r="BA252" s="9">
        <v>378498.2</v>
      </c>
      <c r="BB252" s="9">
        <v>0</v>
      </c>
      <c r="BC252" s="9">
        <v>0</v>
      </c>
      <c r="BD252" s="9">
        <v>378498.2</v>
      </c>
      <c r="BE252" s="10">
        <v>22310</v>
      </c>
      <c r="BF252" s="11">
        <v>4.2413509999999999</v>
      </c>
      <c r="BG252" s="11">
        <v>22310</v>
      </c>
      <c r="BH252" s="11">
        <v>4300</v>
      </c>
      <c r="BI252" s="9">
        <v>0</v>
      </c>
      <c r="BJ252" s="9">
        <v>0</v>
      </c>
      <c r="BK252" s="9">
        <v>0</v>
      </c>
      <c r="BL252" s="9">
        <v>0</v>
      </c>
      <c r="BM252" s="9">
        <v>0</v>
      </c>
      <c r="BN252" s="9">
        <v>0</v>
      </c>
      <c r="BO252" s="9">
        <v>1054389</v>
      </c>
      <c r="BP252" s="9">
        <v>0</v>
      </c>
      <c r="BQ252" s="9">
        <v>2460238</v>
      </c>
      <c r="BR252" s="9">
        <v>2460238</v>
      </c>
      <c r="BS252" s="7"/>
      <c r="BT252" s="7" t="str">
        <f>IFERROR((VLOOKUP(J252,[1]!Tableau2[#All],13,FALSE)),"")</f>
        <v/>
      </c>
    </row>
    <row r="253" spans="1:72" x14ac:dyDescent="0.25">
      <c r="A253" s="6" t="s">
        <v>2383</v>
      </c>
      <c r="B253" s="6" t="s">
        <v>354</v>
      </c>
      <c r="C253" s="7" t="s">
        <v>2441</v>
      </c>
      <c r="D253" s="6" t="s">
        <v>81</v>
      </c>
      <c r="E253" s="7" t="s">
        <v>2442</v>
      </c>
      <c r="F253" s="6" t="s">
        <v>2443</v>
      </c>
      <c r="G253" s="7" t="s">
        <v>84</v>
      </c>
      <c r="H253" s="6" t="s">
        <v>85</v>
      </c>
      <c r="I253" s="7" t="s">
        <v>2444</v>
      </c>
      <c r="J253" s="6" t="s">
        <v>2491</v>
      </c>
      <c r="K253" s="7" t="s">
        <v>88</v>
      </c>
      <c r="L253" s="6" t="s">
        <v>2492</v>
      </c>
      <c r="M253" s="7" t="s">
        <v>262</v>
      </c>
      <c r="N253" s="6" t="s">
        <v>472</v>
      </c>
      <c r="O253" s="7" t="s">
        <v>148</v>
      </c>
      <c r="P253">
        <f t="shared" si="3"/>
        <v>35</v>
      </c>
      <c r="Q253">
        <f>VLOOKUP(P253,'3ME-NAF'!A:C,3,FALSE)</f>
        <v>2402</v>
      </c>
      <c r="R253" s="7" t="s">
        <v>149</v>
      </c>
      <c r="S253" s="6" t="s">
        <v>94</v>
      </c>
      <c r="T253" s="7" t="s">
        <v>95</v>
      </c>
      <c r="U253" s="6" t="s">
        <v>1095</v>
      </c>
      <c r="V253" s="7" t="s">
        <v>97</v>
      </c>
      <c r="W253" s="6" t="s">
        <v>787</v>
      </c>
      <c r="X253" s="7" t="s">
        <v>1537</v>
      </c>
      <c r="Y253" s="6" t="s">
        <v>2493</v>
      </c>
      <c r="Z253" s="7" t="s">
        <v>2494</v>
      </c>
      <c r="AA253" s="6" t="s">
        <v>2495</v>
      </c>
      <c r="AB253" s="7" t="s">
        <v>2452</v>
      </c>
      <c r="AC253" s="6" t="s">
        <v>79</v>
      </c>
      <c r="AD253" s="7" t="s">
        <v>79</v>
      </c>
      <c r="AE253" s="6" t="s">
        <v>79</v>
      </c>
      <c r="AF253" s="7" t="s">
        <v>79</v>
      </c>
      <c r="AG253" s="6" t="s">
        <v>79</v>
      </c>
      <c r="AH253" s="7" t="s">
        <v>79</v>
      </c>
      <c r="AI253" s="6" t="s">
        <v>79</v>
      </c>
      <c r="AJ253" s="7" t="s">
        <v>79</v>
      </c>
      <c r="AK253" s="6" t="s">
        <v>2389</v>
      </c>
      <c r="AL253" s="7" t="s">
        <v>2390</v>
      </c>
      <c r="AM253" s="6" t="s">
        <v>2391</v>
      </c>
      <c r="AN253" s="7" t="s">
        <v>368</v>
      </c>
      <c r="AO253" s="7" t="s">
        <v>149</v>
      </c>
      <c r="AP253" s="7" t="s">
        <v>1291</v>
      </c>
      <c r="AQ253" s="7" t="s">
        <v>143</v>
      </c>
      <c r="AR253" s="7">
        <v>1</v>
      </c>
      <c r="AS253" s="8">
        <v>7642883</v>
      </c>
      <c r="AT253" s="8">
        <v>7583483</v>
      </c>
      <c r="AU253" s="8"/>
      <c r="AV253" s="8"/>
      <c r="AW253" s="8"/>
      <c r="AX253" s="8"/>
      <c r="AY253" s="8">
        <v>3090000</v>
      </c>
      <c r="AZ253" s="8">
        <v>3090000</v>
      </c>
      <c r="BA253" s="9"/>
      <c r="BB253" s="9"/>
      <c r="BC253" s="9"/>
      <c r="BD253" s="9"/>
      <c r="BE253" s="10">
        <v>35406</v>
      </c>
      <c r="BF253" s="11">
        <v>4.3636670000000004</v>
      </c>
      <c r="BG253" s="11">
        <v>35406</v>
      </c>
      <c r="BH253" s="11">
        <v>5200</v>
      </c>
      <c r="BI253" s="9">
        <v>0</v>
      </c>
      <c r="BJ253" s="9">
        <v>158000</v>
      </c>
      <c r="BK253" s="9">
        <v>0</v>
      </c>
      <c r="BL253" s="9">
        <v>0</v>
      </c>
      <c r="BM253" s="9">
        <v>0</v>
      </c>
      <c r="BN253" s="9">
        <v>0</v>
      </c>
      <c r="BO253" s="9">
        <v>4394883</v>
      </c>
      <c r="BP253" s="9">
        <v>0</v>
      </c>
      <c r="BQ253" s="9">
        <v>158000</v>
      </c>
      <c r="BR253" s="9">
        <v>0</v>
      </c>
      <c r="BS253" s="7"/>
      <c r="BT253" s="7" t="str">
        <f>IFERROR((VLOOKUP(J253,[1]!Tableau2[#All],13,FALSE)),"")</f>
        <v/>
      </c>
    </row>
    <row r="254" spans="1:72" x14ac:dyDescent="0.25">
      <c r="A254" s="6" t="s">
        <v>2383</v>
      </c>
      <c r="B254" s="6" t="s">
        <v>354</v>
      </c>
      <c r="C254" s="7" t="s">
        <v>2441</v>
      </c>
      <c r="D254" s="6" t="s">
        <v>81</v>
      </c>
      <c r="E254" s="7" t="s">
        <v>2442</v>
      </c>
      <c r="F254" s="6" t="s">
        <v>2443</v>
      </c>
      <c r="G254" s="7" t="s">
        <v>84</v>
      </c>
      <c r="H254" s="6" t="s">
        <v>85</v>
      </c>
      <c r="I254" s="7" t="s">
        <v>2444</v>
      </c>
      <c r="J254" s="6" t="s">
        <v>2496</v>
      </c>
      <c r="K254" s="7" t="s">
        <v>88</v>
      </c>
      <c r="L254" s="6" t="s">
        <v>2497</v>
      </c>
      <c r="M254" s="7" t="s">
        <v>2133</v>
      </c>
      <c r="N254" s="6" t="s">
        <v>2134</v>
      </c>
      <c r="O254" s="7" t="s">
        <v>1783</v>
      </c>
      <c r="P254">
        <f t="shared" si="3"/>
        <v>35</v>
      </c>
      <c r="Q254">
        <f>VLOOKUP(P254,'3ME-NAF'!A:C,3,FALSE)</f>
        <v>2402</v>
      </c>
      <c r="R254" s="7" t="s">
        <v>93</v>
      </c>
      <c r="S254" s="6" t="s">
        <v>94</v>
      </c>
      <c r="T254" s="7" t="s">
        <v>95</v>
      </c>
      <c r="U254" s="6" t="s">
        <v>1095</v>
      </c>
      <c r="V254" s="7" t="s">
        <v>97</v>
      </c>
      <c r="W254" s="6" t="s">
        <v>250</v>
      </c>
      <c r="X254" s="7" t="s">
        <v>974</v>
      </c>
      <c r="Y254" s="6" t="s">
        <v>975</v>
      </c>
      <c r="Z254" s="7" t="s">
        <v>976</v>
      </c>
      <c r="AA254" s="6" t="s">
        <v>977</v>
      </c>
      <c r="AB254" s="7" t="s">
        <v>2399</v>
      </c>
      <c r="AC254" s="6" t="s">
        <v>79</v>
      </c>
      <c r="AD254" s="7" t="s">
        <v>79</v>
      </c>
      <c r="AE254" s="6" t="s">
        <v>79</v>
      </c>
      <c r="AF254" s="7" t="s">
        <v>79</v>
      </c>
      <c r="AG254" s="6" t="s">
        <v>79</v>
      </c>
      <c r="AH254" s="7" t="s">
        <v>143</v>
      </c>
      <c r="AI254" s="6" t="s">
        <v>143</v>
      </c>
      <c r="AJ254" s="7" t="s">
        <v>2498</v>
      </c>
      <c r="AK254" s="6" t="s">
        <v>2499</v>
      </c>
      <c r="AL254" s="7" t="s">
        <v>2474</v>
      </c>
      <c r="AM254" s="6" t="s">
        <v>2389</v>
      </c>
      <c r="AN254" s="7" t="s">
        <v>368</v>
      </c>
      <c r="AO254" s="7" t="s">
        <v>93</v>
      </c>
      <c r="AP254" s="7" t="s">
        <v>79</v>
      </c>
      <c r="AQ254" s="7"/>
      <c r="AR254" s="7">
        <v>1</v>
      </c>
      <c r="AS254" s="8">
        <v>12250000</v>
      </c>
      <c r="AT254" s="8">
        <v>12250000</v>
      </c>
      <c r="AU254" s="8"/>
      <c r="AV254" s="8"/>
      <c r="AW254" s="8"/>
      <c r="AX254" s="8"/>
      <c r="AY254" s="8">
        <v>4400000</v>
      </c>
      <c r="AZ254" s="8">
        <v>4400000</v>
      </c>
      <c r="BA254" s="9">
        <v>880000</v>
      </c>
      <c r="BB254" s="9">
        <v>0</v>
      </c>
      <c r="BC254" s="9">
        <v>0</v>
      </c>
      <c r="BD254" s="9">
        <v>880000</v>
      </c>
      <c r="BE254" s="10">
        <v>56907</v>
      </c>
      <c r="BF254" s="11">
        <v>3.8659570000000003</v>
      </c>
      <c r="BG254" s="11">
        <v>56907</v>
      </c>
      <c r="BH254" s="11">
        <v>8500</v>
      </c>
      <c r="BI254" s="9">
        <v>0</v>
      </c>
      <c r="BJ254" s="9">
        <v>0</v>
      </c>
      <c r="BK254" s="9">
        <v>0</v>
      </c>
      <c r="BL254" s="9">
        <v>0</v>
      </c>
      <c r="BM254" s="9">
        <v>0</v>
      </c>
      <c r="BN254" s="9">
        <v>0</v>
      </c>
      <c r="BO254" s="9">
        <v>7850000</v>
      </c>
      <c r="BP254" s="9">
        <v>0</v>
      </c>
      <c r="BQ254" s="9">
        <v>0</v>
      </c>
      <c r="BR254" s="9">
        <v>0</v>
      </c>
      <c r="BS254" s="7"/>
      <c r="BT254" s="7" t="str">
        <f>IFERROR((VLOOKUP(J254,[1]!Tableau2[#All],13,FALSE)),"")</f>
        <v/>
      </c>
    </row>
    <row r="255" spans="1:72" x14ac:dyDescent="0.25">
      <c r="A255" s="6" t="s">
        <v>2383</v>
      </c>
      <c r="B255" s="6" t="s">
        <v>354</v>
      </c>
      <c r="C255" s="7" t="s">
        <v>2441</v>
      </c>
      <c r="D255" s="6" t="s">
        <v>81</v>
      </c>
      <c r="E255" s="7" t="s">
        <v>2442</v>
      </c>
      <c r="F255" s="6" t="s">
        <v>2443</v>
      </c>
      <c r="G255" s="7" t="s">
        <v>84</v>
      </c>
      <c r="H255" s="6" t="s">
        <v>85</v>
      </c>
      <c r="I255" s="7" t="s">
        <v>2444</v>
      </c>
      <c r="J255" s="6" t="s">
        <v>2500</v>
      </c>
      <c r="K255" s="7" t="s">
        <v>88</v>
      </c>
      <c r="L255" s="6" t="s">
        <v>2501</v>
      </c>
      <c r="M255" s="7" t="s">
        <v>2133</v>
      </c>
      <c r="N255" s="6" t="s">
        <v>2134</v>
      </c>
      <c r="O255" s="7" t="s">
        <v>1783</v>
      </c>
      <c r="P255">
        <f t="shared" si="3"/>
        <v>35</v>
      </c>
      <c r="Q255">
        <f>VLOOKUP(P255,'3ME-NAF'!A:C,3,FALSE)</f>
        <v>2402</v>
      </c>
      <c r="R255" s="7" t="s">
        <v>93</v>
      </c>
      <c r="S255" s="6" t="s">
        <v>94</v>
      </c>
      <c r="T255" s="7" t="s">
        <v>95</v>
      </c>
      <c r="U255" s="6" t="s">
        <v>1095</v>
      </c>
      <c r="V255" s="7" t="s">
        <v>97</v>
      </c>
      <c r="W255" s="6" t="s">
        <v>189</v>
      </c>
      <c r="X255" s="7" t="s">
        <v>200</v>
      </c>
      <c r="Y255" s="6" t="s">
        <v>2502</v>
      </c>
      <c r="Z255" s="7" t="s">
        <v>2503</v>
      </c>
      <c r="AA255" s="6" t="s">
        <v>2504</v>
      </c>
      <c r="AB255" s="7" t="s">
        <v>2399</v>
      </c>
      <c r="AC255" s="6" t="s">
        <v>79</v>
      </c>
      <c r="AD255" s="7" t="s">
        <v>79</v>
      </c>
      <c r="AE255" s="6" t="s">
        <v>79</v>
      </c>
      <c r="AF255" s="7" t="s">
        <v>79</v>
      </c>
      <c r="AG255" s="6" t="s">
        <v>79</v>
      </c>
      <c r="AH255" s="7" t="s">
        <v>143</v>
      </c>
      <c r="AI255" s="6" t="s">
        <v>143</v>
      </c>
      <c r="AJ255" s="7" t="s">
        <v>2505</v>
      </c>
      <c r="AK255" s="6" t="s">
        <v>2458</v>
      </c>
      <c r="AL255" s="7" t="s">
        <v>2474</v>
      </c>
      <c r="AM255" s="6" t="s">
        <v>2389</v>
      </c>
      <c r="AN255" s="7" t="s">
        <v>368</v>
      </c>
      <c r="AO255" s="7" t="s">
        <v>93</v>
      </c>
      <c r="AP255" s="7" t="s">
        <v>79</v>
      </c>
      <c r="AQ255" s="7"/>
      <c r="AR255" s="7">
        <v>1</v>
      </c>
      <c r="AS255" s="8">
        <v>8700000</v>
      </c>
      <c r="AT255" s="8">
        <v>8700000</v>
      </c>
      <c r="AU255" s="8"/>
      <c r="AV255" s="8"/>
      <c r="AW255" s="8"/>
      <c r="AX255" s="8"/>
      <c r="AY255" s="8">
        <v>3200000</v>
      </c>
      <c r="AZ255" s="8">
        <v>3200000</v>
      </c>
      <c r="BA255" s="9">
        <v>640000</v>
      </c>
      <c r="BB255" s="9">
        <v>0</v>
      </c>
      <c r="BC255" s="9">
        <v>0</v>
      </c>
      <c r="BD255" s="9">
        <v>640000</v>
      </c>
      <c r="BE255" s="10">
        <v>43935</v>
      </c>
      <c r="BF255" s="11">
        <v>3.6417429999999995</v>
      </c>
      <c r="BG255" s="11">
        <v>43935</v>
      </c>
      <c r="BH255" s="11">
        <v>6500</v>
      </c>
      <c r="BI255" s="9">
        <v>0</v>
      </c>
      <c r="BJ255" s="9">
        <v>0</v>
      </c>
      <c r="BK255" s="9">
        <v>0</v>
      </c>
      <c r="BL255" s="9">
        <v>0</v>
      </c>
      <c r="BM255" s="9">
        <v>0</v>
      </c>
      <c r="BN255" s="9">
        <v>0</v>
      </c>
      <c r="BO255" s="9">
        <v>5500000</v>
      </c>
      <c r="BP255" s="9">
        <v>0</v>
      </c>
      <c r="BQ255" s="9">
        <v>0</v>
      </c>
      <c r="BR255" s="9">
        <v>0</v>
      </c>
      <c r="BS255" s="7"/>
      <c r="BT255" s="7" t="str">
        <f>IFERROR((VLOOKUP(J255,[1]!Tableau2[#All],13,FALSE)),"")</f>
        <v/>
      </c>
    </row>
    <row r="256" spans="1:72" x14ac:dyDescent="0.25">
      <c r="A256" s="6" t="s">
        <v>2383</v>
      </c>
      <c r="B256" s="6" t="s">
        <v>354</v>
      </c>
      <c r="C256" s="7" t="s">
        <v>2441</v>
      </c>
      <c r="D256" s="6" t="s">
        <v>81</v>
      </c>
      <c r="E256" s="7" t="s">
        <v>2442</v>
      </c>
      <c r="F256" s="6" t="s">
        <v>2443</v>
      </c>
      <c r="G256" s="7" t="s">
        <v>84</v>
      </c>
      <c r="H256" s="6" t="s">
        <v>85</v>
      </c>
      <c r="I256" s="7" t="s">
        <v>2444</v>
      </c>
      <c r="J256" s="6" t="s">
        <v>2506</v>
      </c>
      <c r="K256" s="7" t="s">
        <v>88</v>
      </c>
      <c r="L256" s="6" t="s">
        <v>2507</v>
      </c>
      <c r="M256" s="7" t="s">
        <v>2508</v>
      </c>
      <c r="N256" s="6" t="s">
        <v>2509</v>
      </c>
      <c r="O256" s="7" t="s">
        <v>1074</v>
      </c>
      <c r="P256">
        <f t="shared" si="3"/>
        <v>10</v>
      </c>
      <c r="Q256">
        <f>VLOOKUP(P256,'3ME-NAF'!A:C,3,FALSE)</f>
        <v>2</v>
      </c>
      <c r="R256" s="7" t="s">
        <v>93</v>
      </c>
      <c r="S256" s="6" t="s">
        <v>94</v>
      </c>
      <c r="T256" s="7" t="s">
        <v>95</v>
      </c>
      <c r="U256" s="6" t="s">
        <v>2272</v>
      </c>
      <c r="V256" s="7" t="s">
        <v>97</v>
      </c>
      <c r="W256" s="6" t="s">
        <v>237</v>
      </c>
      <c r="X256" s="7" t="s">
        <v>1352</v>
      </c>
      <c r="Y256" s="6" t="s">
        <v>2510</v>
      </c>
      <c r="Z256" s="7" t="s">
        <v>2511</v>
      </c>
      <c r="AA256" s="6" t="s">
        <v>2512</v>
      </c>
      <c r="AB256" s="7" t="s">
        <v>2452</v>
      </c>
      <c r="AC256" s="6" t="s">
        <v>79</v>
      </c>
      <c r="AD256" s="7" t="s">
        <v>79</v>
      </c>
      <c r="AE256" s="6" t="s">
        <v>79</v>
      </c>
      <c r="AF256" s="7" t="s">
        <v>79</v>
      </c>
      <c r="AG256" s="6" t="s">
        <v>79</v>
      </c>
      <c r="AH256" s="7" t="s">
        <v>143</v>
      </c>
      <c r="AI256" s="6" t="s">
        <v>143</v>
      </c>
      <c r="AJ256" s="7" t="s">
        <v>2513</v>
      </c>
      <c r="AK256" s="6" t="s">
        <v>2389</v>
      </c>
      <c r="AL256" s="7" t="s">
        <v>2514</v>
      </c>
      <c r="AM256" s="6" t="s">
        <v>2391</v>
      </c>
      <c r="AN256" s="7" t="s">
        <v>368</v>
      </c>
      <c r="AO256" s="7" t="s">
        <v>93</v>
      </c>
      <c r="AP256" s="7" t="s">
        <v>79</v>
      </c>
      <c r="AQ256" s="7"/>
      <c r="AR256" s="7">
        <v>1</v>
      </c>
      <c r="AS256" s="8">
        <v>8225260</v>
      </c>
      <c r="AT256" s="8">
        <v>8225260</v>
      </c>
      <c r="AU256" s="8"/>
      <c r="AV256" s="8"/>
      <c r="AW256" s="8"/>
      <c r="AX256" s="8"/>
      <c r="AY256" s="8">
        <v>1355820</v>
      </c>
      <c r="AZ256" s="8">
        <v>1355820</v>
      </c>
      <c r="BA256" s="9">
        <v>271164</v>
      </c>
      <c r="BB256" s="9">
        <v>0</v>
      </c>
      <c r="BC256" s="9">
        <v>0</v>
      </c>
      <c r="BD256" s="9">
        <v>271164</v>
      </c>
      <c r="BE256" s="10">
        <v>59876</v>
      </c>
      <c r="BF256" s="11">
        <v>1.13219</v>
      </c>
      <c r="BG256" s="11">
        <v>59876</v>
      </c>
      <c r="BH256" s="11">
        <v>8700</v>
      </c>
      <c r="BI256" s="9">
        <v>0</v>
      </c>
      <c r="BJ256" s="9">
        <v>0</v>
      </c>
      <c r="BK256" s="9">
        <v>0</v>
      </c>
      <c r="BL256" s="9">
        <v>0</v>
      </c>
      <c r="BM256" s="9">
        <v>0</v>
      </c>
      <c r="BN256" s="9">
        <v>0</v>
      </c>
      <c r="BO256" s="9">
        <v>6869440</v>
      </c>
      <c r="BP256" s="9">
        <v>0</v>
      </c>
      <c r="BQ256" s="9">
        <v>0</v>
      </c>
      <c r="BR256" s="9">
        <v>0</v>
      </c>
      <c r="BS256" s="7"/>
      <c r="BT256" s="7" t="str">
        <f>IFERROR((VLOOKUP(J256,[1]!Tableau2[#All],13,FALSE)),"")</f>
        <v/>
      </c>
    </row>
    <row r="257" spans="1:72" x14ac:dyDescent="0.25">
      <c r="A257" s="6" t="s">
        <v>2383</v>
      </c>
      <c r="B257" s="6" t="s">
        <v>354</v>
      </c>
      <c r="C257" s="7" t="s">
        <v>2441</v>
      </c>
      <c r="D257" s="6" t="s">
        <v>81</v>
      </c>
      <c r="E257" s="7" t="s">
        <v>2442</v>
      </c>
      <c r="F257" s="6" t="s">
        <v>2443</v>
      </c>
      <c r="G257" s="7" t="s">
        <v>84</v>
      </c>
      <c r="H257" s="6" t="s">
        <v>85</v>
      </c>
      <c r="I257" s="7" t="s">
        <v>2444</v>
      </c>
      <c r="J257" s="6" t="s">
        <v>2515</v>
      </c>
      <c r="K257" s="7" t="s">
        <v>88</v>
      </c>
      <c r="L257" s="6" t="s">
        <v>2516</v>
      </c>
      <c r="M257" s="7" t="s">
        <v>2517</v>
      </c>
      <c r="N257" s="6" t="s">
        <v>2518</v>
      </c>
      <c r="O257" s="7" t="s">
        <v>1783</v>
      </c>
      <c r="P257">
        <f t="shared" si="3"/>
        <v>35</v>
      </c>
      <c r="Q257">
        <f>VLOOKUP(P257,'3ME-NAF'!A:C,3,FALSE)</f>
        <v>2402</v>
      </c>
      <c r="R257" s="7" t="s">
        <v>2220</v>
      </c>
      <c r="S257" s="6" t="s">
        <v>94</v>
      </c>
      <c r="T257" s="7" t="s">
        <v>95</v>
      </c>
      <c r="U257" s="6" t="s">
        <v>1095</v>
      </c>
      <c r="V257" s="7" t="s">
        <v>97</v>
      </c>
      <c r="W257" s="6" t="s">
        <v>473</v>
      </c>
      <c r="X257" s="7" t="s">
        <v>474</v>
      </c>
      <c r="Y257" s="6" t="s">
        <v>2519</v>
      </c>
      <c r="Z257" s="7" t="s">
        <v>2520</v>
      </c>
      <c r="AA257" s="6" t="s">
        <v>2521</v>
      </c>
      <c r="AB257" s="7" t="s">
        <v>2452</v>
      </c>
      <c r="AC257" s="6" t="s">
        <v>79</v>
      </c>
      <c r="AD257" s="7" t="s">
        <v>79</v>
      </c>
      <c r="AE257" s="6" t="s">
        <v>79</v>
      </c>
      <c r="AF257" s="7" t="s">
        <v>79</v>
      </c>
      <c r="AG257" s="6" t="s">
        <v>79</v>
      </c>
      <c r="AH257" s="7" t="s">
        <v>79</v>
      </c>
      <c r="AI257" s="6" t="s">
        <v>79</v>
      </c>
      <c r="AJ257" s="7" t="s">
        <v>79</v>
      </c>
      <c r="AK257" s="6" t="s">
        <v>2458</v>
      </c>
      <c r="AL257" s="7" t="s">
        <v>2482</v>
      </c>
      <c r="AM257" s="6" t="s">
        <v>2467</v>
      </c>
      <c r="AN257" s="7" t="s">
        <v>368</v>
      </c>
      <c r="AO257" s="7" t="s">
        <v>2220</v>
      </c>
      <c r="AP257" s="7" t="s">
        <v>1291</v>
      </c>
      <c r="AQ257" s="7" t="s">
        <v>143</v>
      </c>
      <c r="AR257" s="7">
        <v>1</v>
      </c>
      <c r="AS257" s="8">
        <v>5899270</v>
      </c>
      <c r="AT257" s="8">
        <v>5899270</v>
      </c>
      <c r="AU257" s="8"/>
      <c r="AV257" s="8"/>
      <c r="AW257" s="8"/>
      <c r="AX257" s="8"/>
      <c r="AY257" s="8">
        <v>2654671</v>
      </c>
      <c r="AZ257" s="8">
        <v>2654671</v>
      </c>
      <c r="BA257" s="9"/>
      <c r="BB257" s="9"/>
      <c r="BC257" s="9"/>
      <c r="BD257" s="9"/>
      <c r="BE257" s="10">
        <v>15142</v>
      </c>
      <c r="BF257" s="11">
        <v>8.7659190000000002</v>
      </c>
      <c r="BG257" s="11">
        <v>15142</v>
      </c>
      <c r="BH257" s="11">
        <v>2000</v>
      </c>
      <c r="BI257" s="9">
        <v>0</v>
      </c>
      <c r="BJ257" s="9">
        <v>46275</v>
      </c>
      <c r="BK257" s="9">
        <v>0</v>
      </c>
      <c r="BL257" s="9">
        <v>0</v>
      </c>
      <c r="BM257" s="9">
        <v>0</v>
      </c>
      <c r="BN257" s="9">
        <v>0</v>
      </c>
      <c r="BO257" s="9">
        <v>3198324</v>
      </c>
      <c r="BP257" s="9">
        <v>0</v>
      </c>
      <c r="BQ257" s="9">
        <v>46275</v>
      </c>
      <c r="BR257" s="9">
        <v>0</v>
      </c>
      <c r="BS257" s="7"/>
      <c r="BT257" s="7" t="str">
        <f>IFERROR((VLOOKUP(J257,[1]!Tableau2[#All],13,FALSE)),"")</f>
        <v/>
      </c>
    </row>
    <row r="258" spans="1:72" x14ac:dyDescent="0.25">
      <c r="A258" s="6" t="s">
        <v>2383</v>
      </c>
      <c r="B258" s="6" t="s">
        <v>354</v>
      </c>
      <c r="C258" s="7" t="s">
        <v>2441</v>
      </c>
      <c r="D258" s="6" t="s">
        <v>81</v>
      </c>
      <c r="E258" s="7" t="s">
        <v>2442</v>
      </c>
      <c r="F258" s="6" t="s">
        <v>2443</v>
      </c>
      <c r="G258" s="7" t="s">
        <v>84</v>
      </c>
      <c r="H258" s="6" t="s">
        <v>85</v>
      </c>
      <c r="I258" s="7" t="s">
        <v>2444</v>
      </c>
      <c r="J258" s="6" t="s">
        <v>2522</v>
      </c>
      <c r="K258" s="7" t="s">
        <v>88</v>
      </c>
      <c r="L258" s="6" t="s">
        <v>2523</v>
      </c>
      <c r="M258" s="7" t="s">
        <v>2524</v>
      </c>
      <c r="N258" s="6" t="s">
        <v>2525</v>
      </c>
      <c r="O258" s="7" t="s">
        <v>2526</v>
      </c>
      <c r="P258">
        <f t="shared" si="3"/>
        <v>38</v>
      </c>
      <c r="Q258">
        <f>VLOOKUP(P258,'3ME-NAF'!A:C,3,FALSE)</f>
        <v>19</v>
      </c>
      <c r="R258" s="7" t="s">
        <v>1157</v>
      </c>
      <c r="S258" s="6" t="s">
        <v>94</v>
      </c>
      <c r="T258" s="7" t="s">
        <v>214</v>
      </c>
      <c r="U258" s="6" t="s">
        <v>1095</v>
      </c>
      <c r="V258" s="7" t="s">
        <v>97</v>
      </c>
      <c r="W258" s="6" t="s">
        <v>473</v>
      </c>
      <c r="X258" s="7" t="s">
        <v>500</v>
      </c>
      <c r="Y258" s="6" t="s">
        <v>2527</v>
      </c>
      <c r="Z258" s="7" t="s">
        <v>2528</v>
      </c>
      <c r="AA258" s="6" t="s">
        <v>2529</v>
      </c>
      <c r="AB258" s="7" t="s">
        <v>2399</v>
      </c>
      <c r="AC258" s="6" t="s">
        <v>79</v>
      </c>
      <c r="AD258" s="7" t="s">
        <v>79</v>
      </c>
      <c r="AE258" s="6" t="s">
        <v>79</v>
      </c>
      <c r="AF258" s="7" t="s">
        <v>79</v>
      </c>
      <c r="AG258" s="6" t="s">
        <v>79</v>
      </c>
      <c r="AH258" s="7" t="s">
        <v>143</v>
      </c>
      <c r="AI258" s="6" t="s">
        <v>143</v>
      </c>
      <c r="AJ258" s="7" t="s">
        <v>2530</v>
      </c>
      <c r="AK258" s="6" t="s">
        <v>2458</v>
      </c>
      <c r="AL258" s="7" t="s">
        <v>2474</v>
      </c>
      <c r="AM258" s="6" t="s">
        <v>2389</v>
      </c>
      <c r="AN258" s="7" t="s">
        <v>368</v>
      </c>
      <c r="AO258" s="7" t="s">
        <v>1157</v>
      </c>
      <c r="AP258" s="7" t="s">
        <v>2531</v>
      </c>
      <c r="AQ258" s="7" t="s">
        <v>143</v>
      </c>
      <c r="AR258" s="7">
        <v>1</v>
      </c>
      <c r="AS258" s="8">
        <v>37010940</v>
      </c>
      <c r="AT258" s="8">
        <v>16065820</v>
      </c>
      <c r="AU258" s="8"/>
      <c r="AV258" s="8"/>
      <c r="AW258" s="8"/>
      <c r="AX258" s="8"/>
      <c r="AY258" s="8">
        <v>9639492</v>
      </c>
      <c r="AZ258" s="8">
        <v>9639492</v>
      </c>
      <c r="BA258" s="9">
        <v>1927898.4</v>
      </c>
      <c r="BB258" s="9">
        <v>0</v>
      </c>
      <c r="BC258" s="9">
        <v>0</v>
      </c>
      <c r="BD258" s="9">
        <v>1927898.4</v>
      </c>
      <c r="BE258" s="10">
        <v>64651</v>
      </c>
      <c r="BF258" s="11">
        <v>7.4550219999999996</v>
      </c>
      <c r="BG258" s="11">
        <v>64651</v>
      </c>
      <c r="BH258" s="11">
        <v>10350</v>
      </c>
      <c r="BI258" s="9">
        <v>0</v>
      </c>
      <c r="BJ258" s="9">
        <v>0</v>
      </c>
      <c r="BK258" s="9">
        <v>0</v>
      </c>
      <c r="BL258" s="9">
        <v>300000</v>
      </c>
      <c r="BM258" s="9">
        <v>0</v>
      </c>
      <c r="BN258" s="9">
        <v>0</v>
      </c>
      <c r="BO258" s="9">
        <v>999999</v>
      </c>
      <c r="BP258" s="9">
        <v>0</v>
      </c>
      <c r="BQ258" s="9">
        <v>26371449</v>
      </c>
      <c r="BR258" s="9">
        <v>26071449</v>
      </c>
      <c r="BS258" s="7"/>
      <c r="BT258" s="7" t="str">
        <f>IFERROR((VLOOKUP(J258,[1]!Tableau2[#All],13,FALSE)),"")</f>
        <v/>
      </c>
    </row>
    <row r="259" spans="1:72" x14ac:dyDescent="0.25">
      <c r="A259" s="6" t="s">
        <v>2383</v>
      </c>
      <c r="B259" s="6" t="s">
        <v>354</v>
      </c>
      <c r="C259" s="7" t="s">
        <v>2441</v>
      </c>
      <c r="D259" s="6" t="s">
        <v>81</v>
      </c>
      <c r="E259" s="7" t="s">
        <v>2442</v>
      </c>
      <c r="F259" s="6" t="s">
        <v>2443</v>
      </c>
      <c r="G259" s="7" t="s">
        <v>84</v>
      </c>
      <c r="H259" s="6" t="s">
        <v>85</v>
      </c>
      <c r="I259" s="7" t="s">
        <v>2444</v>
      </c>
      <c r="J259" s="6" t="s">
        <v>2532</v>
      </c>
      <c r="K259" s="7" t="s">
        <v>88</v>
      </c>
      <c r="L259" s="6" t="s">
        <v>2533</v>
      </c>
      <c r="M259" s="7" t="s">
        <v>2534</v>
      </c>
      <c r="N259" s="6" t="s">
        <v>2535</v>
      </c>
      <c r="O259" s="7" t="s">
        <v>164</v>
      </c>
      <c r="P259">
        <f t="shared" ref="P259:P292" si="4">_xlfn.NUMBERVALUE(LEFT(O259,2))</f>
        <v>10</v>
      </c>
      <c r="Q259">
        <f>VLOOKUP(P259,'3ME-NAF'!A:C,3,FALSE)</f>
        <v>2</v>
      </c>
      <c r="R259" s="7" t="s">
        <v>93</v>
      </c>
      <c r="S259" s="6" t="s">
        <v>94</v>
      </c>
      <c r="T259" s="7" t="s">
        <v>95</v>
      </c>
      <c r="U259" s="6" t="s">
        <v>2272</v>
      </c>
      <c r="V259" s="7" t="s">
        <v>97</v>
      </c>
      <c r="W259" s="6" t="s">
        <v>189</v>
      </c>
      <c r="X259" s="7" t="s">
        <v>200</v>
      </c>
      <c r="Y259" s="6" t="s">
        <v>2536</v>
      </c>
      <c r="Z259" s="7" t="s">
        <v>2537</v>
      </c>
      <c r="AA259" s="6" t="s">
        <v>2538</v>
      </c>
      <c r="AB259" s="7" t="s">
        <v>2452</v>
      </c>
      <c r="AC259" s="6" t="s">
        <v>79</v>
      </c>
      <c r="AD259" s="7" t="s">
        <v>79</v>
      </c>
      <c r="AE259" s="6" t="s">
        <v>79</v>
      </c>
      <c r="AF259" s="7" t="s">
        <v>79</v>
      </c>
      <c r="AG259" s="6" t="s">
        <v>79</v>
      </c>
      <c r="AH259" s="7" t="s">
        <v>79</v>
      </c>
      <c r="AI259" s="6" t="s">
        <v>79</v>
      </c>
      <c r="AJ259" s="7" t="s">
        <v>79</v>
      </c>
      <c r="AK259" s="6" t="s">
        <v>2389</v>
      </c>
      <c r="AL259" s="7" t="s">
        <v>2514</v>
      </c>
      <c r="AM259" s="6" t="s">
        <v>2391</v>
      </c>
      <c r="AN259" s="7" t="s">
        <v>368</v>
      </c>
      <c r="AO259" s="7" t="s">
        <v>93</v>
      </c>
      <c r="AP259" s="7" t="s">
        <v>79</v>
      </c>
      <c r="AQ259" s="7"/>
      <c r="AR259" s="7">
        <v>1</v>
      </c>
      <c r="AS259" s="8">
        <v>6769400</v>
      </c>
      <c r="AT259" s="8">
        <v>6769400</v>
      </c>
      <c r="AU259" s="8"/>
      <c r="AV259" s="8"/>
      <c r="AW259" s="8"/>
      <c r="AX259" s="8"/>
      <c r="AY259" s="8">
        <v>1886320</v>
      </c>
      <c r="AZ259" s="8">
        <v>1886320</v>
      </c>
      <c r="BA259" s="9"/>
      <c r="BB259" s="9"/>
      <c r="BC259" s="9"/>
      <c r="BD259" s="9"/>
      <c r="BE259" s="10">
        <v>41903</v>
      </c>
      <c r="BF259" s="11">
        <v>2.2508170000000001</v>
      </c>
      <c r="BG259" s="11">
        <v>41903</v>
      </c>
      <c r="BH259" s="11">
        <v>6500</v>
      </c>
      <c r="BI259" s="9">
        <v>0</v>
      </c>
      <c r="BJ259" s="9">
        <v>0</v>
      </c>
      <c r="BK259" s="9">
        <v>0</v>
      </c>
      <c r="BL259" s="9">
        <v>0</v>
      </c>
      <c r="BM259" s="9">
        <v>0</v>
      </c>
      <c r="BN259" s="9">
        <v>0</v>
      </c>
      <c r="BO259" s="9">
        <v>4883080</v>
      </c>
      <c r="BP259" s="9">
        <v>0</v>
      </c>
      <c r="BQ259" s="9">
        <v>0</v>
      </c>
      <c r="BR259" s="9">
        <v>0</v>
      </c>
      <c r="BS259" s="7"/>
      <c r="BT259" s="7" t="str">
        <f>IFERROR((VLOOKUP(J259,[1]!Tableau2[#All],13,FALSE)),"")</f>
        <v/>
      </c>
    </row>
    <row r="260" spans="1:72" x14ac:dyDescent="0.25">
      <c r="A260" s="6" t="s">
        <v>2383</v>
      </c>
      <c r="B260" s="6" t="s">
        <v>354</v>
      </c>
      <c r="C260" s="7" t="s">
        <v>2441</v>
      </c>
      <c r="D260" s="6" t="s">
        <v>81</v>
      </c>
      <c r="E260" s="7" t="s">
        <v>2442</v>
      </c>
      <c r="F260" s="6" t="s">
        <v>2443</v>
      </c>
      <c r="G260" s="7" t="s">
        <v>84</v>
      </c>
      <c r="H260" s="6" t="s">
        <v>85</v>
      </c>
      <c r="I260" s="7" t="s">
        <v>2444</v>
      </c>
      <c r="J260" s="6" t="s">
        <v>2539</v>
      </c>
      <c r="K260" s="7" t="s">
        <v>88</v>
      </c>
      <c r="L260" s="6" t="s">
        <v>2540</v>
      </c>
      <c r="M260" s="7" t="s">
        <v>2541</v>
      </c>
      <c r="N260" s="6" t="s">
        <v>2542</v>
      </c>
      <c r="O260" s="7" t="s">
        <v>148</v>
      </c>
      <c r="P260">
        <f t="shared" si="4"/>
        <v>35</v>
      </c>
      <c r="Q260">
        <f>VLOOKUP(P260,'3ME-NAF'!A:C,3,FALSE)</f>
        <v>2402</v>
      </c>
      <c r="R260" s="7" t="s">
        <v>430</v>
      </c>
      <c r="S260" s="6" t="s">
        <v>94</v>
      </c>
      <c r="T260" s="7" t="s">
        <v>95</v>
      </c>
      <c r="U260" s="6" t="s">
        <v>2272</v>
      </c>
      <c r="V260" s="7" t="s">
        <v>97</v>
      </c>
      <c r="W260" s="6" t="s">
        <v>473</v>
      </c>
      <c r="X260" s="7" t="s">
        <v>827</v>
      </c>
      <c r="Y260" s="6" t="s">
        <v>2543</v>
      </c>
      <c r="Z260" s="7" t="s">
        <v>2544</v>
      </c>
      <c r="AA260" s="6" t="s">
        <v>2545</v>
      </c>
      <c r="AB260" s="7" t="s">
        <v>2452</v>
      </c>
      <c r="AC260" s="6" t="s">
        <v>79</v>
      </c>
      <c r="AD260" s="7" t="s">
        <v>79</v>
      </c>
      <c r="AE260" s="6" t="s">
        <v>79</v>
      </c>
      <c r="AF260" s="7" t="s">
        <v>79</v>
      </c>
      <c r="AG260" s="6" t="s">
        <v>79</v>
      </c>
      <c r="AH260" s="7" t="s">
        <v>79</v>
      </c>
      <c r="AI260" s="6" t="s">
        <v>79</v>
      </c>
      <c r="AJ260" s="7" t="s">
        <v>79</v>
      </c>
      <c r="AK260" s="6" t="s">
        <v>2458</v>
      </c>
      <c r="AL260" s="7" t="s">
        <v>2390</v>
      </c>
      <c r="AM260" s="6" t="s">
        <v>2391</v>
      </c>
      <c r="AN260" s="7" t="s">
        <v>368</v>
      </c>
      <c r="AO260" s="7" t="s">
        <v>430</v>
      </c>
      <c r="AP260" s="7" t="s">
        <v>1291</v>
      </c>
      <c r="AQ260" s="7" t="s">
        <v>143</v>
      </c>
      <c r="AR260" s="7">
        <v>1</v>
      </c>
      <c r="AS260" s="8">
        <v>17666685</v>
      </c>
      <c r="AT260" s="8">
        <v>17666685</v>
      </c>
      <c r="AU260" s="8"/>
      <c r="AV260" s="8"/>
      <c r="AW260" s="8"/>
      <c r="AX260" s="8"/>
      <c r="AY260" s="8">
        <v>7584500</v>
      </c>
      <c r="AZ260" s="8">
        <v>7584500</v>
      </c>
      <c r="BA260" s="9"/>
      <c r="BB260" s="9"/>
      <c r="BC260" s="9"/>
      <c r="BD260" s="9"/>
      <c r="BE260" s="10">
        <v>100664</v>
      </c>
      <c r="BF260" s="11">
        <v>3.767236</v>
      </c>
      <c r="BG260" s="11">
        <v>100664</v>
      </c>
      <c r="BH260" s="11">
        <v>13000</v>
      </c>
      <c r="BI260" s="9">
        <v>0</v>
      </c>
      <c r="BJ260" s="9">
        <v>742865</v>
      </c>
      <c r="BK260" s="9">
        <v>0</v>
      </c>
      <c r="BL260" s="9">
        <v>0</v>
      </c>
      <c r="BM260" s="9">
        <v>0</v>
      </c>
      <c r="BN260" s="9">
        <v>0</v>
      </c>
      <c r="BO260" s="9">
        <v>9339320</v>
      </c>
      <c r="BP260" s="9">
        <v>0</v>
      </c>
      <c r="BQ260" s="9">
        <v>742865</v>
      </c>
      <c r="BR260" s="9">
        <v>0</v>
      </c>
      <c r="BS260" s="7"/>
      <c r="BT260" s="7" t="str">
        <f>IFERROR((VLOOKUP(J260,[1]!Tableau2[#All],13,FALSE)),"")</f>
        <v/>
      </c>
    </row>
    <row r="261" spans="1:72" x14ac:dyDescent="0.25">
      <c r="A261" s="6" t="s">
        <v>2383</v>
      </c>
      <c r="B261" s="6" t="s">
        <v>354</v>
      </c>
      <c r="C261" s="7" t="s">
        <v>2441</v>
      </c>
      <c r="D261" s="6" t="s">
        <v>81</v>
      </c>
      <c r="E261" s="7" t="s">
        <v>2442</v>
      </c>
      <c r="F261" s="6" t="s">
        <v>2443</v>
      </c>
      <c r="G261" s="7" t="s">
        <v>84</v>
      </c>
      <c r="H261" s="6" t="s">
        <v>85</v>
      </c>
      <c r="I261" s="7" t="s">
        <v>2444</v>
      </c>
      <c r="J261" s="6" t="s">
        <v>2546</v>
      </c>
      <c r="K261" s="7" t="s">
        <v>88</v>
      </c>
      <c r="L261" s="6" t="s">
        <v>2547</v>
      </c>
      <c r="M261" s="7" t="s">
        <v>2548</v>
      </c>
      <c r="N261" s="6" t="s">
        <v>2549</v>
      </c>
      <c r="O261" s="7" t="s">
        <v>1783</v>
      </c>
      <c r="P261">
        <f t="shared" si="4"/>
        <v>35</v>
      </c>
      <c r="Q261">
        <f>VLOOKUP(P261,'3ME-NAF'!A:C,3,FALSE)</f>
        <v>2402</v>
      </c>
      <c r="R261" s="7" t="s">
        <v>236</v>
      </c>
      <c r="S261" s="6" t="s">
        <v>94</v>
      </c>
      <c r="T261" s="7" t="s">
        <v>304</v>
      </c>
      <c r="U261" s="6" t="s">
        <v>2272</v>
      </c>
      <c r="V261" s="7" t="s">
        <v>97</v>
      </c>
      <c r="W261" s="6" t="s">
        <v>473</v>
      </c>
      <c r="X261" s="7" t="s">
        <v>486</v>
      </c>
      <c r="Y261" s="6" t="s">
        <v>2550</v>
      </c>
      <c r="Z261" s="7" t="s">
        <v>2551</v>
      </c>
      <c r="AA261" s="6" t="s">
        <v>2552</v>
      </c>
      <c r="AB261" s="7" t="s">
        <v>2452</v>
      </c>
      <c r="AC261" s="6" t="s">
        <v>79</v>
      </c>
      <c r="AD261" s="7" t="s">
        <v>79</v>
      </c>
      <c r="AE261" s="6" t="s">
        <v>79</v>
      </c>
      <c r="AF261" s="7" t="s">
        <v>79</v>
      </c>
      <c r="AG261" s="6" t="s">
        <v>79</v>
      </c>
      <c r="AH261" s="7" t="s">
        <v>79</v>
      </c>
      <c r="AI261" s="6" t="s">
        <v>79</v>
      </c>
      <c r="AJ261" s="7" t="s">
        <v>79</v>
      </c>
      <c r="AK261" s="6" t="s">
        <v>2458</v>
      </c>
      <c r="AL261" s="7" t="s">
        <v>2553</v>
      </c>
      <c r="AM261" s="6" t="s">
        <v>2411</v>
      </c>
      <c r="AN261" s="7" t="s">
        <v>368</v>
      </c>
      <c r="AO261" s="7" t="s">
        <v>236</v>
      </c>
      <c r="AP261" s="7" t="s">
        <v>1291</v>
      </c>
      <c r="AQ261" s="7" t="s">
        <v>143</v>
      </c>
      <c r="AR261" s="7">
        <v>1</v>
      </c>
      <c r="AS261" s="8">
        <v>27907000</v>
      </c>
      <c r="AT261" s="8">
        <v>27907000</v>
      </c>
      <c r="AU261" s="8"/>
      <c r="AV261" s="8"/>
      <c r="AW261" s="8"/>
      <c r="AX261" s="8"/>
      <c r="AY261" s="8">
        <v>11500000</v>
      </c>
      <c r="AZ261" s="8">
        <v>11500000</v>
      </c>
      <c r="BA261" s="9"/>
      <c r="BB261" s="9"/>
      <c r="BC261" s="9"/>
      <c r="BD261" s="9"/>
      <c r="BE261" s="10">
        <v>140989</v>
      </c>
      <c r="BF261" s="11">
        <v>4.0783319999999996</v>
      </c>
      <c r="BG261" s="11">
        <v>140989</v>
      </c>
      <c r="BH261" s="11">
        <v>19100</v>
      </c>
      <c r="BI261" s="9">
        <v>0</v>
      </c>
      <c r="BJ261" s="9">
        <v>1175000</v>
      </c>
      <c r="BK261" s="9">
        <v>0</v>
      </c>
      <c r="BL261" s="9">
        <v>0</v>
      </c>
      <c r="BM261" s="9">
        <v>0</v>
      </c>
      <c r="BN261" s="9">
        <v>0</v>
      </c>
      <c r="BO261" s="9">
        <v>15232000</v>
      </c>
      <c r="BP261" s="9">
        <v>0</v>
      </c>
      <c r="BQ261" s="9">
        <v>1175000</v>
      </c>
      <c r="BR261" s="9">
        <v>0</v>
      </c>
      <c r="BS261" s="7"/>
      <c r="BT261" s="7" t="str">
        <f>IFERROR((VLOOKUP(J261,[1]!Tableau2[#All],13,FALSE)),"")</f>
        <v/>
      </c>
    </row>
    <row r="262" spans="1:72" x14ac:dyDescent="0.25">
      <c r="A262" s="6" t="s">
        <v>2383</v>
      </c>
      <c r="B262" s="6" t="s">
        <v>354</v>
      </c>
      <c r="C262" s="7" t="s">
        <v>2441</v>
      </c>
      <c r="D262" s="6" t="s">
        <v>81</v>
      </c>
      <c r="E262" s="7" t="s">
        <v>2442</v>
      </c>
      <c r="F262" s="6" t="s">
        <v>2443</v>
      </c>
      <c r="G262" s="7" t="s">
        <v>84</v>
      </c>
      <c r="H262" s="6" t="s">
        <v>85</v>
      </c>
      <c r="I262" s="7" t="s">
        <v>2444</v>
      </c>
      <c r="J262" s="6" t="s">
        <v>2554</v>
      </c>
      <c r="K262" s="7" t="s">
        <v>88</v>
      </c>
      <c r="L262" s="6" t="s">
        <v>2555</v>
      </c>
      <c r="M262" s="7" t="s">
        <v>1057</v>
      </c>
      <c r="N262" s="6" t="s">
        <v>2556</v>
      </c>
      <c r="O262" s="7" t="s">
        <v>961</v>
      </c>
      <c r="P262">
        <f t="shared" si="4"/>
        <v>46</v>
      </c>
      <c r="Q262">
        <v>2</v>
      </c>
      <c r="R262" s="7" t="s">
        <v>2557</v>
      </c>
      <c r="S262" s="6" t="s">
        <v>94</v>
      </c>
      <c r="T262" s="7" t="s">
        <v>95</v>
      </c>
      <c r="U262" s="6" t="s">
        <v>2272</v>
      </c>
      <c r="V262" s="7" t="s">
        <v>97</v>
      </c>
      <c r="W262" s="6" t="s">
        <v>237</v>
      </c>
      <c r="X262" s="7" t="s">
        <v>544</v>
      </c>
      <c r="Y262" s="6" t="s">
        <v>2558</v>
      </c>
      <c r="Z262" s="7" t="s">
        <v>2559</v>
      </c>
      <c r="AA262" s="6" t="s">
        <v>2560</v>
      </c>
      <c r="AB262" s="7" t="s">
        <v>2399</v>
      </c>
      <c r="AC262" s="6" t="s">
        <v>79</v>
      </c>
      <c r="AD262" s="7" t="s">
        <v>79</v>
      </c>
      <c r="AE262" s="6" t="s">
        <v>79</v>
      </c>
      <c r="AF262" s="7" t="s">
        <v>79</v>
      </c>
      <c r="AG262" s="6" t="s">
        <v>79</v>
      </c>
      <c r="AH262" s="7" t="s">
        <v>143</v>
      </c>
      <c r="AI262" s="6" t="s">
        <v>143</v>
      </c>
      <c r="AJ262" s="7" t="s">
        <v>2561</v>
      </c>
      <c r="AK262" s="6" t="s">
        <v>2458</v>
      </c>
      <c r="AL262" s="7" t="s">
        <v>2474</v>
      </c>
      <c r="AM262" s="6" t="s">
        <v>2389</v>
      </c>
      <c r="AN262" s="7" t="s">
        <v>368</v>
      </c>
      <c r="AO262" s="7" t="s">
        <v>2557</v>
      </c>
      <c r="AP262" s="7" t="s">
        <v>79</v>
      </c>
      <c r="AQ262" s="7"/>
      <c r="AR262" s="7">
        <v>1</v>
      </c>
      <c r="AS262" s="8">
        <v>53345889</v>
      </c>
      <c r="AT262" s="8">
        <v>20674998</v>
      </c>
      <c r="AU262" s="8"/>
      <c r="AV262" s="8"/>
      <c r="AW262" s="8"/>
      <c r="AX262" s="8"/>
      <c r="AY262" s="8">
        <v>4575000</v>
      </c>
      <c r="AZ262" s="8">
        <v>4575000</v>
      </c>
      <c r="BA262" s="9">
        <v>915000</v>
      </c>
      <c r="BB262" s="9">
        <v>0</v>
      </c>
      <c r="BC262" s="9">
        <v>0</v>
      </c>
      <c r="BD262" s="9">
        <v>915000</v>
      </c>
      <c r="BE262" s="10">
        <v>75463</v>
      </c>
      <c r="BF262" s="11">
        <v>3.0312869999999998</v>
      </c>
      <c r="BG262" s="11">
        <v>75463</v>
      </c>
      <c r="BH262" s="11">
        <v>16300</v>
      </c>
      <c r="BI262" s="9">
        <v>0</v>
      </c>
      <c r="BJ262" s="9">
        <v>0</v>
      </c>
      <c r="BK262" s="9">
        <v>0</v>
      </c>
      <c r="BL262" s="9">
        <v>0</v>
      </c>
      <c r="BM262" s="9">
        <v>0</v>
      </c>
      <c r="BN262" s="9">
        <v>0</v>
      </c>
      <c r="BO262" s="9">
        <v>48770889</v>
      </c>
      <c r="BP262" s="9">
        <v>0</v>
      </c>
      <c r="BQ262" s="9">
        <v>0</v>
      </c>
      <c r="BR262" s="9">
        <v>0</v>
      </c>
      <c r="BS262" s="7"/>
      <c r="BT262" s="7" t="str">
        <f>IFERROR((VLOOKUP(J262,[1]!Tableau2[#All],13,FALSE)),"")</f>
        <v/>
      </c>
    </row>
    <row r="263" spans="1:72" x14ac:dyDescent="0.25">
      <c r="A263" s="6" t="s">
        <v>2383</v>
      </c>
      <c r="B263" s="6" t="s">
        <v>354</v>
      </c>
      <c r="C263" s="7" t="s">
        <v>2441</v>
      </c>
      <c r="D263" s="6" t="s">
        <v>81</v>
      </c>
      <c r="E263" s="7" t="s">
        <v>2442</v>
      </c>
      <c r="F263" s="6" t="s">
        <v>2443</v>
      </c>
      <c r="G263" s="7" t="s">
        <v>84</v>
      </c>
      <c r="H263" s="6" t="s">
        <v>85</v>
      </c>
      <c r="I263" s="7" t="s">
        <v>2444</v>
      </c>
      <c r="J263" s="6" t="s">
        <v>2562</v>
      </c>
      <c r="K263" s="7" t="s">
        <v>88</v>
      </c>
      <c r="L263" s="6" t="s">
        <v>2563</v>
      </c>
      <c r="M263" s="7" t="s">
        <v>1057</v>
      </c>
      <c r="N263" s="6" t="s">
        <v>2556</v>
      </c>
      <c r="O263" s="7" t="s">
        <v>961</v>
      </c>
      <c r="P263">
        <f t="shared" si="4"/>
        <v>46</v>
      </c>
      <c r="Q263">
        <v>2</v>
      </c>
      <c r="R263" s="7" t="s">
        <v>2557</v>
      </c>
      <c r="S263" s="6" t="s">
        <v>94</v>
      </c>
      <c r="T263" s="7" t="s">
        <v>95</v>
      </c>
      <c r="U263" s="6" t="s">
        <v>2272</v>
      </c>
      <c r="V263" s="7" t="s">
        <v>97</v>
      </c>
      <c r="W263" s="6" t="s">
        <v>237</v>
      </c>
      <c r="X263" s="7" t="s">
        <v>544</v>
      </c>
      <c r="Y263" s="6" t="s">
        <v>2564</v>
      </c>
      <c r="Z263" s="7" t="s">
        <v>2565</v>
      </c>
      <c r="AA263" s="6" t="s">
        <v>2566</v>
      </c>
      <c r="AB263" s="7" t="s">
        <v>2399</v>
      </c>
      <c r="AC263" s="6" t="s">
        <v>79</v>
      </c>
      <c r="AD263" s="7" t="s">
        <v>79</v>
      </c>
      <c r="AE263" s="6" t="s">
        <v>79</v>
      </c>
      <c r="AF263" s="7" t="s">
        <v>79</v>
      </c>
      <c r="AG263" s="6" t="s">
        <v>79</v>
      </c>
      <c r="AH263" s="7" t="s">
        <v>143</v>
      </c>
      <c r="AI263" s="6" t="s">
        <v>143</v>
      </c>
      <c r="AJ263" s="7" t="s">
        <v>2567</v>
      </c>
      <c r="AK263" s="6" t="s">
        <v>2499</v>
      </c>
      <c r="AL263" s="7" t="s">
        <v>2474</v>
      </c>
      <c r="AM263" s="6" t="s">
        <v>2389</v>
      </c>
      <c r="AN263" s="7" t="s">
        <v>368</v>
      </c>
      <c r="AO263" s="7" t="s">
        <v>2557</v>
      </c>
      <c r="AP263" s="7" t="s">
        <v>79</v>
      </c>
      <c r="AQ263" s="7"/>
      <c r="AR263" s="7">
        <v>1</v>
      </c>
      <c r="AS263" s="8">
        <v>20746367</v>
      </c>
      <c r="AT263" s="8">
        <v>20746367</v>
      </c>
      <c r="AU263" s="8"/>
      <c r="AV263" s="8"/>
      <c r="AW263" s="8"/>
      <c r="AX263" s="8"/>
      <c r="AY263" s="8">
        <v>3892500</v>
      </c>
      <c r="AZ263" s="8">
        <v>3892500</v>
      </c>
      <c r="BA263" s="9">
        <v>778500</v>
      </c>
      <c r="BB263" s="9">
        <v>0</v>
      </c>
      <c r="BC263" s="9">
        <v>0</v>
      </c>
      <c r="BD263" s="9">
        <v>778500</v>
      </c>
      <c r="BE263" s="10">
        <v>102235</v>
      </c>
      <c r="BF263" s="11">
        <v>1.903702</v>
      </c>
      <c r="BG263" s="11">
        <v>102235</v>
      </c>
      <c r="BH263" s="11">
        <v>16300</v>
      </c>
      <c r="BI263" s="9">
        <v>0</v>
      </c>
      <c r="BJ263" s="9">
        <v>0</v>
      </c>
      <c r="BK263" s="9">
        <v>0</v>
      </c>
      <c r="BL263" s="9">
        <v>0</v>
      </c>
      <c r="BM263" s="9">
        <v>0</v>
      </c>
      <c r="BN263" s="9">
        <v>0</v>
      </c>
      <c r="BO263" s="9">
        <v>16853867</v>
      </c>
      <c r="BP263" s="9">
        <v>0</v>
      </c>
      <c r="BQ263" s="9">
        <v>0</v>
      </c>
      <c r="BR263" s="9">
        <v>0</v>
      </c>
      <c r="BS263" s="7"/>
      <c r="BT263" s="7" t="str">
        <f>IFERROR((VLOOKUP(J263,[1]!Tableau2[#All],13,FALSE)),"")</f>
        <v/>
      </c>
    </row>
    <row r="264" spans="1:72" x14ac:dyDescent="0.25">
      <c r="A264" s="6" t="s">
        <v>2383</v>
      </c>
      <c r="B264" s="6" t="s">
        <v>354</v>
      </c>
      <c r="C264" s="7" t="s">
        <v>2441</v>
      </c>
      <c r="D264" s="6" t="s">
        <v>81</v>
      </c>
      <c r="E264" s="7" t="s">
        <v>2442</v>
      </c>
      <c r="F264" s="6" t="s">
        <v>2443</v>
      </c>
      <c r="G264" s="7" t="s">
        <v>84</v>
      </c>
      <c r="H264" s="6" t="s">
        <v>85</v>
      </c>
      <c r="I264" s="7" t="s">
        <v>2444</v>
      </c>
      <c r="J264" s="6" t="s">
        <v>2568</v>
      </c>
      <c r="K264" s="7" t="s">
        <v>88</v>
      </c>
      <c r="L264" s="6" t="s">
        <v>2569</v>
      </c>
      <c r="M264" s="7" t="s">
        <v>146</v>
      </c>
      <c r="N264" s="6" t="s">
        <v>1734</v>
      </c>
      <c r="O264" s="7" t="s">
        <v>511</v>
      </c>
      <c r="P264">
        <f t="shared" si="4"/>
        <v>43</v>
      </c>
      <c r="Q264">
        <v>2402</v>
      </c>
      <c r="R264" s="7" t="s">
        <v>213</v>
      </c>
      <c r="S264" s="6" t="s">
        <v>94</v>
      </c>
      <c r="T264" s="7" t="s">
        <v>95</v>
      </c>
      <c r="U264" s="6" t="s">
        <v>1095</v>
      </c>
      <c r="V264" s="7" t="s">
        <v>97</v>
      </c>
      <c r="W264" s="6" t="s">
        <v>334</v>
      </c>
      <c r="X264" s="7" t="s">
        <v>1441</v>
      </c>
      <c r="Y264" s="6" t="s">
        <v>2570</v>
      </c>
      <c r="Z264" s="7" t="s">
        <v>2571</v>
      </c>
      <c r="AA264" s="6" t="s">
        <v>2572</v>
      </c>
      <c r="AB264" s="7" t="s">
        <v>2452</v>
      </c>
      <c r="AC264" s="6" t="s">
        <v>79</v>
      </c>
      <c r="AD264" s="7" t="s">
        <v>79</v>
      </c>
      <c r="AE264" s="6" t="s">
        <v>79</v>
      </c>
      <c r="AF264" s="7" t="s">
        <v>79</v>
      </c>
      <c r="AG264" s="6" t="s">
        <v>79</v>
      </c>
      <c r="AH264" s="7" t="s">
        <v>143</v>
      </c>
      <c r="AI264" s="6" t="s">
        <v>143</v>
      </c>
      <c r="AJ264" s="7" t="s">
        <v>2573</v>
      </c>
      <c r="AK264" s="6" t="s">
        <v>2389</v>
      </c>
      <c r="AL264" s="7" t="s">
        <v>2574</v>
      </c>
      <c r="AM264" s="6" t="s">
        <v>2389</v>
      </c>
      <c r="AN264" s="7" t="s">
        <v>368</v>
      </c>
      <c r="AO264" s="7" t="s">
        <v>213</v>
      </c>
      <c r="AP264" s="7" t="s">
        <v>2195</v>
      </c>
      <c r="AQ264" s="7" t="s">
        <v>143</v>
      </c>
      <c r="AR264" s="7">
        <v>1</v>
      </c>
      <c r="AS264" s="8">
        <v>6166673</v>
      </c>
      <c r="AT264" s="8">
        <v>6166673</v>
      </c>
      <c r="AU264" s="8"/>
      <c r="AV264" s="8"/>
      <c r="AW264" s="8"/>
      <c r="AX264" s="8"/>
      <c r="AY264" s="8">
        <v>2158335</v>
      </c>
      <c r="AZ264" s="8">
        <v>2158335</v>
      </c>
      <c r="BA264" s="9">
        <v>431667</v>
      </c>
      <c r="BB264" s="9">
        <v>0</v>
      </c>
      <c r="BC264" s="9">
        <v>0</v>
      </c>
      <c r="BD264" s="9">
        <v>431667</v>
      </c>
      <c r="BE264" s="10">
        <v>23174</v>
      </c>
      <c r="BF264" s="11">
        <v>4.656803</v>
      </c>
      <c r="BG264" s="11">
        <v>23174</v>
      </c>
      <c r="BH264" s="11">
        <v>4000</v>
      </c>
      <c r="BI264" s="9">
        <v>0</v>
      </c>
      <c r="BJ264" s="9">
        <v>0</v>
      </c>
      <c r="BK264" s="9">
        <v>0</v>
      </c>
      <c r="BL264" s="9">
        <v>0</v>
      </c>
      <c r="BM264" s="9">
        <v>0</v>
      </c>
      <c r="BN264" s="9">
        <v>0</v>
      </c>
      <c r="BO264" s="9">
        <v>1202501.5</v>
      </c>
      <c r="BP264" s="9">
        <v>0</v>
      </c>
      <c r="BQ264" s="9">
        <v>2805836.5</v>
      </c>
      <c r="BR264" s="9">
        <v>2805836.5</v>
      </c>
      <c r="BS264" s="7"/>
      <c r="BT264" s="7" t="str">
        <f>IFERROR((VLOOKUP(J264,[1]!Tableau2[#All],13,FALSE)),"")</f>
        <v/>
      </c>
    </row>
    <row r="265" spans="1:72" x14ac:dyDescent="0.25">
      <c r="A265" s="6" t="s">
        <v>2383</v>
      </c>
      <c r="B265" s="6" t="s">
        <v>354</v>
      </c>
      <c r="C265" s="7" t="s">
        <v>2441</v>
      </c>
      <c r="D265" s="6" t="s">
        <v>81</v>
      </c>
      <c r="E265" s="7" t="s">
        <v>2442</v>
      </c>
      <c r="F265" s="6" t="s">
        <v>2443</v>
      </c>
      <c r="G265" s="7" t="s">
        <v>84</v>
      </c>
      <c r="H265" s="6" t="s">
        <v>85</v>
      </c>
      <c r="I265" s="7" t="s">
        <v>2444</v>
      </c>
      <c r="J265" s="6" t="s">
        <v>2575</v>
      </c>
      <c r="K265" s="7" t="s">
        <v>88</v>
      </c>
      <c r="L265" s="6" t="s">
        <v>2576</v>
      </c>
      <c r="M265" s="7" t="s">
        <v>146</v>
      </c>
      <c r="N265" s="6" t="s">
        <v>1734</v>
      </c>
      <c r="O265" s="7" t="s">
        <v>511</v>
      </c>
      <c r="P265">
        <f t="shared" si="4"/>
        <v>43</v>
      </c>
      <c r="Q265">
        <v>2402</v>
      </c>
      <c r="R265" s="7" t="s">
        <v>236</v>
      </c>
      <c r="S265" s="6" t="s">
        <v>94</v>
      </c>
      <c r="T265" s="7" t="s">
        <v>95</v>
      </c>
      <c r="U265" s="6" t="s">
        <v>1095</v>
      </c>
      <c r="V265" s="7" t="s">
        <v>97</v>
      </c>
      <c r="W265" s="6" t="s">
        <v>150</v>
      </c>
      <c r="X265" s="7" t="s">
        <v>453</v>
      </c>
      <c r="Y265" s="6" t="s">
        <v>2577</v>
      </c>
      <c r="Z265" s="7" t="s">
        <v>2578</v>
      </c>
      <c r="AA265" s="6" t="s">
        <v>2579</v>
      </c>
      <c r="AB265" s="7" t="s">
        <v>2452</v>
      </c>
      <c r="AC265" s="6" t="s">
        <v>79</v>
      </c>
      <c r="AD265" s="7" t="s">
        <v>79</v>
      </c>
      <c r="AE265" s="6" t="s">
        <v>79</v>
      </c>
      <c r="AF265" s="7" t="s">
        <v>79</v>
      </c>
      <c r="AG265" s="6" t="s">
        <v>79</v>
      </c>
      <c r="AH265" s="7" t="s">
        <v>79</v>
      </c>
      <c r="AI265" s="6" t="s">
        <v>79</v>
      </c>
      <c r="AJ265" s="7" t="s">
        <v>79</v>
      </c>
      <c r="AK265" s="6" t="s">
        <v>2389</v>
      </c>
      <c r="AL265" s="7" t="s">
        <v>2390</v>
      </c>
      <c r="AM265" s="6" t="s">
        <v>2391</v>
      </c>
      <c r="AN265" s="7" t="s">
        <v>368</v>
      </c>
      <c r="AO265" s="7" t="s">
        <v>236</v>
      </c>
      <c r="AP265" s="7" t="s">
        <v>1291</v>
      </c>
      <c r="AQ265" s="7" t="s">
        <v>143</v>
      </c>
      <c r="AR265" s="7">
        <v>1</v>
      </c>
      <c r="AS265" s="8">
        <v>12422994</v>
      </c>
      <c r="AT265" s="8">
        <v>12422994</v>
      </c>
      <c r="AU265" s="8"/>
      <c r="AV265" s="8"/>
      <c r="AW265" s="8"/>
      <c r="AX265" s="8"/>
      <c r="AY265" s="8">
        <v>4223818</v>
      </c>
      <c r="AZ265" s="8">
        <v>4223818</v>
      </c>
      <c r="BA265" s="9"/>
      <c r="BB265" s="9"/>
      <c r="BC265" s="9"/>
      <c r="BD265" s="9"/>
      <c r="BE265" s="10">
        <v>53722</v>
      </c>
      <c r="BF265" s="11">
        <v>3.931181</v>
      </c>
      <c r="BG265" s="11">
        <v>53722</v>
      </c>
      <c r="BH265" s="11">
        <v>8000</v>
      </c>
      <c r="BI265" s="9">
        <v>0</v>
      </c>
      <c r="BJ265" s="9">
        <v>227415.12</v>
      </c>
      <c r="BK265" s="9">
        <v>0</v>
      </c>
      <c r="BL265" s="9">
        <v>0</v>
      </c>
      <c r="BM265" s="9">
        <v>0</v>
      </c>
      <c r="BN265" s="9">
        <v>0</v>
      </c>
      <c r="BO265" s="9">
        <v>7971760.8799999999</v>
      </c>
      <c r="BP265" s="9">
        <v>0</v>
      </c>
      <c r="BQ265" s="9">
        <v>227415.12</v>
      </c>
      <c r="BR265" s="9">
        <v>0</v>
      </c>
      <c r="BS265" s="7"/>
      <c r="BT265" s="7" t="str">
        <f>IFERROR((VLOOKUP(J265,[1]!Tableau2[#All],13,FALSE)),"")</f>
        <v/>
      </c>
    </row>
    <row r="266" spans="1:72" x14ac:dyDescent="0.25">
      <c r="A266" s="6" t="s">
        <v>2383</v>
      </c>
      <c r="B266" s="6" t="s">
        <v>354</v>
      </c>
      <c r="C266" s="7" t="s">
        <v>2441</v>
      </c>
      <c r="D266" s="6" t="s">
        <v>81</v>
      </c>
      <c r="E266" s="7" t="s">
        <v>2442</v>
      </c>
      <c r="F266" s="6" t="s">
        <v>2443</v>
      </c>
      <c r="G266" s="7" t="s">
        <v>84</v>
      </c>
      <c r="H266" s="6" t="s">
        <v>85</v>
      </c>
      <c r="I266" s="7" t="s">
        <v>2444</v>
      </c>
      <c r="J266" s="6" t="s">
        <v>2580</v>
      </c>
      <c r="K266" s="7" t="s">
        <v>88</v>
      </c>
      <c r="L266" s="6" t="s">
        <v>2581</v>
      </c>
      <c r="M266" s="7" t="s">
        <v>2582</v>
      </c>
      <c r="N266" s="6" t="s">
        <v>2583</v>
      </c>
      <c r="O266" s="7" t="s">
        <v>712</v>
      </c>
      <c r="P266">
        <f t="shared" si="4"/>
        <v>22</v>
      </c>
      <c r="Q266">
        <f>VLOOKUP(P266,'3ME-NAF'!A:C,3,FALSE)</f>
        <v>9</v>
      </c>
      <c r="R266" s="7" t="s">
        <v>430</v>
      </c>
      <c r="S266" s="6" t="s">
        <v>94</v>
      </c>
      <c r="T266" s="7" t="s">
        <v>166</v>
      </c>
      <c r="U266" s="6" t="s">
        <v>1095</v>
      </c>
      <c r="V266" s="7" t="s">
        <v>97</v>
      </c>
      <c r="W266" s="6" t="s">
        <v>250</v>
      </c>
      <c r="X266" s="7" t="s">
        <v>892</v>
      </c>
      <c r="Y266" s="6" t="s">
        <v>2584</v>
      </c>
      <c r="Z266" s="7" t="s">
        <v>2585</v>
      </c>
      <c r="AA266" s="6" t="s">
        <v>2586</v>
      </c>
      <c r="AB266" s="7" t="s">
        <v>2452</v>
      </c>
      <c r="AC266" s="6" t="s">
        <v>79</v>
      </c>
      <c r="AD266" s="7" t="s">
        <v>79</v>
      </c>
      <c r="AE266" s="6" t="s">
        <v>79</v>
      </c>
      <c r="AF266" s="7" t="s">
        <v>79</v>
      </c>
      <c r="AG266" s="6" t="s">
        <v>79</v>
      </c>
      <c r="AH266" s="7" t="s">
        <v>79</v>
      </c>
      <c r="AI266" s="6" t="s">
        <v>79</v>
      </c>
      <c r="AJ266" s="7" t="s">
        <v>79</v>
      </c>
      <c r="AK266" s="6" t="s">
        <v>2391</v>
      </c>
      <c r="AL266" s="7" t="s">
        <v>2482</v>
      </c>
      <c r="AM266" s="6" t="s">
        <v>2467</v>
      </c>
      <c r="AN266" s="7" t="s">
        <v>368</v>
      </c>
      <c r="AO266" s="7" t="s">
        <v>430</v>
      </c>
      <c r="AP266" s="7" t="s">
        <v>79</v>
      </c>
      <c r="AQ266" s="7"/>
      <c r="AR266" s="7">
        <v>1</v>
      </c>
      <c r="AS266" s="8">
        <v>9288600</v>
      </c>
      <c r="AT266" s="8">
        <v>9288600</v>
      </c>
      <c r="AU266" s="8"/>
      <c r="AV266" s="8"/>
      <c r="AW266" s="8"/>
      <c r="AX266" s="8"/>
      <c r="AY266" s="8">
        <v>4500000</v>
      </c>
      <c r="AZ266" s="8">
        <v>4500000</v>
      </c>
      <c r="BA266" s="9"/>
      <c r="BB266" s="9"/>
      <c r="BC266" s="9"/>
      <c r="BD266" s="9"/>
      <c r="BE266" s="10">
        <v>43311</v>
      </c>
      <c r="BF266" s="11">
        <v>5.194985</v>
      </c>
      <c r="BG266" s="11">
        <v>43311</v>
      </c>
      <c r="BH266" s="11">
        <v>6500</v>
      </c>
      <c r="BI266" s="9">
        <v>0</v>
      </c>
      <c r="BJ266" s="9">
        <v>0</v>
      </c>
      <c r="BK266" s="9">
        <v>0</v>
      </c>
      <c r="BL266" s="9">
        <v>0</v>
      </c>
      <c r="BM266" s="9">
        <v>0</v>
      </c>
      <c r="BN266" s="9">
        <v>0</v>
      </c>
      <c r="BO266" s="9">
        <v>4788600</v>
      </c>
      <c r="BP266" s="9">
        <v>0</v>
      </c>
      <c r="BQ266" s="9">
        <v>0</v>
      </c>
      <c r="BR266" s="9">
        <v>0</v>
      </c>
      <c r="BS266" s="7"/>
      <c r="BT266" s="7" t="str">
        <f>IFERROR((VLOOKUP(J266,[1]!Tableau2[#All],13,FALSE)),"")</f>
        <v/>
      </c>
    </row>
    <row r="267" spans="1:72" x14ac:dyDescent="0.25">
      <c r="A267" s="6" t="s">
        <v>2383</v>
      </c>
      <c r="B267" s="6" t="s">
        <v>354</v>
      </c>
      <c r="C267" s="7" t="s">
        <v>2441</v>
      </c>
      <c r="D267" s="6" t="s">
        <v>81</v>
      </c>
      <c r="E267" s="7" t="s">
        <v>2442</v>
      </c>
      <c r="F267" s="6" t="s">
        <v>2443</v>
      </c>
      <c r="G267" s="7" t="s">
        <v>84</v>
      </c>
      <c r="H267" s="6" t="s">
        <v>85</v>
      </c>
      <c r="I267" s="7" t="s">
        <v>2444</v>
      </c>
      <c r="J267" s="6" t="s">
        <v>2587</v>
      </c>
      <c r="K267" s="7" t="s">
        <v>88</v>
      </c>
      <c r="L267" s="6" t="s">
        <v>2588</v>
      </c>
      <c r="M267" s="7" t="s">
        <v>146</v>
      </c>
      <c r="N267" s="6" t="s">
        <v>1734</v>
      </c>
      <c r="O267" s="7" t="s">
        <v>511</v>
      </c>
      <c r="P267">
        <f t="shared" si="4"/>
        <v>43</v>
      </c>
      <c r="Q267">
        <v>2402</v>
      </c>
      <c r="R267" s="7" t="s">
        <v>236</v>
      </c>
      <c r="S267" s="6" t="s">
        <v>94</v>
      </c>
      <c r="T267" s="7" t="s">
        <v>95</v>
      </c>
      <c r="U267" s="6" t="s">
        <v>360</v>
      </c>
      <c r="V267" s="7" t="s">
        <v>97</v>
      </c>
      <c r="W267" s="6" t="s">
        <v>305</v>
      </c>
      <c r="X267" s="7" t="s">
        <v>688</v>
      </c>
      <c r="Y267" s="6" t="s">
        <v>2589</v>
      </c>
      <c r="Z267" s="7" t="s">
        <v>2590</v>
      </c>
      <c r="AA267" s="6" t="s">
        <v>2591</v>
      </c>
      <c r="AB267" s="7" t="s">
        <v>2399</v>
      </c>
      <c r="AC267" s="6" t="s">
        <v>79</v>
      </c>
      <c r="AD267" s="7" t="s">
        <v>79</v>
      </c>
      <c r="AE267" s="6" t="s">
        <v>79</v>
      </c>
      <c r="AF267" s="7" t="s">
        <v>79</v>
      </c>
      <c r="AG267" s="6" t="s">
        <v>79</v>
      </c>
      <c r="AH267" s="7" t="s">
        <v>143</v>
      </c>
      <c r="AI267" s="6" t="s">
        <v>143</v>
      </c>
      <c r="AJ267" s="7" t="s">
        <v>2592</v>
      </c>
      <c r="AK267" s="6" t="s">
        <v>2389</v>
      </c>
      <c r="AL267" s="7" t="s">
        <v>2574</v>
      </c>
      <c r="AM267" s="6" t="s">
        <v>2389</v>
      </c>
      <c r="AN267" s="7" t="s">
        <v>368</v>
      </c>
      <c r="AO267" s="7" t="s">
        <v>236</v>
      </c>
      <c r="AP267" s="7" t="s">
        <v>2150</v>
      </c>
      <c r="AQ267" s="7" t="s">
        <v>143</v>
      </c>
      <c r="AR267" s="7">
        <v>1</v>
      </c>
      <c r="AS267" s="8">
        <v>5438179</v>
      </c>
      <c r="AT267" s="8">
        <v>5438179</v>
      </c>
      <c r="AU267" s="8"/>
      <c r="AV267" s="8"/>
      <c r="AW267" s="8"/>
      <c r="AX267" s="8"/>
      <c r="AY267" s="8">
        <v>2012586</v>
      </c>
      <c r="AZ267" s="8">
        <v>2012586</v>
      </c>
      <c r="BA267" s="9">
        <v>402517.2</v>
      </c>
      <c r="BB267" s="9">
        <v>0</v>
      </c>
      <c r="BC267" s="9">
        <v>0</v>
      </c>
      <c r="BD267" s="9">
        <v>402517.2</v>
      </c>
      <c r="BE267" s="10">
        <v>21986</v>
      </c>
      <c r="BF267" s="11">
        <v>4.5769719999999996</v>
      </c>
      <c r="BG267" s="11">
        <v>21986</v>
      </c>
      <c r="BH267" s="11">
        <v>3000</v>
      </c>
      <c r="BI267" s="9">
        <v>0</v>
      </c>
      <c r="BJ267" s="9">
        <v>0</v>
      </c>
      <c r="BK267" s="9">
        <v>0</v>
      </c>
      <c r="BL267" s="9">
        <v>0</v>
      </c>
      <c r="BM267" s="9">
        <v>0</v>
      </c>
      <c r="BN267" s="9">
        <v>0</v>
      </c>
      <c r="BO267" s="9">
        <v>970577</v>
      </c>
      <c r="BP267" s="9">
        <v>0</v>
      </c>
      <c r="BQ267" s="9">
        <v>2455016</v>
      </c>
      <c r="BR267" s="9">
        <v>2455016</v>
      </c>
      <c r="BS267" s="7"/>
      <c r="BT267" s="7" t="str">
        <f>IFERROR((VLOOKUP(J267,[1]!Tableau2[#All],13,FALSE)),"")</f>
        <v/>
      </c>
    </row>
    <row r="268" spans="1:72" x14ac:dyDescent="0.25">
      <c r="A268" s="6" t="s">
        <v>2383</v>
      </c>
      <c r="B268" s="6" t="s">
        <v>354</v>
      </c>
      <c r="C268" s="7" t="s">
        <v>2441</v>
      </c>
      <c r="D268" s="6" t="s">
        <v>81</v>
      </c>
      <c r="E268" s="7" t="s">
        <v>2442</v>
      </c>
      <c r="F268" s="6" t="s">
        <v>2443</v>
      </c>
      <c r="G268" s="7" t="s">
        <v>84</v>
      </c>
      <c r="H268" s="6" t="s">
        <v>85</v>
      </c>
      <c r="I268" s="7" t="s">
        <v>2444</v>
      </c>
      <c r="J268" s="6" t="s">
        <v>2593</v>
      </c>
      <c r="K268" s="7" t="s">
        <v>88</v>
      </c>
      <c r="L268" s="6" t="s">
        <v>2594</v>
      </c>
      <c r="M268" s="7" t="s">
        <v>761</v>
      </c>
      <c r="N268" s="6" t="s">
        <v>1782</v>
      </c>
      <c r="O268" s="7" t="s">
        <v>1783</v>
      </c>
      <c r="P268">
        <f t="shared" si="4"/>
        <v>35</v>
      </c>
      <c r="Q268">
        <f>VLOOKUP(P268,'3ME-NAF'!A:C,3,FALSE)</f>
        <v>2402</v>
      </c>
      <c r="R268" s="7" t="s">
        <v>93</v>
      </c>
      <c r="S268" s="6" t="s">
        <v>94</v>
      </c>
      <c r="T268" s="7" t="s">
        <v>95</v>
      </c>
      <c r="U268" s="6" t="s">
        <v>2272</v>
      </c>
      <c r="V268" s="7" t="s">
        <v>97</v>
      </c>
      <c r="W268" s="6" t="s">
        <v>98</v>
      </c>
      <c r="X268" s="7" t="s">
        <v>675</v>
      </c>
      <c r="Y268" s="6" t="s">
        <v>2595</v>
      </c>
      <c r="Z268" s="7" t="s">
        <v>2596</v>
      </c>
      <c r="AA268" s="6" t="s">
        <v>2597</v>
      </c>
      <c r="AB268" s="7" t="s">
        <v>2399</v>
      </c>
      <c r="AC268" s="6" t="s">
        <v>79</v>
      </c>
      <c r="AD268" s="7" t="s">
        <v>79</v>
      </c>
      <c r="AE268" s="6" t="s">
        <v>79</v>
      </c>
      <c r="AF268" s="7" t="s">
        <v>79</v>
      </c>
      <c r="AG268" s="6" t="s">
        <v>79</v>
      </c>
      <c r="AH268" s="7" t="s">
        <v>143</v>
      </c>
      <c r="AI268" s="6" t="s">
        <v>143</v>
      </c>
      <c r="AJ268" s="7" t="s">
        <v>2598</v>
      </c>
      <c r="AK268" s="6" t="s">
        <v>2391</v>
      </c>
      <c r="AL268" s="7" t="s">
        <v>2482</v>
      </c>
      <c r="AM268" s="6" t="s">
        <v>2467</v>
      </c>
      <c r="AN268" s="7" t="s">
        <v>368</v>
      </c>
      <c r="AO268" s="7" t="s">
        <v>93</v>
      </c>
      <c r="AP268" s="7" t="s">
        <v>1291</v>
      </c>
      <c r="AQ268" s="7" t="s">
        <v>143</v>
      </c>
      <c r="AR268" s="7">
        <v>1</v>
      </c>
      <c r="AS268" s="8">
        <v>26459491</v>
      </c>
      <c r="AT268" s="8">
        <v>26459491</v>
      </c>
      <c r="AU268" s="8"/>
      <c r="AV268" s="8"/>
      <c r="AW268" s="8"/>
      <c r="AX268" s="8"/>
      <c r="AY268" s="8">
        <v>8882980</v>
      </c>
      <c r="AZ268" s="8">
        <v>8882980</v>
      </c>
      <c r="BA268" s="9">
        <v>1776596</v>
      </c>
      <c r="BB268" s="9">
        <v>0</v>
      </c>
      <c r="BC268" s="9">
        <v>0</v>
      </c>
      <c r="BD268" s="9">
        <v>1776596</v>
      </c>
      <c r="BE268" s="10">
        <v>152320</v>
      </c>
      <c r="BF268" s="11">
        <v>2.9158940000000002</v>
      </c>
      <c r="BG268" s="11">
        <v>152320</v>
      </c>
      <c r="BH268" s="11">
        <v>21000</v>
      </c>
      <c r="BI268" s="9">
        <v>0</v>
      </c>
      <c r="BJ268" s="9">
        <v>184000</v>
      </c>
      <c r="BK268" s="9">
        <v>0</v>
      </c>
      <c r="BL268" s="9">
        <v>0</v>
      </c>
      <c r="BM268" s="9">
        <v>0</v>
      </c>
      <c r="BN268" s="9">
        <v>0</v>
      </c>
      <c r="BO268" s="9">
        <v>17392511</v>
      </c>
      <c r="BP268" s="9">
        <v>0</v>
      </c>
      <c r="BQ268" s="9">
        <v>184000</v>
      </c>
      <c r="BR268" s="9">
        <v>0</v>
      </c>
      <c r="BS268" s="7"/>
      <c r="BT268" s="7" t="str">
        <f>IFERROR((VLOOKUP(J268,[1]!Tableau2[#All],13,FALSE)),"")</f>
        <v/>
      </c>
    </row>
    <row r="269" spans="1:72" x14ac:dyDescent="0.25">
      <c r="A269" s="6" t="s">
        <v>2383</v>
      </c>
      <c r="B269" s="6" t="s">
        <v>354</v>
      </c>
      <c r="C269" s="7" t="s">
        <v>2441</v>
      </c>
      <c r="D269" s="6" t="s">
        <v>81</v>
      </c>
      <c r="E269" s="7" t="s">
        <v>2442</v>
      </c>
      <c r="F269" s="6" t="s">
        <v>2443</v>
      </c>
      <c r="G269" s="7" t="s">
        <v>84</v>
      </c>
      <c r="H269" s="6" t="s">
        <v>85</v>
      </c>
      <c r="I269" s="7" t="s">
        <v>2444</v>
      </c>
      <c r="J269" s="6" t="s">
        <v>2599</v>
      </c>
      <c r="K269" s="7" t="s">
        <v>88</v>
      </c>
      <c r="L269" s="6" t="s">
        <v>2600</v>
      </c>
      <c r="M269" s="7" t="s">
        <v>2601</v>
      </c>
      <c r="N269" s="6" t="s">
        <v>2602</v>
      </c>
      <c r="O269" s="7" t="s">
        <v>2603</v>
      </c>
      <c r="P269">
        <f t="shared" si="4"/>
        <v>11</v>
      </c>
      <c r="Q269">
        <f>VLOOKUP(P269,'3ME-NAF'!A:C,3,FALSE)</f>
        <v>2</v>
      </c>
      <c r="R269" s="7" t="s">
        <v>93</v>
      </c>
      <c r="S269" s="6" t="s">
        <v>94</v>
      </c>
      <c r="T269" s="7" t="s">
        <v>95</v>
      </c>
      <c r="U269" s="6" t="s">
        <v>1095</v>
      </c>
      <c r="V269" s="7" t="s">
        <v>97</v>
      </c>
      <c r="W269" s="6" t="s">
        <v>305</v>
      </c>
      <c r="X269" s="7" t="s">
        <v>306</v>
      </c>
      <c r="Y269" s="6" t="s">
        <v>2604</v>
      </c>
      <c r="Z269" s="7" t="s">
        <v>2605</v>
      </c>
      <c r="AA269" s="6" t="s">
        <v>2606</v>
      </c>
      <c r="AB269" s="7" t="s">
        <v>2452</v>
      </c>
      <c r="AC269" s="6" t="s">
        <v>79</v>
      </c>
      <c r="AD269" s="7" t="s">
        <v>79</v>
      </c>
      <c r="AE269" s="6" t="s">
        <v>79</v>
      </c>
      <c r="AF269" s="7" t="s">
        <v>79</v>
      </c>
      <c r="AG269" s="6" t="s">
        <v>79</v>
      </c>
      <c r="AH269" s="7" t="s">
        <v>79</v>
      </c>
      <c r="AI269" s="6" t="s">
        <v>79</v>
      </c>
      <c r="AJ269" s="7" t="s">
        <v>79</v>
      </c>
      <c r="AK269" s="6" t="s">
        <v>2389</v>
      </c>
      <c r="AL269" s="7" t="s">
        <v>2607</v>
      </c>
      <c r="AM269" s="6" t="s">
        <v>2467</v>
      </c>
      <c r="AN269" s="7" t="s">
        <v>368</v>
      </c>
      <c r="AO269" s="7" t="s">
        <v>93</v>
      </c>
      <c r="AP269" s="7" t="s">
        <v>1291</v>
      </c>
      <c r="AQ269" s="7" t="s">
        <v>143</v>
      </c>
      <c r="AR269" s="7">
        <v>1</v>
      </c>
      <c r="AS269" s="8">
        <v>5938910</v>
      </c>
      <c r="AT269" s="8">
        <v>5938910</v>
      </c>
      <c r="AU269" s="8"/>
      <c r="AV269" s="8"/>
      <c r="AW269" s="8"/>
      <c r="AX269" s="8"/>
      <c r="AY269" s="8">
        <v>1768833</v>
      </c>
      <c r="AZ269" s="8">
        <v>1768833</v>
      </c>
      <c r="BA269" s="9"/>
      <c r="BB269" s="9"/>
      <c r="BC269" s="9"/>
      <c r="BD269" s="9"/>
      <c r="BE269" s="10">
        <v>18918</v>
      </c>
      <c r="BF269" s="11">
        <v>4.6749999999999998</v>
      </c>
      <c r="BG269" s="11">
        <v>18918</v>
      </c>
      <c r="BH269" s="11">
        <v>3500</v>
      </c>
      <c r="BI269" s="9">
        <v>0</v>
      </c>
      <c r="BJ269" s="9">
        <v>36310</v>
      </c>
      <c r="BK269" s="9">
        <v>0</v>
      </c>
      <c r="BL269" s="9">
        <v>0</v>
      </c>
      <c r="BM269" s="9">
        <v>0</v>
      </c>
      <c r="BN269" s="9">
        <v>0</v>
      </c>
      <c r="BO269" s="9">
        <v>4133767</v>
      </c>
      <c r="BP269" s="9">
        <v>0</v>
      </c>
      <c r="BQ269" s="9">
        <v>36310</v>
      </c>
      <c r="BR269" s="9">
        <v>0</v>
      </c>
      <c r="BS269" s="7"/>
      <c r="BT269" s="7" t="str">
        <f>IFERROR((VLOOKUP(J269,[1]!Tableau2[#All],13,FALSE)),"")</f>
        <v/>
      </c>
    </row>
    <row r="270" spans="1:72" x14ac:dyDescent="0.25">
      <c r="A270" s="6" t="s">
        <v>2383</v>
      </c>
      <c r="B270" s="6" t="s">
        <v>354</v>
      </c>
      <c r="C270" s="7" t="s">
        <v>2441</v>
      </c>
      <c r="D270" s="6" t="s">
        <v>81</v>
      </c>
      <c r="E270" s="7" t="s">
        <v>2442</v>
      </c>
      <c r="F270" s="6" t="s">
        <v>2443</v>
      </c>
      <c r="G270" s="7" t="s">
        <v>84</v>
      </c>
      <c r="H270" s="6" t="s">
        <v>85</v>
      </c>
      <c r="I270" s="7" t="s">
        <v>2444</v>
      </c>
      <c r="J270" s="6" t="s">
        <v>2608</v>
      </c>
      <c r="K270" s="7" t="s">
        <v>88</v>
      </c>
      <c r="L270" s="6" t="s">
        <v>2609</v>
      </c>
      <c r="M270" s="7" t="s">
        <v>146</v>
      </c>
      <c r="N270" s="6" t="s">
        <v>1734</v>
      </c>
      <c r="O270" s="7" t="s">
        <v>511</v>
      </c>
      <c r="P270">
        <f t="shared" si="4"/>
        <v>43</v>
      </c>
      <c r="Q270">
        <v>2402</v>
      </c>
      <c r="R270" s="7" t="s">
        <v>236</v>
      </c>
      <c r="S270" s="6" t="s">
        <v>94</v>
      </c>
      <c r="T270" s="7" t="s">
        <v>95</v>
      </c>
      <c r="U270" s="6" t="s">
        <v>1095</v>
      </c>
      <c r="V270" s="7" t="s">
        <v>97</v>
      </c>
      <c r="W270" s="6" t="s">
        <v>250</v>
      </c>
      <c r="X270" s="7" t="s">
        <v>892</v>
      </c>
      <c r="Y270" s="6" t="s">
        <v>893</v>
      </c>
      <c r="Z270" s="7" t="s">
        <v>894</v>
      </c>
      <c r="AA270" s="6" t="s">
        <v>895</v>
      </c>
      <c r="AB270" s="7" t="s">
        <v>2452</v>
      </c>
      <c r="AC270" s="6" t="s">
        <v>79</v>
      </c>
      <c r="AD270" s="7" t="s">
        <v>79</v>
      </c>
      <c r="AE270" s="6" t="s">
        <v>79</v>
      </c>
      <c r="AF270" s="7" t="s">
        <v>79</v>
      </c>
      <c r="AG270" s="6" t="s">
        <v>79</v>
      </c>
      <c r="AH270" s="7" t="s">
        <v>143</v>
      </c>
      <c r="AI270" s="6" t="s">
        <v>143</v>
      </c>
      <c r="AJ270" s="7" t="s">
        <v>2610</v>
      </c>
      <c r="AK270" s="6" t="s">
        <v>2389</v>
      </c>
      <c r="AL270" s="7" t="s">
        <v>2482</v>
      </c>
      <c r="AM270" s="6" t="s">
        <v>2467</v>
      </c>
      <c r="AN270" s="7" t="s">
        <v>368</v>
      </c>
      <c r="AO270" s="7" t="s">
        <v>236</v>
      </c>
      <c r="AP270" s="7" t="s">
        <v>2069</v>
      </c>
      <c r="AQ270" s="7" t="s">
        <v>143</v>
      </c>
      <c r="AR270" s="7">
        <v>1</v>
      </c>
      <c r="AS270" s="8">
        <v>11700000</v>
      </c>
      <c r="AT270" s="8">
        <v>11400000</v>
      </c>
      <c r="AU270" s="8"/>
      <c r="AV270" s="8"/>
      <c r="AW270" s="8"/>
      <c r="AX270" s="8"/>
      <c r="AY270" s="8">
        <v>4870840</v>
      </c>
      <c r="AZ270" s="8">
        <v>4870840</v>
      </c>
      <c r="BA270" s="9">
        <v>974168</v>
      </c>
      <c r="BB270" s="9">
        <v>0</v>
      </c>
      <c r="BC270" s="9">
        <v>0</v>
      </c>
      <c r="BD270" s="9">
        <v>974168</v>
      </c>
      <c r="BE270" s="10">
        <v>74471</v>
      </c>
      <c r="BF270" s="11">
        <v>3.2702930000000001</v>
      </c>
      <c r="BG270" s="11">
        <v>74471</v>
      </c>
      <c r="BH270" s="11">
        <v>11000</v>
      </c>
      <c r="BI270" s="9">
        <v>0</v>
      </c>
      <c r="BJ270" s="9">
        <v>465102</v>
      </c>
      <c r="BK270" s="9">
        <v>0</v>
      </c>
      <c r="BL270" s="9">
        <v>0</v>
      </c>
      <c r="BM270" s="9">
        <v>0</v>
      </c>
      <c r="BN270" s="9">
        <v>0</v>
      </c>
      <c r="BO270" s="9">
        <v>1765058</v>
      </c>
      <c r="BP270" s="9">
        <v>0</v>
      </c>
      <c r="BQ270" s="9">
        <v>5064102</v>
      </c>
      <c r="BR270" s="9">
        <v>4599000</v>
      </c>
      <c r="BS270" s="7"/>
      <c r="BT270" s="7" t="str">
        <f>IFERROR((VLOOKUP(J270,[1]!Tableau2[#All],13,FALSE)),"")</f>
        <v/>
      </c>
    </row>
    <row r="271" spans="1:72" x14ac:dyDescent="0.25">
      <c r="A271" s="6" t="s">
        <v>2383</v>
      </c>
      <c r="B271" s="6" t="s">
        <v>354</v>
      </c>
      <c r="C271" s="7" t="s">
        <v>2441</v>
      </c>
      <c r="D271" s="6" t="s">
        <v>81</v>
      </c>
      <c r="E271" s="7" t="s">
        <v>2442</v>
      </c>
      <c r="F271" s="6" t="s">
        <v>2443</v>
      </c>
      <c r="G271" s="7" t="s">
        <v>84</v>
      </c>
      <c r="H271" s="6" t="s">
        <v>85</v>
      </c>
      <c r="I271" s="7" t="s">
        <v>2444</v>
      </c>
      <c r="J271" s="6" t="s">
        <v>2611</v>
      </c>
      <c r="K271" s="7" t="s">
        <v>88</v>
      </c>
      <c r="L271" s="6" t="s">
        <v>2612</v>
      </c>
      <c r="M271" s="7" t="s">
        <v>146</v>
      </c>
      <c r="N271" s="6" t="s">
        <v>1734</v>
      </c>
      <c r="O271" s="7" t="s">
        <v>511</v>
      </c>
      <c r="P271">
        <f t="shared" si="4"/>
        <v>43</v>
      </c>
      <c r="Q271">
        <v>2402</v>
      </c>
      <c r="R271" s="7" t="s">
        <v>236</v>
      </c>
      <c r="S271" s="6" t="s">
        <v>94</v>
      </c>
      <c r="T271" s="7" t="s">
        <v>95</v>
      </c>
      <c r="U271" s="6" t="s">
        <v>2272</v>
      </c>
      <c r="V271" s="7" t="s">
        <v>97</v>
      </c>
      <c r="W271" s="6" t="s">
        <v>250</v>
      </c>
      <c r="X271" s="7" t="s">
        <v>567</v>
      </c>
      <c r="Y271" s="6" t="s">
        <v>2613</v>
      </c>
      <c r="Z271" s="7" t="s">
        <v>2614</v>
      </c>
      <c r="AA271" s="6" t="s">
        <v>2615</v>
      </c>
      <c r="AB271" s="7" t="s">
        <v>2452</v>
      </c>
      <c r="AC271" s="6" t="s">
        <v>79</v>
      </c>
      <c r="AD271" s="7" t="s">
        <v>79</v>
      </c>
      <c r="AE271" s="6" t="s">
        <v>79</v>
      </c>
      <c r="AF271" s="7" t="s">
        <v>79</v>
      </c>
      <c r="AG271" s="6" t="s">
        <v>79</v>
      </c>
      <c r="AH271" s="7" t="s">
        <v>143</v>
      </c>
      <c r="AI271" s="6" t="s">
        <v>143</v>
      </c>
      <c r="AJ271" s="7" t="s">
        <v>2616</v>
      </c>
      <c r="AK271" s="6" t="s">
        <v>2391</v>
      </c>
      <c r="AL271" s="7" t="s">
        <v>2607</v>
      </c>
      <c r="AM271" s="6" t="s">
        <v>2467</v>
      </c>
      <c r="AN271" s="7" t="s">
        <v>368</v>
      </c>
      <c r="AO271" s="7" t="s">
        <v>236</v>
      </c>
      <c r="AP271" s="7" t="s">
        <v>2150</v>
      </c>
      <c r="AQ271" s="7" t="s">
        <v>143</v>
      </c>
      <c r="AR271" s="7">
        <v>1</v>
      </c>
      <c r="AS271" s="8">
        <v>5161698</v>
      </c>
      <c r="AT271" s="8">
        <v>5085417</v>
      </c>
      <c r="AU271" s="8"/>
      <c r="AV271" s="8"/>
      <c r="AW271" s="8"/>
      <c r="AX271" s="8"/>
      <c r="AY271" s="8">
        <v>1704524</v>
      </c>
      <c r="AZ271" s="8">
        <v>1704524</v>
      </c>
      <c r="BA271" s="9">
        <v>340904.8</v>
      </c>
      <c r="BB271" s="9">
        <v>0</v>
      </c>
      <c r="BC271" s="9">
        <v>0</v>
      </c>
      <c r="BD271" s="9">
        <v>340904.8</v>
      </c>
      <c r="BE271" s="10">
        <v>22812</v>
      </c>
      <c r="BF271" s="11">
        <v>3.7360250000000002</v>
      </c>
      <c r="BG271" s="11">
        <v>22812</v>
      </c>
      <c r="BH271" s="11">
        <v>3000</v>
      </c>
      <c r="BI271" s="9">
        <v>0</v>
      </c>
      <c r="BJ271" s="9">
        <v>0</v>
      </c>
      <c r="BK271" s="9">
        <v>0</v>
      </c>
      <c r="BL271" s="9">
        <v>0</v>
      </c>
      <c r="BM271" s="9">
        <v>0</v>
      </c>
      <c r="BN271" s="9">
        <v>0</v>
      </c>
      <c r="BO271" s="9">
        <v>1228170</v>
      </c>
      <c r="BP271" s="9">
        <v>0</v>
      </c>
      <c r="BQ271" s="9">
        <v>2229004</v>
      </c>
      <c r="BR271" s="9">
        <v>2229004</v>
      </c>
      <c r="BS271" s="7"/>
      <c r="BT271" s="7" t="str">
        <f>IFERROR((VLOOKUP(J271,[1]!Tableau2[#All],13,FALSE)),"")</f>
        <v/>
      </c>
    </row>
    <row r="272" spans="1:72" x14ac:dyDescent="0.25">
      <c r="A272" s="6" t="s">
        <v>2383</v>
      </c>
      <c r="B272" s="6" t="s">
        <v>354</v>
      </c>
      <c r="C272" s="7" t="s">
        <v>2441</v>
      </c>
      <c r="D272" s="6" t="s">
        <v>81</v>
      </c>
      <c r="E272" s="7" t="s">
        <v>2442</v>
      </c>
      <c r="F272" s="6" t="s">
        <v>2443</v>
      </c>
      <c r="G272" s="7" t="s">
        <v>84</v>
      </c>
      <c r="H272" s="6" t="s">
        <v>85</v>
      </c>
      <c r="I272" s="7" t="s">
        <v>2444</v>
      </c>
      <c r="J272" s="6" t="s">
        <v>2617</v>
      </c>
      <c r="K272" s="7" t="s">
        <v>88</v>
      </c>
      <c r="L272" s="6" t="s">
        <v>2618</v>
      </c>
      <c r="M272" s="7" t="s">
        <v>1911</v>
      </c>
      <c r="N272" s="6" t="s">
        <v>1912</v>
      </c>
      <c r="O272" s="7" t="s">
        <v>633</v>
      </c>
      <c r="P272">
        <f t="shared" si="4"/>
        <v>46</v>
      </c>
      <c r="Q272">
        <v>2402</v>
      </c>
      <c r="R272" s="7" t="s">
        <v>93</v>
      </c>
      <c r="S272" s="6" t="s">
        <v>94</v>
      </c>
      <c r="T272" s="7" t="s">
        <v>95</v>
      </c>
      <c r="U272" s="6" t="s">
        <v>1095</v>
      </c>
      <c r="V272" s="7" t="s">
        <v>97</v>
      </c>
      <c r="W272" s="6" t="s">
        <v>473</v>
      </c>
      <c r="X272" s="7" t="s">
        <v>474</v>
      </c>
      <c r="Y272" s="6" t="s">
        <v>2619</v>
      </c>
      <c r="Z272" s="7" t="s">
        <v>2620</v>
      </c>
      <c r="AA272" s="6" t="s">
        <v>2621</v>
      </c>
      <c r="AB272" s="7" t="s">
        <v>2452</v>
      </c>
      <c r="AC272" s="6" t="s">
        <v>79</v>
      </c>
      <c r="AD272" s="7" t="s">
        <v>79</v>
      </c>
      <c r="AE272" s="6" t="s">
        <v>79</v>
      </c>
      <c r="AF272" s="7" t="s">
        <v>79</v>
      </c>
      <c r="AG272" s="6" t="s">
        <v>79</v>
      </c>
      <c r="AH272" s="7" t="s">
        <v>143</v>
      </c>
      <c r="AI272" s="6" t="s">
        <v>143</v>
      </c>
      <c r="AJ272" s="7" t="s">
        <v>2622</v>
      </c>
      <c r="AK272" s="6" t="s">
        <v>2458</v>
      </c>
      <c r="AL272" s="7" t="s">
        <v>2482</v>
      </c>
      <c r="AM272" s="6" t="s">
        <v>2467</v>
      </c>
      <c r="AN272" s="7" t="s">
        <v>368</v>
      </c>
      <c r="AO272" s="7" t="s">
        <v>93</v>
      </c>
      <c r="AP272" s="7" t="s">
        <v>1291</v>
      </c>
      <c r="AQ272" s="7" t="s">
        <v>143</v>
      </c>
      <c r="AR272" s="7">
        <v>1</v>
      </c>
      <c r="AS272" s="8">
        <v>6700000</v>
      </c>
      <c r="AT272" s="8">
        <v>6700000</v>
      </c>
      <c r="AU272" s="8"/>
      <c r="AV272" s="8"/>
      <c r="AW272" s="8"/>
      <c r="AX272" s="8"/>
      <c r="AY272" s="8">
        <v>2340000</v>
      </c>
      <c r="AZ272" s="8">
        <v>2340000</v>
      </c>
      <c r="BA272" s="9">
        <v>468000</v>
      </c>
      <c r="BB272" s="9">
        <v>0</v>
      </c>
      <c r="BC272" s="9">
        <v>0</v>
      </c>
      <c r="BD272" s="9">
        <v>468000</v>
      </c>
      <c r="BE272" s="10">
        <v>37708</v>
      </c>
      <c r="BF272" s="11">
        <v>3.1027900000000002</v>
      </c>
      <c r="BG272" s="11">
        <v>37708</v>
      </c>
      <c r="BH272" s="11">
        <v>5500</v>
      </c>
      <c r="BI272" s="9">
        <v>0</v>
      </c>
      <c r="BJ272" s="9">
        <v>375000</v>
      </c>
      <c r="BK272" s="9">
        <v>0</v>
      </c>
      <c r="BL272" s="9">
        <v>0</v>
      </c>
      <c r="BM272" s="9">
        <v>0</v>
      </c>
      <c r="BN272" s="9">
        <v>0</v>
      </c>
      <c r="BO272" s="9">
        <v>3985000</v>
      </c>
      <c r="BP272" s="9">
        <v>0</v>
      </c>
      <c r="BQ272" s="9">
        <v>375000</v>
      </c>
      <c r="BR272" s="9">
        <v>0</v>
      </c>
      <c r="BS272" s="7"/>
      <c r="BT272" s="7" t="str">
        <f>IFERROR((VLOOKUP(J272,[1]!Tableau2[#All],13,FALSE)),"")</f>
        <v/>
      </c>
    </row>
    <row r="273" spans="1:72" x14ac:dyDescent="0.25">
      <c r="A273" s="6" t="s">
        <v>2383</v>
      </c>
      <c r="B273" s="6" t="s">
        <v>354</v>
      </c>
      <c r="C273" s="7" t="s">
        <v>2441</v>
      </c>
      <c r="D273" s="6" t="s">
        <v>81</v>
      </c>
      <c r="E273" s="7" t="s">
        <v>2442</v>
      </c>
      <c r="F273" s="6" t="s">
        <v>2443</v>
      </c>
      <c r="G273" s="7" t="s">
        <v>84</v>
      </c>
      <c r="H273" s="6" t="s">
        <v>85</v>
      </c>
      <c r="I273" s="7" t="s">
        <v>2444</v>
      </c>
      <c r="J273" s="6" t="s">
        <v>2623</v>
      </c>
      <c r="K273" s="7" t="s">
        <v>88</v>
      </c>
      <c r="L273" s="6" t="s">
        <v>2624</v>
      </c>
      <c r="M273" s="7" t="s">
        <v>146</v>
      </c>
      <c r="N273" s="6" t="s">
        <v>1734</v>
      </c>
      <c r="O273" s="7" t="s">
        <v>511</v>
      </c>
      <c r="P273">
        <f t="shared" si="4"/>
        <v>43</v>
      </c>
      <c r="Q273">
        <v>2402</v>
      </c>
      <c r="R273" s="7" t="s">
        <v>430</v>
      </c>
      <c r="S273" s="6" t="s">
        <v>94</v>
      </c>
      <c r="T273" s="7" t="s">
        <v>95</v>
      </c>
      <c r="U273" s="6" t="s">
        <v>2272</v>
      </c>
      <c r="V273" s="7" t="s">
        <v>97</v>
      </c>
      <c r="W273" s="6" t="s">
        <v>305</v>
      </c>
      <c r="X273" s="7" t="s">
        <v>688</v>
      </c>
      <c r="Y273" s="6" t="s">
        <v>2625</v>
      </c>
      <c r="Z273" s="7" t="s">
        <v>2626</v>
      </c>
      <c r="AA273" s="6" t="s">
        <v>2627</v>
      </c>
      <c r="AB273" s="7" t="s">
        <v>2399</v>
      </c>
      <c r="AC273" s="6" t="s">
        <v>79</v>
      </c>
      <c r="AD273" s="7" t="s">
        <v>79</v>
      </c>
      <c r="AE273" s="6" t="s">
        <v>79</v>
      </c>
      <c r="AF273" s="7" t="s">
        <v>79</v>
      </c>
      <c r="AG273" s="6" t="s">
        <v>79</v>
      </c>
      <c r="AH273" s="7" t="s">
        <v>143</v>
      </c>
      <c r="AI273" s="6" t="s">
        <v>143</v>
      </c>
      <c r="AJ273" s="7" t="s">
        <v>2628</v>
      </c>
      <c r="AK273" s="6" t="s">
        <v>2458</v>
      </c>
      <c r="AL273" s="7" t="s">
        <v>2474</v>
      </c>
      <c r="AM273" s="6" t="s">
        <v>2389</v>
      </c>
      <c r="AN273" s="7" t="s">
        <v>368</v>
      </c>
      <c r="AO273" s="7" t="s">
        <v>430</v>
      </c>
      <c r="AP273" s="7" t="s">
        <v>2629</v>
      </c>
      <c r="AQ273" s="7" t="s">
        <v>143</v>
      </c>
      <c r="AR273" s="7">
        <v>1</v>
      </c>
      <c r="AS273" s="8">
        <v>42805891</v>
      </c>
      <c r="AT273" s="8">
        <v>42805891</v>
      </c>
      <c r="AU273" s="8"/>
      <c r="AV273" s="8"/>
      <c r="AW273" s="8"/>
      <c r="AX273" s="8"/>
      <c r="AY273" s="8">
        <v>12096930</v>
      </c>
      <c r="AZ273" s="8">
        <v>12096930</v>
      </c>
      <c r="BA273" s="9">
        <v>2419386</v>
      </c>
      <c r="BB273" s="9">
        <v>0</v>
      </c>
      <c r="BC273" s="9">
        <v>0</v>
      </c>
      <c r="BD273" s="9">
        <v>2419386</v>
      </c>
      <c r="BE273" s="10">
        <v>151047</v>
      </c>
      <c r="BF273" s="11">
        <v>4.0043600000000001</v>
      </c>
      <c r="BG273" s="11">
        <v>151047</v>
      </c>
      <c r="BH273" s="11">
        <v>19500</v>
      </c>
      <c r="BI273" s="9">
        <v>0</v>
      </c>
      <c r="BJ273" s="9">
        <v>0</v>
      </c>
      <c r="BK273" s="9">
        <v>0</v>
      </c>
      <c r="BL273" s="9">
        <v>0</v>
      </c>
      <c r="BM273" s="9">
        <v>0</v>
      </c>
      <c r="BN273" s="9">
        <v>0</v>
      </c>
      <c r="BO273" s="9">
        <v>11237837.300000001</v>
      </c>
      <c r="BP273" s="9">
        <v>0</v>
      </c>
      <c r="BQ273" s="9">
        <v>19471123.699999999</v>
      </c>
      <c r="BR273" s="9">
        <v>19471123.699999999</v>
      </c>
      <c r="BS273" s="7"/>
      <c r="BT273" s="7" t="str">
        <f>IFERROR((VLOOKUP(J273,[1]!Tableau2[#All],13,FALSE)),"")</f>
        <v/>
      </c>
    </row>
    <row r="274" spans="1:72" x14ac:dyDescent="0.25">
      <c r="A274" s="6" t="s">
        <v>2383</v>
      </c>
      <c r="B274" s="6" t="s">
        <v>354</v>
      </c>
      <c r="C274" s="7" t="s">
        <v>2441</v>
      </c>
      <c r="D274" s="6" t="s">
        <v>81</v>
      </c>
      <c r="E274" s="7" t="s">
        <v>2442</v>
      </c>
      <c r="F274" s="6" t="s">
        <v>2443</v>
      </c>
      <c r="G274" s="7" t="s">
        <v>84</v>
      </c>
      <c r="H274" s="6" t="s">
        <v>85</v>
      </c>
      <c r="I274" s="7" t="s">
        <v>2444</v>
      </c>
      <c r="J274" s="6" t="s">
        <v>2630</v>
      </c>
      <c r="K274" s="7" t="s">
        <v>88</v>
      </c>
      <c r="L274" s="6" t="s">
        <v>2631</v>
      </c>
      <c r="M274" s="7" t="s">
        <v>2632</v>
      </c>
      <c r="N274" s="6" t="s">
        <v>2633</v>
      </c>
      <c r="O274" s="7" t="s">
        <v>2634</v>
      </c>
      <c r="P274">
        <f t="shared" si="4"/>
        <v>35</v>
      </c>
      <c r="Q274">
        <f>VLOOKUP(P274,'3ME-NAF'!A:C,3,FALSE)</f>
        <v>2402</v>
      </c>
      <c r="R274" s="7" t="s">
        <v>430</v>
      </c>
      <c r="S274" s="6" t="s">
        <v>94</v>
      </c>
      <c r="T274" s="7" t="s">
        <v>166</v>
      </c>
      <c r="U274" s="6" t="s">
        <v>1095</v>
      </c>
      <c r="V274" s="7" t="s">
        <v>97</v>
      </c>
      <c r="W274" s="6" t="s">
        <v>189</v>
      </c>
      <c r="X274" s="7" t="s">
        <v>190</v>
      </c>
      <c r="Y274" s="6" t="s">
        <v>2635</v>
      </c>
      <c r="Z274" s="7" t="s">
        <v>2636</v>
      </c>
      <c r="AA274" s="6" t="s">
        <v>2637</v>
      </c>
      <c r="AB274" s="7" t="s">
        <v>2399</v>
      </c>
      <c r="AC274" s="6" t="s">
        <v>79</v>
      </c>
      <c r="AD274" s="7" t="s">
        <v>79</v>
      </c>
      <c r="AE274" s="6" t="s">
        <v>79</v>
      </c>
      <c r="AF274" s="7" t="s">
        <v>79</v>
      </c>
      <c r="AG274" s="6" t="s">
        <v>79</v>
      </c>
      <c r="AH274" s="7" t="s">
        <v>79</v>
      </c>
      <c r="AI274" s="6" t="s">
        <v>79</v>
      </c>
      <c r="AJ274" s="7" t="s">
        <v>79</v>
      </c>
      <c r="AK274" s="6" t="s">
        <v>2499</v>
      </c>
      <c r="AL274" s="7" t="s">
        <v>2553</v>
      </c>
      <c r="AM274" s="6" t="s">
        <v>2411</v>
      </c>
      <c r="AN274" s="7" t="s">
        <v>368</v>
      </c>
      <c r="AO274" s="7" t="s">
        <v>430</v>
      </c>
      <c r="AP274" s="7" t="s">
        <v>2150</v>
      </c>
      <c r="AQ274" s="7" t="s">
        <v>143</v>
      </c>
      <c r="AR274" s="7">
        <v>1</v>
      </c>
      <c r="AS274" s="8">
        <v>7860000</v>
      </c>
      <c r="AT274" s="8">
        <v>7860000</v>
      </c>
      <c r="AU274" s="8"/>
      <c r="AV274" s="8"/>
      <c r="AW274" s="8"/>
      <c r="AX274" s="8"/>
      <c r="AY274" s="8">
        <v>3300000</v>
      </c>
      <c r="AZ274" s="8">
        <v>3300000</v>
      </c>
      <c r="BA274" s="9"/>
      <c r="BB274" s="9"/>
      <c r="BC274" s="9"/>
      <c r="BD274" s="9"/>
      <c r="BE274" s="10">
        <v>49516</v>
      </c>
      <c r="BF274" s="11">
        <v>3.3322560000000001</v>
      </c>
      <c r="BG274" s="11">
        <v>49516</v>
      </c>
      <c r="BH274" s="11">
        <v>7000</v>
      </c>
      <c r="BI274" s="9">
        <v>0</v>
      </c>
      <c r="BJ274" s="9">
        <v>0</v>
      </c>
      <c r="BK274" s="9">
        <v>0</v>
      </c>
      <c r="BL274" s="9">
        <v>0</v>
      </c>
      <c r="BM274" s="9">
        <v>0</v>
      </c>
      <c r="BN274" s="9">
        <v>0</v>
      </c>
      <c r="BO274" s="9">
        <v>912000</v>
      </c>
      <c r="BP274" s="9">
        <v>0</v>
      </c>
      <c r="BQ274" s="9">
        <v>3648000</v>
      </c>
      <c r="BR274" s="9">
        <v>3648000</v>
      </c>
      <c r="BS274" s="7"/>
      <c r="BT274" s="7" t="str">
        <f>IFERROR((VLOOKUP(J274,[1]!Tableau2[#All],13,FALSE)),"")</f>
        <v/>
      </c>
    </row>
    <row r="275" spans="1:72" x14ac:dyDescent="0.25">
      <c r="A275" s="6" t="s">
        <v>2383</v>
      </c>
      <c r="B275" s="6" t="s">
        <v>354</v>
      </c>
      <c r="C275" s="7" t="s">
        <v>2441</v>
      </c>
      <c r="D275" s="6" t="s">
        <v>81</v>
      </c>
      <c r="E275" s="7" t="s">
        <v>2442</v>
      </c>
      <c r="F275" s="6" t="s">
        <v>2443</v>
      </c>
      <c r="G275" s="7" t="s">
        <v>84</v>
      </c>
      <c r="H275" s="6" t="s">
        <v>85</v>
      </c>
      <c r="I275" s="7" t="s">
        <v>2444</v>
      </c>
      <c r="J275" s="6" t="s">
        <v>2638</v>
      </c>
      <c r="K275" s="7" t="s">
        <v>88</v>
      </c>
      <c r="L275" s="6" t="s">
        <v>2639</v>
      </c>
      <c r="M275" s="7" t="s">
        <v>2640</v>
      </c>
      <c r="N275" s="6" t="s">
        <v>2641</v>
      </c>
      <c r="O275" s="7" t="s">
        <v>1783</v>
      </c>
      <c r="P275">
        <f t="shared" si="4"/>
        <v>35</v>
      </c>
      <c r="Q275">
        <f>VLOOKUP(P275,'3ME-NAF'!A:C,3,FALSE)</f>
        <v>2402</v>
      </c>
      <c r="R275" s="7" t="s">
        <v>2220</v>
      </c>
      <c r="S275" s="6" t="s">
        <v>94</v>
      </c>
      <c r="T275" s="7" t="s">
        <v>95</v>
      </c>
      <c r="U275" s="6" t="s">
        <v>2272</v>
      </c>
      <c r="V275" s="7" t="s">
        <v>97</v>
      </c>
      <c r="W275" s="6" t="s">
        <v>305</v>
      </c>
      <c r="X275" s="7" t="s">
        <v>1888</v>
      </c>
      <c r="Y275" s="6" t="s">
        <v>2642</v>
      </c>
      <c r="Z275" s="7" t="s">
        <v>2643</v>
      </c>
      <c r="AA275" s="6" t="s">
        <v>2644</v>
      </c>
      <c r="AB275" s="7" t="s">
        <v>2399</v>
      </c>
      <c r="AC275" s="6" t="s">
        <v>79</v>
      </c>
      <c r="AD275" s="7" t="s">
        <v>79</v>
      </c>
      <c r="AE275" s="6" t="s">
        <v>79</v>
      </c>
      <c r="AF275" s="7" t="s">
        <v>79</v>
      </c>
      <c r="AG275" s="6" t="s">
        <v>79</v>
      </c>
      <c r="AH275" s="7" t="s">
        <v>79</v>
      </c>
      <c r="AI275" s="6" t="s">
        <v>79</v>
      </c>
      <c r="AJ275" s="7" t="s">
        <v>79</v>
      </c>
      <c r="AK275" s="6" t="s">
        <v>2458</v>
      </c>
      <c r="AL275" s="7" t="s">
        <v>2482</v>
      </c>
      <c r="AM275" s="6" t="s">
        <v>2467</v>
      </c>
      <c r="AN275" s="7" t="s">
        <v>368</v>
      </c>
      <c r="AO275" s="7" t="s">
        <v>2220</v>
      </c>
      <c r="AP275" s="7" t="s">
        <v>1291</v>
      </c>
      <c r="AQ275" s="7" t="s">
        <v>143</v>
      </c>
      <c r="AR275" s="7">
        <v>1</v>
      </c>
      <c r="AS275" s="8">
        <v>31850000</v>
      </c>
      <c r="AT275" s="8">
        <v>31850000</v>
      </c>
      <c r="AU275" s="8"/>
      <c r="AV275" s="8"/>
      <c r="AW275" s="8"/>
      <c r="AX275" s="8"/>
      <c r="AY275" s="8">
        <v>11100000</v>
      </c>
      <c r="AZ275" s="8">
        <v>11100000</v>
      </c>
      <c r="BA275" s="9"/>
      <c r="BB275" s="9"/>
      <c r="BC275" s="9"/>
      <c r="BD275" s="9"/>
      <c r="BE275" s="10">
        <v>125000</v>
      </c>
      <c r="BF275" s="11">
        <v>4.4400000000000004</v>
      </c>
      <c r="BG275" s="11">
        <v>125000</v>
      </c>
      <c r="BH275" s="11">
        <v>17000</v>
      </c>
      <c r="BI275" s="9">
        <v>0</v>
      </c>
      <c r="BJ275" s="9">
        <v>1375000</v>
      </c>
      <c r="BK275" s="9">
        <v>0</v>
      </c>
      <c r="BL275" s="9">
        <v>0</v>
      </c>
      <c r="BM275" s="9">
        <v>0</v>
      </c>
      <c r="BN275" s="9">
        <v>0</v>
      </c>
      <c r="BO275" s="9">
        <v>19375000</v>
      </c>
      <c r="BP275" s="9">
        <v>0</v>
      </c>
      <c r="BQ275" s="9">
        <v>1375000</v>
      </c>
      <c r="BR275" s="9">
        <v>0</v>
      </c>
      <c r="BS275" s="7"/>
      <c r="BT275" s="7" t="str">
        <f>IFERROR((VLOOKUP(J275,[1]!Tableau2[#All],13,FALSE)),"")</f>
        <v/>
      </c>
    </row>
    <row r="276" spans="1:72" x14ac:dyDescent="0.25">
      <c r="A276" s="6" t="s">
        <v>2383</v>
      </c>
      <c r="B276" s="6" t="s">
        <v>354</v>
      </c>
      <c r="C276" s="7" t="s">
        <v>2441</v>
      </c>
      <c r="D276" s="6" t="s">
        <v>81</v>
      </c>
      <c r="E276" s="7" t="s">
        <v>2442</v>
      </c>
      <c r="F276" s="6" t="s">
        <v>2443</v>
      </c>
      <c r="G276" s="7" t="s">
        <v>84</v>
      </c>
      <c r="H276" s="6" t="s">
        <v>85</v>
      </c>
      <c r="I276" s="7" t="s">
        <v>2444</v>
      </c>
      <c r="J276" s="6" t="s">
        <v>2645</v>
      </c>
      <c r="K276" s="7" t="s">
        <v>88</v>
      </c>
      <c r="L276" s="6" t="s">
        <v>2646</v>
      </c>
      <c r="M276" s="7" t="s">
        <v>2647</v>
      </c>
      <c r="N276" s="6" t="s">
        <v>2648</v>
      </c>
      <c r="O276" s="7" t="s">
        <v>973</v>
      </c>
      <c r="P276">
        <f t="shared" si="4"/>
        <v>64</v>
      </c>
      <c r="Q276">
        <v>2402</v>
      </c>
      <c r="R276" s="7" t="s">
        <v>165</v>
      </c>
      <c r="S276" s="6" t="s">
        <v>94</v>
      </c>
      <c r="T276" s="7" t="s">
        <v>166</v>
      </c>
      <c r="U276" s="6" t="s">
        <v>2272</v>
      </c>
      <c r="V276" s="7" t="s">
        <v>97</v>
      </c>
      <c r="W276" s="6" t="s">
        <v>98</v>
      </c>
      <c r="X276" s="7" t="s">
        <v>410</v>
      </c>
      <c r="Y276" s="6" t="s">
        <v>2649</v>
      </c>
      <c r="Z276" s="7" t="s">
        <v>2650</v>
      </c>
      <c r="AA276" s="6" t="s">
        <v>2651</v>
      </c>
      <c r="AB276" s="7" t="s">
        <v>2399</v>
      </c>
      <c r="AC276" s="6" t="s">
        <v>79</v>
      </c>
      <c r="AD276" s="7" t="s">
        <v>79</v>
      </c>
      <c r="AE276" s="6" t="s">
        <v>79</v>
      </c>
      <c r="AF276" s="7" t="s">
        <v>79</v>
      </c>
      <c r="AG276" s="6" t="s">
        <v>79</v>
      </c>
      <c r="AH276" s="7" t="s">
        <v>143</v>
      </c>
      <c r="AI276" s="6" t="s">
        <v>143</v>
      </c>
      <c r="AJ276" s="7" t="s">
        <v>2652</v>
      </c>
      <c r="AK276" s="6" t="s">
        <v>2389</v>
      </c>
      <c r="AL276" s="7" t="s">
        <v>2482</v>
      </c>
      <c r="AM276" s="6" t="s">
        <v>2467</v>
      </c>
      <c r="AN276" s="7" t="s">
        <v>368</v>
      </c>
      <c r="AO276" s="7" t="s">
        <v>165</v>
      </c>
      <c r="AP276" s="7" t="s">
        <v>1291</v>
      </c>
      <c r="AQ276" s="7" t="s">
        <v>143</v>
      </c>
      <c r="AR276" s="7">
        <v>1</v>
      </c>
      <c r="AS276" s="8">
        <v>7781910</v>
      </c>
      <c r="AT276" s="8">
        <v>7781910</v>
      </c>
      <c r="AU276" s="8"/>
      <c r="AV276" s="8"/>
      <c r="AW276" s="8"/>
      <c r="AX276" s="8"/>
      <c r="AY276" s="8">
        <v>3001824</v>
      </c>
      <c r="AZ276" s="8">
        <v>3001824</v>
      </c>
      <c r="BA276" s="9">
        <v>600364.80000000005</v>
      </c>
      <c r="BB276" s="9">
        <v>0</v>
      </c>
      <c r="BC276" s="9">
        <v>0</v>
      </c>
      <c r="BD276" s="9">
        <v>600364.80000000005</v>
      </c>
      <c r="BE276" s="10">
        <v>36022</v>
      </c>
      <c r="BF276" s="11">
        <v>4.1666540000000003</v>
      </c>
      <c r="BG276" s="11">
        <v>36022</v>
      </c>
      <c r="BH276" s="11">
        <v>6500</v>
      </c>
      <c r="BI276" s="9">
        <v>0</v>
      </c>
      <c r="BJ276" s="9">
        <v>123960</v>
      </c>
      <c r="BK276" s="9">
        <v>0</v>
      </c>
      <c r="BL276" s="9">
        <v>0</v>
      </c>
      <c r="BM276" s="9">
        <v>0</v>
      </c>
      <c r="BN276" s="9">
        <v>0</v>
      </c>
      <c r="BO276" s="9">
        <v>4656126</v>
      </c>
      <c r="BP276" s="9">
        <v>0</v>
      </c>
      <c r="BQ276" s="9">
        <v>123960</v>
      </c>
      <c r="BR276" s="9">
        <v>0</v>
      </c>
      <c r="BS276" s="7"/>
      <c r="BT276" s="7" t="str">
        <f>IFERROR((VLOOKUP(J276,[1]!Tableau2[#All],13,FALSE)),"")</f>
        <v/>
      </c>
    </row>
    <row r="277" spans="1:72" x14ac:dyDescent="0.25">
      <c r="A277" s="6" t="s">
        <v>2383</v>
      </c>
      <c r="B277" s="6" t="s">
        <v>354</v>
      </c>
      <c r="C277" s="7" t="s">
        <v>2441</v>
      </c>
      <c r="D277" s="6" t="s">
        <v>81</v>
      </c>
      <c r="E277" s="7" t="s">
        <v>2442</v>
      </c>
      <c r="F277" s="6" t="s">
        <v>2443</v>
      </c>
      <c r="G277" s="7" t="s">
        <v>84</v>
      </c>
      <c r="H277" s="6" t="s">
        <v>85</v>
      </c>
      <c r="I277" s="7" t="s">
        <v>2444</v>
      </c>
      <c r="J277" s="6" t="s">
        <v>2653</v>
      </c>
      <c r="K277" s="7" t="s">
        <v>88</v>
      </c>
      <c r="L277" s="6" t="s">
        <v>2654</v>
      </c>
      <c r="M277" s="7" t="s">
        <v>262</v>
      </c>
      <c r="N277" s="6" t="s">
        <v>472</v>
      </c>
      <c r="O277" s="7" t="s">
        <v>148</v>
      </c>
      <c r="P277">
        <f t="shared" si="4"/>
        <v>35</v>
      </c>
      <c r="Q277">
        <f>VLOOKUP(P277,'3ME-NAF'!A:C,3,FALSE)</f>
        <v>2402</v>
      </c>
      <c r="R277" s="7" t="s">
        <v>93</v>
      </c>
      <c r="S277" s="6" t="s">
        <v>94</v>
      </c>
      <c r="T277" s="7" t="s">
        <v>95</v>
      </c>
      <c r="U277" s="6" t="s">
        <v>1095</v>
      </c>
      <c r="V277" s="7" t="s">
        <v>97</v>
      </c>
      <c r="W277" s="6" t="s">
        <v>150</v>
      </c>
      <c r="X277" s="7" t="s">
        <v>274</v>
      </c>
      <c r="Y277" s="6" t="s">
        <v>275</v>
      </c>
      <c r="Z277" s="7" t="s">
        <v>276</v>
      </c>
      <c r="AA277" s="6" t="s">
        <v>277</v>
      </c>
      <c r="AB277" s="7" t="s">
        <v>2399</v>
      </c>
      <c r="AC277" s="6" t="s">
        <v>79</v>
      </c>
      <c r="AD277" s="7" t="s">
        <v>79</v>
      </c>
      <c r="AE277" s="6" t="s">
        <v>79</v>
      </c>
      <c r="AF277" s="7" t="s">
        <v>79</v>
      </c>
      <c r="AG277" s="6" t="s">
        <v>79</v>
      </c>
      <c r="AH277" s="7" t="s">
        <v>79</v>
      </c>
      <c r="AI277" s="6" t="s">
        <v>79</v>
      </c>
      <c r="AJ277" s="7" t="s">
        <v>79</v>
      </c>
      <c r="AK277" s="6" t="s">
        <v>2655</v>
      </c>
      <c r="AL277" s="7" t="s">
        <v>2412</v>
      </c>
      <c r="AM277" s="6" t="s">
        <v>2411</v>
      </c>
      <c r="AN277" s="7" t="s">
        <v>368</v>
      </c>
      <c r="AO277" s="7" t="s">
        <v>93</v>
      </c>
      <c r="AP277" s="7" t="s">
        <v>2069</v>
      </c>
      <c r="AQ277" s="7" t="s">
        <v>143</v>
      </c>
      <c r="AR277" s="7">
        <v>1</v>
      </c>
      <c r="AS277" s="8">
        <v>7447171</v>
      </c>
      <c r="AT277" s="8">
        <v>7447171</v>
      </c>
      <c r="AU277" s="8"/>
      <c r="AV277" s="8"/>
      <c r="AW277" s="8"/>
      <c r="AX277" s="8"/>
      <c r="AY277" s="8">
        <v>3231319</v>
      </c>
      <c r="AZ277" s="8">
        <v>3231319</v>
      </c>
      <c r="BA277" s="9"/>
      <c r="BB277" s="9"/>
      <c r="BC277" s="9"/>
      <c r="BD277" s="9"/>
      <c r="BE277" s="10">
        <v>42000</v>
      </c>
      <c r="BF277" s="11">
        <v>3.8468079999999998</v>
      </c>
      <c r="BG277" s="11">
        <v>42000</v>
      </c>
      <c r="BH277" s="11">
        <v>6200</v>
      </c>
      <c r="BI277" s="9">
        <v>0</v>
      </c>
      <c r="BJ277" s="9">
        <v>53729.5</v>
      </c>
      <c r="BK277" s="9">
        <v>0</v>
      </c>
      <c r="BL277" s="9">
        <v>0</v>
      </c>
      <c r="BM277" s="9">
        <v>0</v>
      </c>
      <c r="BN277" s="9">
        <v>0</v>
      </c>
      <c r="BO277" s="9">
        <v>10494.99</v>
      </c>
      <c r="BP277" s="9">
        <v>0</v>
      </c>
      <c r="BQ277" s="9">
        <v>4205357.01</v>
      </c>
      <c r="BR277" s="9">
        <v>4151627.51</v>
      </c>
      <c r="BS277" s="7"/>
      <c r="BT277" s="7" t="str">
        <f>IFERROR((VLOOKUP(J277,[1]!Tableau2[#All],13,FALSE)),"")</f>
        <v/>
      </c>
    </row>
    <row r="278" spans="1:72" s="3" customFormat="1" x14ac:dyDescent="0.25">
      <c r="A278" s="12" t="s">
        <v>2383</v>
      </c>
      <c r="B278" s="12" t="s">
        <v>354</v>
      </c>
      <c r="C278" s="13" t="s">
        <v>2441</v>
      </c>
      <c r="D278" s="12" t="s">
        <v>81</v>
      </c>
      <c r="E278" s="13" t="s">
        <v>2656</v>
      </c>
      <c r="F278" s="12" t="s">
        <v>2657</v>
      </c>
      <c r="G278" s="13" t="s">
        <v>84</v>
      </c>
      <c r="H278" s="12" t="s">
        <v>85</v>
      </c>
      <c r="I278" s="13" t="s">
        <v>2444</v>
      </c>
      <c r="J278" s="12" t="s">
        <v>2658</v>
      </c>
      <c r="K278" s="13" t="s">
        <v>88</v>
      </c>
      <c r="L278" s="12" t="s">
        <v>2659</v>
      </c>
      <c r="M278" s="13" t="s">
        <v>2660</v>
      </c>
      <c r="N278" s="12" t="s">
        <v>2661</v>
      </c>
      <c r="O278" s="13" t="s">
        <v>556</v>
      </c>
      <c r="P278">
        <f t="shared" si="4"/>
        <v>16</v>
      </c>
      <c r="Q278">
        <f>VLOOKUP(P278,'3ME-NAF'!A:C,3,FALSE)</f>
        <v>12</v>
      </c>
      <c r="R278" s="7" t="s">
        <v>249</v>
      </c>
      <c r="S278" s="6" t="s">
        <v>94</v>
      </c>
      <c r="T278" s="7" t="s">
        <v>166</v>
      </c>
      <c r="U278" s="12" t="s">
        <v>1689</v>
      </c>
      <c r="V278" s="13" t="s">
        <v>97</v>
      </c>
      <c r="W278" s="12" t="s">
        <v>119</v>
      </c>
      <c r="X278" s="13" t="s">
        <v>1614</v>
      </c>
      <c r="Y278" s="12" t="s">
        <v>2662</v>
      </c>
      <c r="Z278" s="13" t="s">
        <v>2663</v>
      </c>
      <c r="AA278" s="12" t="s">
        <v>2664</v>
      </c>
      <c r="AB278" s="13" t="s">
        <v>2155</v>
      </c>
      <c r="AC278" s="12" t="s">
        <v>79</v>
      </c>
      <c r="AD278" s="13" t="s">
        <v>79</v>
      </c>
      <c r="AE278" s="12" t="s">
        <v>2146</v>
      </c>
      <c r="AF278" s="13" t="s">
        <v>79</v>
      </c>
      <c r="AG278" s="12" t="s">
        <v>79</v>
      </c>
      <c r="AH278" s="13" t="s">
        <v>143</v>
      </c>
      <c r="AI278" s="12" t="s">
        <v>143</v>
      </c>
      <c r="AJ278" s="13" t="s">
        <v>1502</v>
      </c>
      <c r="AK278" s="12" t="s">
        <v>2665</v>
      </c>
      <c r="AL278" s="13" t="s">
        <v>2666</v>
      </c>
      <c r="AM278" s="12" t="s">
        <v>2458</v>
      </c>
      <c r="AN278" s="13" t="s">
        <v>368</v>
      </c>
      <c r="AO278" s="7" t="s">
        <v>249</v>
      </c>
      <c r="AP278" s="13" t="s">
        <v>2150</v>
      </c>
      <c r="AQ278" s="13" t="s">
        <v>143</v>
      </c>
      <c r="AR278" s="13">
        <v>1</v>
      </c>
      <c r="AS278" s="14">
        <v>40545326.93</v>
      </c>
      <c r="AT278" s="14">
        <v>37160194.93</v>
      </c>
      <c r="AU278" s="14"/>
      <c r="AV278" s="14"/>
      <c r="AW278" s="14"/>
      <c r="AX278" s="14"/>
      <c r="AY278" s="14">
        <v>14990000</v>
      </c>
      <c r="AZ278" s="14">
        <v>14990000</v>
      </c>
      <c r="BA278" s="15">
        <v>2998000</v>
      </c>
      <c r="BB278" s="15">
        <v>0</v>
      </c>
      <c r="BC278" s="15">
        <v>0</v>
      </c>
      <c r="BD278" s="15">
        <v>2998000</v>
      </c>
      <c r="BE278" s="16">
        <v>123374</v>
      </c>
      <c r="BF278" s="17">
        <v>6.075024</v>
      </c>
      <c r="BG278" s="17">
        <v>123374</v>
      </c>
      <c r="BH278" s="17">
        <v>21500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2037265.93</v>
      </c>
      <c r="BP278" s="15">
        <v>0</v>
      </c>
      <c r="BQ278" s="15">
        <v>23518061</v>
      </c>
      <c r="BR278" s="15">
        <v>23518061</v>
      </c>
      <c r="BS278" s="13" t="s">
        <v>76</v>
      </c>
      <c r="BT278" s="7" t="str">
        <f>IFERROR((VLOOKUP(J278,[1]!Tableau2[#All],13,FALSE)),"")</f>
        <v/>
      </c>
    </row>
    <row r="279" spans="1:72" s="3" customFormat="1" x14ac:dyDescent="0.25">
      <c r="A279" s="12" t="s">
        <v>2383</v>
      </c>
      <c r="B279" s="12" t="s">
        <v>354</v>
      </c>
      <c r="C279" s="13" t="s">
        <v>2441</v>
      </c>
      <c r="D279" s="12" t="s">
        <v>81</v>
      </c>
      <c r="E279" s="13" t="s">
        <v>2656</v>
      </c>
      <c r="F279" s="12" t="s">
        <v>2657</v>
      </c>
      <c r="G279" s="13" t="s">
        <v>84</v>
      </c>
      <c r="H279" s="12" t="s">
        <v>85</v>
      </c>
      <c r="I279" s="13" t="s">
        <v>2444</v>
      </c>
      <c r="J279" s="12" t="s">
        <v>2667</v>
      </c>
      <c r="K279" s="13" t="s">
        <v>88</v>
      </c>
      <c r="L279" s="12" t="s">
        <v>2668</v>
      </c>
      <c r="M279" s="13" t="s">
        <v>2669</v>
      </c>
      <c r="N279" s="12" t="s">
        <v>2670</v>
      </c>
      <c r="O279" s="13" t="s">
        <v>556</v>
      </c>
      <c r="P279">
        <f t="shared" si="4"/>
        <v>16</v>
      </c>
      <c r="Q279">
        <f>VLOOKUP(P279,'3ME-NAF'!A:C,3,FALSE)</f>
        <v>12</v>
      </c>
      <c r="R279" s="7" t="s">
        <v>249</v>
      </c>
      <c r="S279" s="6" t="s">
        <v>94</v>
      </c>
      <c r="T279" s="7" t="s">
        <v>214</v>
      </c>
      <c r="U279" s="12" t="s">
        <v>1689</v>
      </c>
      <c r="V279" s="13" t="s">
        <v>97</v>
      </c>
      <c r="W279" s="12" t="s">
        <v>119</v>
      </c>
      <c r="X279" s="13" t="s">
        <v>215</v>
      </c>
      <c r="Y279" s="12" t="s">
        <v>2671</v>
      </c>
      <c r="Z279" s="13" t="s">
        <v>2672</v>
      </c>
      <c r="AA279" s="12" t="s">
        <v>2673</v>
      </c>
      <c r="AB279" s="13" t="s">
        <v>2192</v>
      </c>
      <c r="AC279" s="12" t="s">
        <v>79</v>
      </c>
      <c r="AD279" s="13" t="s">
        <v>79</v>
      </c>
      <c r="AE279" s="12" t="s">
        <v>2146</v>
      </c>
      <c r="AF279" s="13" t="s">
        <v>79</v>
      </c>
      <c r="AG279" s="12" t="s">
        <v>79</v>
      </c>
      <c r="AH279" s="13" t="s">
        <v>143</v>
      </c>
      <c r="AI279" s="12" t="s">
        <v>143</v>
      </c>
      <c r="AJ279" s="13" t="s">
        <v>2674</v>
      </c>
      <c r="AK279" s="12" t="s">
        <v>2068</v>
      </c>
      <c r="AL279" s="13" t="s">
        <v>2675</v>
      </c>
      <c r="AM279" s="12" t="s">
        <v>2458</v>
      </c>
      <c r="AN279" s="13" t="s">
        <v>368</v>
      </c>
      <c r="AO279" s="7" t="s">
        <v>249</v>
      </c>
      <c r="AP279" s="13" t="s">
        <v>2676</v>
      </c>
      <c r="AQ279" s="13" t="s">
        <v>143</v>
      </c>
      <c r="AR279" s="13">
        <v>1</v>
      </c>
      <c r="AS279" s="14">
        <v>17615000</v>
      </c>
      <c r="AT279" s="14">
        <v>11515000</v>
      </c>
      <c r="AU279" s="14"/>
      <c r="AV279" s="14"/>
      <c r="AW279" s="14"/>
      <c r="AX279" s="14"/>
      <c r="AY279" s="14">
        <v>6000000</v>
      </c>
      <c r="AZ279" s="14">
        <v>6000000</v>
      </c>
      <c r="BA279" s="15">
        <v>1200000</v>
      </c>
      <c r="BB279" s="15">
        <v>0</v>
      </c>
      <c r="BC279" s="15">
        <v>0</v>
      </c>
      <c r="BD279" s="15">
        <v>1200000</v>
      </c>
      <c r="BE279" s="16">
        <v>34830</v>
      </c>
      <c r="BF279" s="17">
        <v>8.6132639999999991</v>
      </c>
      <c r="BG279" s="17">
        <v>34830</v>
      </c>
      <c r="BH279" s="17">
        <v>7500</v>
      </c>
      <c r="BI279" s="15">
        <v>0</v>
      </c>
      <c r="BJ279" s="15">
        <v>975925</v>
      </c>
      <c r="BK279" s="15">
        <v>0</v>
      </c>
      <c r="BL279" s="15">
        <v>0</v>
      </c>
      <c r="BM279" s="15">
        <v>0</v>
      </c>
      <c r="BN279" s="15">
        <v>0</v>
      </c>
      <c r="BO279" s="15">
        <v>6433251</v>
      </c>
      <c r="BP279" s="15">
        <v>0</v>
      </c>
      <c r="BQ279" s="15">
        <v>5181749</v>
      </c>
      <c r="BR279" s="15">
        <v>4205824</v>
      </c>
      <c r="BS279" s="13" t="s">
        <v>76</v>
      </c>
      <c r="BT279" s="7" t="str">
        <f>IFERROR((VLOOKUP(J279,[1]!Tableau2[#All],13,FALSE)),"")</f>
        <v/>
      </c>
    </row>
    <row r="280" spans="1:72" s="3" customFormat="1" x14ac:dyDescent="0.25">
      <c r="A280" s="12" t="s">
        <v>2383</v>
      </c>
      <c r="B280" s="12" t="s">
        <v>354</v>
      </c>
      <c r="C280" s="13" t="s">
        <v>2441</v>
      </c>
      <c r="D280" s="12" t="s">
        <v>81</v>
      </c>
      <c r="E280" s="13" t="s">
        <v>2656</v>
      </c>
      <c r="F280" s="12" t="s">
        <v>2657</v>
      </c>
      <c r="G280" s="13" t="s">
        <v>84</v>
      </c>
      <c r="H280" s="12" t="s">
        <v>85</v>
      </c>
      <c r="I280" s="13" t="s">
        <v>2444</v>
      </c>
      <c r="J280" s="12" t="s">
        <v>2677</v>
      </c>
      <c r="K280" s="13" t="s">
        <v>88</v>
      </c>
      <c r="L280" s="12" t="s">
        <v>2678</v>
      </c>
      <c r="M280" s="13" t="s">
        <v>2679</v>
      </c>
      <c r="N280" s="12" t="s">
        <v>2680</v>
      </c>
      <c r="O280" s="13" t="s">
        <v>556</v>
      </c>
      <c r="P280">
        <f t="shared" si="4"/>
        <v>16</v>
      </c>
      <c r="Q280">
        <f>VLOOKUP(P280,'3ME-NAF'!A:C,3,FALSE)</f>
        <v>12</v>
      </c>
      <c r="R280" s="7" t="s">
        <v>249</v>
      </c>
      <c r="S280" s="6" t="s">
        <v>94</v>
      </c>
      <c r="T280" s="7" t="s">
        <v>214</v>
      </c>
      <c r="U280" s="12" t="s">
        <v>1689</v>
      </c>
      <c r="V280" s="13" t="s">
        <v>97</v>
      </c>
      <c r="W280" s="12" t="s">
        <v>787</v>
      </c>
      <c r="X280" s="13" t="s">
        <v>1537</v>
      </c>
      <c r="Y280" s="12" t="s">
        <v>2681</v>
      </c>
      <c r="Z280" s="13" t="s">
        <v>2682</v>
      </c>
      <c r="AA280" s="12" t="s">
        <v>2683</v>
      </c>
      <c r="AB280" s="13" t="s">
        <v>2192</v>
      </c>
      <c r="AC280" s="12" t="s">
        <v>79</v>
      </c>
      <c r="AD280" s="13" t="s">
        <v>79</v>
      </c>
      <c r="AE280" s="12" t="s">
        <v>2146</v>
      </c>
      <c r="AF280" s="13" t="s">
        <v>79</v>
      </c>
      <c r="AG280" s="12" t="s">
        <v>79</v>
      </c>
      <c r="AH280" s="13" t="s">
        <v>143</v>
      </c>
      <c r="AI280" s="12" t="s">
        <v>143</v>
      </c>
      <c r="AJ280" s="13" t="s">
        <v>2684</v>
      </c>
      <c r="AK280" s="12" t="s">
        <v>2665</v>
      </c>
      <c r="AL280" s="13" t="s">
        <v>2666</v>
      </c>
      <c r="AM280" s="12" t="s">
        <v>2458</v>
      </c>
      <c r="AN280" s="13" t="s">
        <v>368</v>
      </c>
      <c r="AO280" s="7" t="s">
        <v>249</v>
      </c>
      <c r="AP280" s="13" t="s">
        <v>2150</v>
      </c>
      <c r="AQ280" s="13" t="s">
        <v>143</v>
      </c>
      <c r="AR280" s="13">
        <v>1</v>
      </c>
      <c r="AS280" s="14">
        <v>13672569</v>
      </c>
      <c r="AT280" s="14">
        <v>10371796</v>
      </c>
      <c r="AU280" s="14"/>
      <c r="AV280" s="14"/>
      <c r="AW280" s="14"/>
      <c r="AX280" s="14"/>
      <c r="AY280" s="14">
        <v>5375000</v>
      </c>
      <c r="AZ280" s="14">
        <v>5375000</v>
      </c>
      <c r="BA280" s="15">
        <v>1075000</v>
      </c>
      <c r="BB280" s="15">
        <v>0</v>
      </c>
      <c r="BC280" s="15">
        <v>0</v>
      </c>
      <c r="BD280" s="15">
        <v>1075000</v>
      </c>
      <c r="BE280" s="16">
        <v>33386</v>
      </c>
      <c r="BF280" s="17">
        <v>8.0497809999999994</v>
      </c>
      <c r="BG280" s="17">
        <v>33386</v>
      </c>
      <c r="BH280" s="17">
        <v>4200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835913</v>
      </c>
      <c r="BP280" s="15">
        <v>0</v>
      </c>
      <c r="BQ280" s="15">
        <v>7461656</v>
      </c>
      <c r="BR280" s="15">
        <v>7461656</v>
      </c>
      <c r="BS280" s="13" t="s">
        <v>76</v>
      </c>
      <c r="BT280" s="7" t="str">
        <f>IFERROR((VLOOKUP(J280,[1]!Tableau2[#All],13,FALSE)),"")</f>
        <v/>
      </c>
    </row>
    <row r="281" spans="1:72" s="3" customFormat="1" x14ac:dyDescent="0.25">
      <c r="A281" s="12" t="s">
        <v>2383</v>
      </c>
      <c r="B281" s="12" t="s">
        <v>354</v>
      </c>
      <c r="C281" s="13" t="s">
        <v>2441</v>
      </c>
      <c r="D281" s="12" t="s">
        <v>81</v>
      </c>
      <c r="E281" s="13" t="s">
        <v>2656</v>
      </c>
      <c r="F281" s="12" t="s">
        <v>2657</v>
      </c>
      <c r="G281" s="13" t="s">
        <v>84</v>
      </c>
      <c r="H281" s="12" t="s">
        <v>85</v>
      </c>
      <c r="I281" s="13" t="s">
        <v>2444</v>
      </c>
      <c r="J281" s="12" t="s">
        <v>2685</v>
      </c>
      <c r="K281" s="13" t="s">
        <v>88</v>
      </c>
      <c r="L281" s="12" t="s">
        <v>2686</v>
      </c>
      <c r="M281" s="13" t="s">
        <v>2687</v>
      </c>
      <c r="N281" s="12" t="s">
        <v>2688</v>
      </c>
      <c r="O281" s="13" t="s">
        <v>1094</v>
      </c>
      <c r="P281">
        <f t="shared" si="4"/>
        <v>16</v>
      </c>
      <c r="Q281">
        <f>VLOOKUP(P281,'3ME-NAF'!A:C,3,FALSE)</f>
        <v>12</v>
      </c>
      <c r="R281" s="7" t="s">
        <v>249</v>
      </c>
      <c r="S281" s="6" t="s">
        <v>94</v>
      </c>
      <c r="T281" s="7" t="s">
        <v>214</v>
      </c>
      <c r="U281" s="12" t="s">
        <v>1689</v>
      </c>
      <c r="V281" s="13" t="s">
        <v>97</v>
      </c>
      <c r="W281" s="12" t="s">
        <v>305</v>
      </c>
      <c r="X281" s="13" t="s">
        <v>644</v>
      </c>
      <c r="Y281" s="12" t="s">
        <v>2689</v>
      </c>
      <c r="Z281" s="13" t="s">
        <v>2690</v>
      </c>
      <c r="AA281" s="12" t="s">
        <v>2691</v>
      </c>
      <c r="AB281" s="13" t="s">
        <v>2192</v>
      </c>
      <c r="AC281" s="12" t="s">
        <v>79</v>
      </c>
      <c r="AD281" s="13" t="s">
        <v>79</v>
      </c>
      <c r="AE281" s="12" t="s">
        <v>2146</v>
      </c>
      <c r="AF281" s="13" t="s">
        <v>79</v>
      </c>
      <c r="AG281" s="12" t="s">
        <v>79</v>
      </c>
      <c r="AH281" s="13" t="s">
        <v>143</v>
      </c>
      <c r="AI281" s="12" t="s">
        <v>143</v>
      </c>
      <c r="AJ281" s="13" t="s">
        <v>2692</v>
      </c>
      <c r="AK281" s="12" t="s">
        <v>2665</v>
      </c>
      <c r="AL281" s="13" t="s">
        <v>2675</v>
      </c>
      <c r="AM281" s="12" t="s">
        <v>2458</v>
      </c>
      <c r="AN281" s="13" t="s">
        <v>368</v>
      </c>
      <c r="AO281" s="7" t="s">
        <v>249</v>
      </c>
      <c r="AP281" s="13" t="s">
        <v>2069</v>
      </c>
      <c r="AQ281" s="13" t="s">
        <v>143</v>
      </c>
      <c r="AR281" s="13">
        <v>1</v>
      </c>
      <c r="AS281" s="14">
        <v>17008000</v>
      </c>
      <c r="AT281" s="14">
        <v>14908000</v>
      </c>
      <c r="AU281" s="14"/>
      <c r="AV281" s="14"/>
      <c r="AW281" s="14"/>
      <c r="AX281" s="14"/>
      <c r="AY281" s="14">
        <v>7850000</v>
      </c>
      <c r="AZ281" s="14">
        <v>7850000</v>
      </c>
      <c r="BA281" s="15">
        <v>1570000</v>
      </c>
      <c r="BB281" s="15">
        <v>0</v>
      </c>
      <c r="BC281" s="15">
        <v>0</v>
      </c>
      <c r="BD281" s="15">
        <v>1570000</v>
      </c>
      <c r="BE281" s="16">
        <v>61795</v>
      </c>
      <c r="BF281" s="17">
        <v>6.3516469999999998</v>
      </c>
      <c r="BG281" s="17">
        <v>61795</v>
      </c>
      <c r="BH281" s="17">
        <v>11000</v>
      </c>
      <c r="BI281" s="15">
        <v>0</v>
      </c>
      <c r="BJ281" s="15">
        <v>80000</v>
      </c>
      <c r="BK281" s="15">
        <v>0</v>
      </c>
      <c r="BL281" s="15">
        <v>0</v>
      </c>
      <c r="BM281" s="15">
        <v>0</v>
      </c>
      <c r="BN281" s="15">
        <v>0</v>
      </c>
      <c r="BO281" s="15">
        <v>2020000</v>
      </c>
      <c r="BP281" s="15">
        <v>0</v>
      </c>
      <c r="BQ281" s="15">
        <v>6788600</v>
      </c>
      <c r="BR281" s="15">
        <v>6708600</v>
      </c>
      <c r="BS281" s="13" t="s">
        <v>76</v>
      </c>
      <c r="BT281" s="7" t="str">
        <f>IFERROR((VLOOKUP(J281,[1]!Tableau2[#All],13,FALSE)),"")</f>
        <v/>
      </c>
    </row>
    <row r="282" spans="1:72" s="3" customFormat="1" x14ac:dyDescent="0.25">
      <c r="A282" s="12" t="s">
        <v>2383</v>
      </c>
      <c r="B282" s="12" t="s">
        <v>354</v>
      </c>
      <c r="C282" s="13" t="s">
        <v>2441</v>
      </c>
      <c r="D282" s="12" t="s">
        <v>81</v>
      </c>
      <c r="E282" s="13" t="s">
        <v>2656</v>
      </c>
      <c r="F282" s="12" t="s">
        <v>2657</v>
      </c>
      <c r="G282" s="13" t="s">
        <v>84</v>
      </c>
      <c r="H282" s="12" t="s">
        <v>85</v>
      </c>
      <c r="I282" s="13" t="s">
        <v>2444</v>
      </c>
      <c r="J282" s="12" t="s">
        <v>2693</v>
      </c>
      <c r="K282" s="13" t="s">
        <v>88</v>
      </c>
      <c r="L282" s="12" t="s">
        <v>2694</v>
      </c>
      <c r="M282" s="13" t="s">
        <v>2695</v>
      </c>
      <c r="N282" s="12" t="s">
        <v>2696</v>
      </c>
      <c r="O282" s="13" t="s">
        <v>511</v>
      </c>
      <c r="P282">
        <f t="shared" si="4"/>
        <v>43</v>
      </c>
      <c r="Q282">
        <v>12</v>
      </c>
      <c r="R282" s="7" t="s">
        <v>249</v>
      </c>
      <c r="S282" s="6" t="s">
        <v>94</v>
      </c>
      <c r="T282" s="7" t="s">
        <v>214</v>
      </c>
      <c r="U282" s="12" t="s">
        <v>1689</v>
      </c>
      <c r="V282" s="13" t="s">
        <v>97</v>
      </c>
      <c r="W282" s="12" t="s">
        <v>98</v>
      </c>
      <c r="X282" s="13" t="s">
        <v>410</v>
      </c>
      <c r="Y282" s="12" t="s">
        <v>2697</v>
      </c>
      <c r="Z282" s="13" t="s">
        <v>2698</v>
      </c>
      <c r="AA282" s="12" t="s">
        <v>2699</v>
      </c>
      <c r="AB282" s="13" t="s">
        <v>2423</v>
      </c>
      <c r="AC282" s="12" t="s">
        <v>79</v>
      </c>
      <c r="AD282" s="13" t="s">
        <v>79</v>
      </c>
      <c r="AE282" s="12" t="s">
        <v>79</v>
      </c>
      <c r="AF282" s="13" t="s">
        <v>79</v>
      </c>
      <c r="AG282" s="12" t="s">
        <v>79</v>
      </c>
      <c r="AH282" s="13" t="s">
        <v>143</v>
      </c>
      <c r="AI282" s="12" t="s">
        <v>143</v>
      </c>
      <c r="AJ282" s="13" t="s">
        <v>2700</v>
      </c>
      <c r="AK282" s="12" t="s">
        <v>2411</v>
      </c>
      <c r="AL282" s="13" t="s">
        <v>2412</v>
      </c>
      <c r="AM282" s="12" t="s">
        <v>2411</v>
      </c>
      <c r="AN282" s="13" t="s">
        <v>368</v>
      </c>
      <c r="AO282" s="7" t="s">
        <v>249</v>
      </c>
      <c r="AP282" s="13" t="s">
        <v>2069</v>
      </c>
      <c r="AQ282" s="13" t="s">
        <v>143</v>
      </c>
      <c r="AR282" s="13">
        <v>1</v>
      </c>
      <c r="AS282" s="14">
        <v>44640800</v>
      </c>
      <c r="AT282" s="14">
        <v>30215800</v>
      </c>
      <c r="AU282" s="14"/>
      <c r="AV282" s="14"/>
      <c r="AW282" s="14"/>
      <c r="AX282" s="14"/>
      <c r="AY282" s="14">
        <v>12660000</v>
      </c>
      <c r="AZ282" s="14">
        <v>12660000</v>
      </c>
      <c r="BA282" s="15">
        <v>2532000</v>
      </c>
      <c r="BB282" s="15">
        <v>0</v>
      </c>
      <c r="BC282" s="15">
        <v>0</v>
      </c>
      <c r="BD282" s="15">
        <v>2532000</v>
      </c>
      <c r="BE282" s="16">
        <v>125018</v>
      </c>
      <c r="BF282" s="17">
        <v>5.0632710000000003</v>
      </c>
      <c r="BG282" s="17">
        <v>125018</v>
      </c>
      <c r="BH282" s="17">
        <v>19800</v>
      </c>
      <c r="BI282" s="15">
        <v>0</v>
      </c>
      <c r="BJ282" s="15">
        <v>272915.5</v>
      </c>
      <c r="BK282" s="15">
        <v>0</v>
      </c>
      <c r="BL282" s="15">
        <v>0</v>
      </c>
      <c r="BM282" s="15">
        <v>0</v>
      </c>
      <c r="BN282" s="15">
        <v>0</v>
      </c>
      <c r="BO282" s="15">
        <v>5707884.5</v>
      </c>
      <c r="BP282" s="15">
        <v>0</v>
      </c>
      <c r="BQ282" s="15">
        <v>26272915.5</v>
      </c>
      <c r="BR282" s="15">
        <v>26000000</v>
      </c>
      <c r="BS282" s="13" t="s">
        <v>76</v>
      </c>
      <c r="BT282" s="7" t="str">
        <f>IFERROR((VLOOKUP(J282,[1]!Tableau2[#All],13,FALSE)),"")</f>
        <v/>
      </c>
    </row>
    <row r="283" spans="1:72" s="3" customFormat="1" x14ac:dyDescent="0.25">
      <c r="A283" s="12" t="s">
        <v>2383</v>
      </c>
      <c r="B283" s="12" t="s">
        <v>354</v>
      </c>
      <c r="C283" s="13" t="s">
        <v>2441</v>
      </c>
      <c r="D283" s="12" t="s">
        <v>81</v>
      </c>
      <c r="E283" s="13" t="s">
        <v>2656</v>
      </c>
      <c r="F283" s="12" t="s">
        <v>2657</v>
      </c>
      <c r="G283" s="13" t="s">
        <v>84</v>
      </c>
      <c r="H283" s="12" t="s">
        <v>85</v>
      </c>
      <c r="I283" s="13" t="s">
        <v>2444</v>
      </c>
      <c r="J283" s="12" t="s">
        <v>2701</v>
      </c>
      <c r="K283" s="13" t="s">
        <v>88</v>
      </c>
      <c r="L283" s="12" t="s">
        <v>2702</v>
      </c>
      <c r="M283" s="13" t="s">
        <v>2703</v>
      </c>
      <c r="N283" s="12" t="s">
        <v>2704</v>
      </c>
      <c r="O283" s="13" t="s">
        <v>556</v>
      </c>
      <c r="P283">
        <f t="shared" si="4"/>
        <v>16</v>
      </c>
      <c r="Q283">
        <f>VLOOKUP(P283,'3ME-NAF'!A:C,3,FALSE)</f>
        <v>12</v>
      </c>
      <c r="R283" s="7" t="s">
        <v>249</v>
      </c>
      <c r="S283" s="6" t="s">
        <v>94</v>
      </c>
      <c r="T283" s="7" t="s">
        <v>214</v>
      </c>
      <c r="U283" s="12" t="s">
        <v>1689</v>
      </c>
      <c r="V283" s="13" t="s">
        <v>97</v>
      </c>
      <c r="W283" s="12" t="s">
        <v>787</v>
      </c>
      <c r="X283" s="13" t="s">
        <v>1339</v>
      </c>
      <c r="Y283" s="12" t="s">
        <v>2705</v>
      </c>
      <c r="Z283" s="13" t="s">
        <v>2706</v>
      </c>
      <c r="AA283" s="12" t="s">
        <v>2707</v>
      </c>
      <c r="AB283" s="13" t="s">
        <v>2423</v>
      </c>
      <c r="AC283" s="12" t="s">
        <v>79</v>
      </c>
      <c r="AD283" s="13" t="s">
        <v>79</v>
      </c>
      <c r="AE283" s="12" t="s">
        <v>79</v>
      </c>
      <c r="AF283" s="13" t="s">
        <v>79</v>
      </c>
      <c r="AG283" s="12" t="s">
        <v>79</v>
      </c>
      <c r="AH283" s="13" t="s">
        <v>143</v>
      </c>
      <c r="AI283" s="12" t="s">
        <v>143</v>
      </c>
      <c r="AJ283" s="13" t="s">
        <v>2388</v>
      </c>
      <c r="AK283" s="12" t="s">
        <v>2411</v>
      </c>
      <c r="AL283" s="13" t="s">
        <v>2412</v>
      </c>
      <c r="AM283" s="12" t="s">
        <v>2411</v>
      </c>
      <c r="AN283" s="13" t="s">
        <v>368</v>
      </c>
      <c r="AO283" s="7" t="s">
        <v>249</v>
      </c>
      <c r="AP283" s="13" t="s">
        <v>2069</v>
      </c>
      <c r="AQ283" s="13" t="s">
        <v>143</v>
      </c>
      <c r="AR283" s="13">
        <v>1</v>
      </c>
      <c r="AS283" s="14">
        <v>10765000</v>
      </c>
      <c r="AT283" s="14">
        <v>7765000</v>
      </c>
      <c r="AU283" s="14"/>
      <c r="AV283" s="14"/>
      <c r="AW283" s="14"/>
      <c r="AX283" s="14"/>
      <c r="AY283" s="14">
        <v>4600000</v>
      </c>
      <c r="AZ283" s="14">
        <v>4600000</v>
      </c>
      <c r="BA283" s="15">
        <v>920000</v>
      </c>
      <c r="BB283" s="15">
        <v>0</v>
      </c>
      <c r="BC283" s="15">
        <v>0</v>
      </c>
      <c r="BD283" s="15">
        <v>920000</v>
      </c>
      <c r="BE283" s="16">
        <v>23079</v>
      </c>
      <c r="BF283" s="17">
        <v>9.9657699999999991</v>
      </c>
      <c r="BG283" s="17">
        <v>23079</v>
      </c>
      <c r="BH283" s="17">
        <v>3400</v>
      </c>
      <c r="BI283" s="15">
        <v>0</v>
      </c>
      <c r="BJ283" s="15">
        <v>178771.20000000001</v>
      </c>
      <c r="BK283" s="15">
        <v>0</v>
      </c>
      <c r="BL283" s="15">
        <v>0</v>
      </c>
      <c r="BM283" s="15">
        <v>0</v>
      </c>
      <c r="BN283" s="15">
        <v>0</v>
      </c>
      <c r="BO283" s="15">
        <v>999999.8</v>
      </c>
      <c r="BP283" s="15">
        <v>0</v>
      </c>
      <c r="BQ283" s="15">
        <v>5165000.2</v>
      </c>
      <c r="BR283" s="15">
        <v>4986229</v>
      </c>
      <c r="BS283" s="13" t="s">
        <v>76</v>
      </c>
      <c r="BT283" s="7" t="str">
        <f>IFERROR((VLOOKUP(J283,[1]!Tableau2[#All],13,FALSE)),"")</f>
        <v/>
      </c>
    </row>
    <row r="284" spans="1:72" s="3" customFormat="1" x14ac:dyDescent="0.25">
      <c r="A284" s="12" t="s">
        <v>2383</v>
      </c>
      <c r="B284" s="12" t="s">
        <v>354</v>
      </c>
      <c r="C284" s="13" t="s">
        <v>2441</v>
      </c>
      <c r="D284" s="12" t="s">
        <v>81</v>
      </c>
      <c r="E284" s="13" t="s">
        <v>2656</v>
      </c>
      <c r="F284" s="12" t="s">
        <v>2657</v>
      </c>
      <c r="G284" s="13" t="s">
        <v>84</v>
      </c>
      <c r="H284" s="12" t="s">
        <v>85</v>
      </c>
      <c r="I284" s="13" t="s">
        <v>2444</v>
      </c>
      <c r="J284" s="12" t="s">
        <v>2708</v>
      </c>
      <c r="K284" s="13" t="s">
        <v>88</v>
      </c>
      <c r="L284" s="12" t="s">
        <v>2709</v>
      </c>
      <c r="M284" s="13" t="s">
        <v>2710</v>
      </c>
      <c r="N284" s="12" t="s">
        <v>2711</v>
      </c>
      <c r="O284" s="13" t="s">
        <v>2712</v>
      </c>
      <c r="P284">
        <f t="shared" si="4"/>
        <v>23</v>
      </c>
      <c r="Q284">
        <v>12</v>
      </c>
      <c r="R284" s="7" t="s">
        <v>249</v>
      </c>
      <c r="S284" s="6" t="s">
        <v>94</v>
      </c>
      <c r="T284" s="7" t="s">
        <v>166</v>
      </c>
      <c r="U284" s="12" t="s">
        <v>1689</v>
      </c>
      <c r="V284" s="13" t="s">
        <v>97</v>
      </c>
      <c r="W284" s="12" t="s">
        <v>787</v>
      </c>
      <c r="X284" s="13" t="s">
        <v>1339</v>
      </c>
      <c r="Y284" s="12" t="s">
        <v>2713</v>
      </c>
      <c r="Z284" s="13" t="s">
        <v>2714</v>
      </c>
      <c r="AA284" s="12" t="s">
        <v>2715</v>
      </c>
      <c r="AB284" s="13" t="s">
        <v>2415</v>
      </c>
      <c r="AC284" s="12" t="s">
        <v>79</v>
      </c>
      <c r="AD284" s="13" t="s">
        <v>79</v>
      </c>
      <c r="AE284" s="12" t="s">
        <v>79</v>
      </c>
      <c r="AF284" s="13" t="s">
        <v>79</v>
      </c>
      <c r="AG284" s="12" t="s">
        <v>79</v>
      </c>
      <c r="AH284" s="13" t="s">
        <v>143</v>
      </c>
      <c r="AI284" s="12" t="s">
        <v>143</v>
      </c>
      <c r="AJ284" s="13" t="s">
        <v>2716</v>
      </c>
      <c r="AK284" s="12" t="s">
        <v>2411</v>
      </c>
      <c r="AL284" s="13" t="s">
        <v>2717</v>
      </c>
      <c r="AM284" s="12" t="s">
        <v>2411</v>
      </c>
      <c r="AN284" s="13" t="s">
        <v>368</v>
      </c>
      <c r="AO284" s="7" t="s">
        <v>249</v>
      </c>
      <c r="AP284" s="13" t="s">
        <v>79</v>
      </c>
      <c r="AQ284" s="13"/>
      <c r="AR284" s="13">
        <v>1</v>
      </c>
      <c r="AS284" s="14">
        <v>1757477</v>
      </c>
      <c r="AT284" s="14">
        <v>1757477</v>
      </c>
      <c r="AU284" s="14"/>
      <c r="AV284" s="14"/>
      <c r="AW284" s="14"/>
      <c r="AX284" s="14"/>
      <c r="AY284" s="14">
        <v>597764</v>
      </c>
      <c r="AZ284" s="14">
        <v>597764</v>
      </c>
      <c r="BA284" s="15">
        <v>119552.8</v>
      </c>
      <c r="BB284" s="15">
        <v>0</v>
      </c>
      <c r="BC284" s="15">
        <v>0</v>
      </c>
      <c r="BD284" s="15">
        <v>119552.8</v>
      </c>
      <c r="BE284" s="16">
        <v>5259</v>
      </c>
      <c r="BF284" s="17">
        <v>5.6832479999999999</v>
      </c>
      <c r="BG284" s="17">
        <v>5259</v>
      </c>
      <c r="BH284" s="17">
        <v>3000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1159713</v>
      </c>
      <c r="BP284" s="15">
        <v>0</v>
      </c>
      <c r="BQ284" s="15">
        <v>0</v>
      </c>
      <c r="BR284" s="15">
        <v>0</v>
      </c>
      <c r="BS284" s="13" t="s">
        <v>76</v>
      </c>
      <c r="BT284" s="7" t="str">
        <f>IFERROR((VLOOKUP(J284,[1]!Tableau2[#All],13,FALSE)),"")</f>
        <v/>
      </c>
    </row>
    <row r="285" spans="1:72" s="3" customFormat="1" x14ac:dyDescent="0.25">
      <c r="A285" s="12" t="s">
        <v>2383</v>
      </c>
      <c r="B285" s="12" t="s">
        <v>354</v>
      </c>
      <c r="C285" s="13" t="s">
        <v>2441</v>
      </c>
      <c r="D285" s="12" t="s">
        <v>81</v>
      </c>
      <c r="E285" s="13" t="s">
        <v>2656</v>
      </c>
      <c r="F285" s="12" t="s">
        <v>2657</v>
      </c>
      <c r="G285" s="13" t="s">
        <v>84</v>
      </c>
      <c r="H285" s="12" t="s">
        <v>85</v>
      </c>
      <c r="I285" s="13" t="s">
        <v>2444</v>
      </c>
      <c r="J285" s="12" t="s">
        <v>2718</v>
      </c>
      <c r="K285" s="13" t="s">
        <v>88</v>
      </c>
      <c r="L285" s="12" t="s">
        <v>2719</v>
      </c>
      <c r="M285" s="13" t="s">
        <v>2720</v>
      </c>
      <c r="N285" s="12" t="s">
        <v>2721</v>
      </c>
      <c r="O285" s="13" t="s">
        <v>556</v>
      </c>
      <c r="P285">
        <f t="shared" si="4"/>
        <v>16</v>
      </c>
      <c r="Q285">
        <f>VLOOKUP(P285,'3ME-NAF'!A:C,3,FALSE)</f>
        <v>12</v>
      </c>
      <c r="R285" s="7" t="s">
        <v>249</v>
      </c>
      <c r="S285" s="6" t="s">
        <v>94</v>
      </c>
      <c r="T285" s="7" t="s">
        <v>214</v>
      </c>
      <c r="U285" s="12" t="s">
        <v>1689</v>
      </c>
      <c r="V285" s="13" t="s">
        <v>97</v>
      </c>
      <c r="W285" s="12" t="s">
        <v>250</v>
      </c>
      <c r="X285" s="13" t="s">
        <v>251</v>
      </c>
      <c r="Y285" s="12" t="s">
        <v>2722</v>
      </c>
      <c r="Z285" s="13" t="s">
        <v>2723</v>
      </c>
      <c r="AA285" s="12" t="s">
        <v>2724</v>
      </c>
      <c r="AB285" s="13" t="s">
        <v>2423</v>
      </c>
      <c r="AC285" s="12" t="s">
        <v>79</v>
      </c>
      <c r="AD285" s="13" t="s">
        <v>79</v>
      </c>
      <c r="AE285" s="12" t="s">
        <v>79</v>
      </c>
      <c r="AF285" s="13" t="s">
        <v>79</v>
      </c>
      <c r="AG285" s="12" t="s">
        <v>79</v>
      </c>
      <c r="AH285" s="13" t="s">
        <v>143</v>
      </c>
      <c r="AI285" s="12" t="s">
        <v>143</v>
      </c>
      <c r="AJ285" s="13" t="s">
        <v>2725</v>
      </c>
      <c r="AK285" s="12" t="s">
        <v>2411</v>
      </c>
      <c r="AL285" s="13" t="s">
        <v>2717</v>
      </c>
      <c r="AM285" s="12" t="s">
        <v>2411</v>
      </c>
      <c r="AN285" s="13" t="s">
        <v>368</v>
      </c>
      <c r="AO285" s="7" t="s">
        <v>249</v>
      </c>
      <c r="AP285" s="13" t="s">
        <v>79</v>
      </c>
      <c r="AQ285" s="13"/>
      <c r="AR285" s="13">
        <v>1</v>
      </c>
      <c r="AS285" s="14">
        <v>876847</v>
      </c>
      <c r="AT285" s="14">
        <v>876847</v>
      </c>
      <c r="AU285" s="14"/>
      <c r="AV285" s="14"/>
      <c r="AW285" s="14"/>
      <c r="AX285" s="14"/>
      <c r="AY285" s="14">
        <v>275465</v>
      </c>
      <c r="AZ285" s="14">
        <v>275465</v>
      </c>
      <c r="BA285" s="15">
        <v>55093</v>
      </c>
      <c r="BB285" s="15">
        <v>0</v>
      </c>
      <c r="BC285" s="15">
        <v>0</v>
      </c>
      <c r="BD285" s="15">
        <v>55093</v>
      </c>
      <c r="BE285" s="16">
        <v>20820</v>
      </c>
      <c r="BF285" s="17">
        <v>0.66153899999999999</v>
      </c>
      <c r="BG285" s="17">
        <v>20820</v>
      </c>
      <c r="BH285" s="17">
        <v>2500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601382</v>
      </c>
      <c r="BP285" s="15">
        <v>0</v>
      </c>
      <c r="BQ285" s="15">
        <v>0</v>
      </c>
      <c r="BR285" s="15">
        <v>0</v>
      </c>
      <c r="BS285" s="13" t="s">
        <v>76</v>
      </c>
      <c r="BT285" s="7" t="str">
        <f>IFERROR((VLOOKUP(J285,[1]!Tableau2[#All],13,FALSE)),"")</f>
        <v/>
      </c>
    </row>
    <row r="286" spans="1:72" s="3" customFormat="1" x14ac:dyDescent="0.25">
      <c r="A286" s="12" t="s">
        <v>2383</v>
      </c>
      <c r="B286" s="12" t="s">
        <v>354</v>
      </c>
      <c r="C286" s="13" t="s">
        <v>2441</v>
      </c>
      <c r="D286" s="12" t="s">
        <v>81</v>
      </c>
      <c r="E286" s="13" t="s">
        <v>2656</v>
      </c>
      <c r="F286" s="12" t="s">
        <v>2657</v>
      </c>
      <c r="G286" s="13" t="s">
        <v>84</v>
      </c>
      <c r="H286" s="12" t="s">
        <v>85</v>
      </c>
      <c r="I286" s="13" t="s">
        <v>2444</v>
      </c>
      <c r="J286" s="12" t="s">
        <v>2726</v>
      </c>
      <c r="K286" s="13" t="s">
        <v>88</v>
      </c>
      <c r="L286" s="12" t="s">
        <v>2727</v>
      </c>
      <c r="M286" s="13" t="s">
        <v>2728</v>
      </c>
      <c r="N286" s="12" t="s">
        <v>2729</v>
      </c>
      <c r="O286" s="13" t="s">
        <v>587</v>
      </c>
      <c r="P286">
        <f t="shared" si="4"/>
        <v>16</v>
      </c>
      <c r="Q286">
        <f>VLOOKUP(P286,'3ME-NAF'!A:C,3,FALSE)</f>
        <v>12</v>
      </c>
      <c r="R286" s="7" t="s">
        <v>249</v>
      </c>
      <c r="S286" s="6" t="s">
        <v>94</v>
      </c>
      <c r="T286" s="7" t="s">
        <v>166</v>
      </c>
      <c r="U286" s="12" t="s">
        <v>1689</v>
      </c>
      <c r="V286" s="13" t="s">
        <v>97</v>
      </c>
      <c r="W286" s="12" t="s">
        <v>250</v>
      </c>
      <c r="X286" s="13" t="s">
        <v>1875</v>
      </c>
      <c r="Y286" s="12" t="s">
        <v>2730</v>
      </c>
      <c r="Z286" s="13" t="s">
        <v>2731</v>
      </c>
      <c r="AA286" s="12" t="s">
        <v>2732</v>
      </c>
      <c r="AB286" s="13" t="s">
        <v>2423</v>
      </c>
      <c r="AC286" s="12" t="s">
        <v>79</v>
      </c>
      <c r="AD286" s="13" t="s">
        <v>79</v>
      </c>
      <c r="AE286" s="12" t="s">
        <v>79</v>
      </c>
      <c r="AF286" s="13" t="s">
        <v>79</v>
      </c>
      <c r="AG286" s="12" t="s">
        <v>79</v>
      </c>
      <c r="AH286" s="13" t="s">
        <v>143</v>
      </c>
      <c r="AI286" s="12" t="s">
        <v>2733</v>
      </c>
      <c r="AJ286" s="13" t="s">
        <v>2734</v>
      </c>
      <c r="AK286" s="12" t="s">
        <v>2411</v>
      </c>
      <c r="AL286" s="13" t="s">
        <v>2412</v>
      </c>
      <c r="AM286" s="12" t="s">
        <v>2411</v>
      </c>
      <c r="AN286" s="13" t="s">
        <v>368</v>
      </c>
      <c r="AO286" s="7" t="s">
        <v>249</v>
      </c>
      <c r="AP286" s="13" t="s">
        <v>2069</v>
      </c>
      <c r="AQ286" s="13" t="s">
        <v>143</v>
      </c>
      <c r="AR286" s="13">
        <v>1</v>
      </c>
      <c r="AS286" s="14">
        <v>8813600</v>
      </c>
      <c r="AT286" s="14">
        <v>8813600</v>
      </c>
      <c r="AU286" s="14"/>
      <c r="AV286" s="14"/>
      <c r="AW286" s="14"/>
      <c r="AX286" s="14"/>
      <c r="AY286" s="14">
        <v>2644080</v>
      </c>
      <c r="AZ286" s="14">
        <v>2644080</v>
      </c>
      <c r="BA286" s="15">
        <v>528816</v>
      </c>
      <c r="BB286" s="15">
        <v>528816</v>
      </c>
      <c r="BC286" s="15">
        <v>0</v>
      </c>
      <c r="BD286" s="15">
        <v>1057632</v>
      </c>
      <c r="BE286" s="16">
        <v>29630</v>
      </c>
      <c r="BF286" s="17">
        <v>4.4618289999999998</v>
      </c>
      <c r="BG286" s="17">
        <v>29630</v>
      </c>
      <c r="BH286" s="17">
        <v>9300</v>
      </c>
      <c r="BI286" s="15">
        <v>0</v>
      </c>
      <c r="BJ286" s="15">
        <v>123274.75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6169520</v>
      </c>
      <c r="BR286" s="15">
        <v>6046245.25</v>
      </c>
      <c r="BS286" s="13" t="s">
        <v>76</v>
      </c>
      <c r="BT286" s="7" t="str">
        <f>IFERROR((VLOOKUP(J286,[1]!Tableau2[#All],13,FALSE)),"")</f>
        <v/>
      </c>
    </row>
    <row r="287" spans="1:72" x14ac:dyDescent="0.25">
      <c r="A287" s="6" t="s">
        <v>2735</v>
      </c>
      <c r="B287" s="6" t="s">
        <v>354</v>
      </c>
      <c r="C287" s="7" t="s">
        <v>2441</v>
      </c>
      <c r="D287" s="6" t="s">
        <v>81</v>
      </c>
      <c r="E287" s="7" t="s">
        <v>2442</v>
      </c>
      <c r="F287" s="6" t="s">
        <v>2443</v>
      </c>
      <c r="G287" s="7" t="s">
        <v>84</v>
      </c>
      <c r="H287" s="6" t="s">
        <v>85</v>
      </c>
      <c r="I287" s="7" t="s">
        <v>2444</v>
      </c>
      <c r="J287" s="6" t="s">
        <v>2736</v>
      </c>
      <c r="K287" s="7" t="s">
        <v>88</v>
      </c>
      <c r="L287" s="6" t="s">
        <v>2737</v>
      </c>
      <c r="M287" s="7" t="s">
        <v>2738</v>
      </c>
      <c r="N287" s="6" t="s">
        <v>2739</v>
      </c>
      <c r="O287" s="7" t="s">
        <v>2740</v>
      </c>
      <c r="P287">
        <f t="shared" si="4"/>
        <v>20</v>
      </c>
      <c r="Q287">
        <f>VLOOKUP(P287,'3ME-NAF'!A:C,3,FALSE)</f>
        <v>8</v>
      </c>
      <c r="R287" s="7" t="s">
        <v>430</v>
      </c>
      <c r="S287" s="6" t="s">
        <v>94</v>
      </c>
      <c r="T287" s="7" t="s">
        <v>166</v>
      </c>
      <c r="U287" s="6" t="s">
        <v>360</v>
      </c>
      <c r="V287" s="7" t="s">
        <v>97</v>
      </c>
      <c r="W287" s="6" t="s">
        <v>250</v>
      </c>
      <c r="X287" s="7" t="s">
        <v>892</v>
      </c>
      <c r="Y287" s="6" t="s">
        <v>2741</v>
      </c>
      <c r="Z287" s="7" t="s">
        <v>2742</v>
      </c>
      <c r="AA287" s="6" t="s">
        <v>2743</v>
      </c>
      <c r="AB287" s="7" t="s">
        <v>2744</v>
      </c>
      <c r="AC287" s="6" t="s">
        <v>79</v>
      </c>
      <c r="AD287" s="7" t="s">
        <v>79</v>
      </c>
      <c r="AE287" s="6" t="s">
        <v>79</v>
      </c>
      <c r="AF287" s="7" t="s">
        <v>79</v>
      </c>
      <c r="AG287" s="6" t="s">
        <v>79</v>
      </c>
      <c r="AH287" s="7" t="s">
        <v>143</v>
      </c>
      <c r="AI287" s="6" t="s">
        <v>143</v>
      </c>
      <c r="AJ287" s="7" t="s">
        <v>2745</v>
      </c>
      <c r="AK287" s="6" t="s">
        <v>2746</v>
      </c>
      <c r="AL287" s="7" t="s">
        <v>2747</v>
      </c>
      <c r="AM287" s="6" t="s">
        <v>2746</v>
      </c>
      <c r="AN287" s="7" t="s">
        <v>368</v>
      </c>
      <c r="AO287" s="7" t="s">
        <v>430</v>
      </c>
      <c r="AP287" s="7" t="s">
        <v>79</v>
      </c>
      <c r="AQ287" s="7"/>
      <c r="AR287" s="7">
        <v>1</v>
      </c>
      <c r="AS287" s="8">
        <v>6640834</v>
      </c>
      <c r="AT287" s="8">
        <v>6640834</v>
      </c>
      <c r="AU287" s="8"/>
      <c r="AV287" s="8"/>
      <c r="AW287" s="8"/>
      <c r="AX287" s="8"/>
      <c r="AY287" s="8">
        <v>2868360</v>
      </c>
      <c r="AZ287" s="8">
        <v>2868360</v>
      </c>
      <c r="BA287" s="9">
        <v>573672</v>
      </c>
      <c r="BB287" s="9">
        <v>0</v>
      </c>
      <c r="BC287" s="9">
        <v>0</v>
      </c>
      <c r="BD287" s="9">
        <v>573672</v>
      </c>
      <c r="BE287" s="10">
        <v>30951</v>
      </c>
      <c r="BF287" s="11">
        <v>4.6337109999999999</v>
      </c>
      <c r="BG287" s="11">
        <v>30951</v>
      </c>
      <c r="BH287" s="11">
        <v>18500</v>
      </c>
      <c r="BI287" s="9">
        <v>0</v>
      </c>
      <c r="BJ287" s="9">
        <v>0</v>
      </c>
      <c r="BK287" s="9">
        <v>0</v>
      </c>
      <c r="BL287" s="9">
        <v>0</v>
      </c>
      <c r="BM287" s="9">
        <v>0</v>
      </c>
      <c r="BN287" s="9">
        <v>0</v>
      </c>
      <c r="BO287" s="9">
        <v>3772474</v>
      </c>
      <c r="BP287" s="9">
        <v>0</v>
      </c>
      <c r="BQ287" s="9">
        <v>0</v>
      </c>
      <c r="BR287" s="9">
        <v>0</v>
      </c>
      <c r="BS287" s="7"/>
      <c r="BT287" s="7" t="str">
        <f>IFERROR((VLOOKUP(J287,[1]!Tableau2[#All],13,FALSE)),"")</f>
        <v/>
      </c>
    </row>
    <row r="288" spans="1:72" x14ac:dyDescent="0.25">
      <c r="A288" s="6" t="s">
        <v>2735</v>
      </c>
      <c r="B288" s="6" t="s">
        <v>354</v>
      </c>
      <c r="C288" s="7" t="s">
        <v>2441</v>
      </c>
      <c r="D288" s="6" t="s">
        <v>81</v>
      </c>
      <c r="E288" s="7" t="s">
        <v>2442</v>
      </c>
      <c r="F288" s="6" t="s">
        <v>2443</v>
      </c>
      <c r="G288" s="7" t="s">
        <v>84</v>
      </c>
      <c r="H288" s="6" t="s">
        <v>85</v>
      </c>
      <c r="I288" s="7" t="s">
        <v>2444</v>
      </c>
      <c r="J288" s="6" t="s">
        <v>2748</v>
      </c>
      <c r="K288" s="7" t="s">
        <v>88</v>
      </c>
      <c r="L288" s="6" t="s">
        <v>2749</v>
      </c>
      <c r="M288" s="7" t="s">
        <v>2133</v>
      </c>
      <c r="N288" s="6" t="s">
        <v>2134</v>
      </c>
      <c r="O288" s="7" t="s">
        <v>1783</v>
      </c>
      <c r="P288">
        <f t="shared" si="4"/>
        <v>35</v>
      </c>
      <c r="Q288">
        <f>VLOOKUP(P288,'3ME-NAF'!A:C,3,FALSE)</f>
        <v>2402</v>
      </c>
      <c r="R288" s="7" t="s">
        <v>430</v>
      </c>
      <c r="S288" s="6" t="s">
        <v>94</v>
      </c>
      <c r="T288" s="7" t="s">
        <v>95</v>
      </c>
      <c r="U288" s="6" t="s">
        <v>1095</v>
      </c>
      <c r="V288" s="7" t="s">
        <v>97</v>
      </c>
      <c r="W288" s="6" t="s">
        <v>150</v>
      </c>
      <c r="X288" s="7" t="s">
        <v>512</v>
      </c>
      <c r="Y288" s="6" t="s">
        <v>819</v>
      </c>
      <c r="Z288" s="7" t="s">
        <v>820</v>
      </c>
      <c r="AA288" s="6" t="s">
        <v>821</v>
      </c>
      <c r="AB288" s="7" t="s">
        <v>2399</v>
      </c>
      <c r="AC288" s="6" t="s">
        <v>79</v>
      </c>
      <c r="AD288" s="7" t="s">
        <v>79</v>
      </c>
      <c r="AE288" s="6" t="s">
        <v>79</v>
      </c>
      <c r="AF288" s="7" t="s">
        <v>79</v>
      </c>
      <c r="AG288" s="6" t="s">
        <v>79</v>
      </c>
      <c r="AH288" s="7" t="s">
        <v>79</v>
      </c>
      <c r="AI288" s="6" t="s">
        <v>79</v>
      </c>
      <c r="AJ288" s="7" t="s">
        <v>79</v>
      </c>
      <c r="AK288" s="6" t="s">
        <v>2746</v>
      </c>
      <c r="AL288" s="7" t="s">
        <v>2750</v>
      </c>
      <c r="AM288" s="6" t="s">
        <v>2751</v>
      </c>
      <c r="AN288" s="7" t="s">
        <v>368</v>
      </c>
      <c r="AO288" s="7" t="s">
        <v>430</v>
      </c>
      <c r="AP288" s="7" t="s">
        <v>79</v>
      </c>
      <c r="AQ288" s="7"/>
      <c r="AR288" s="7">
        <v>1</v>
      </c>
      <c r="AS288" s="8">
        <v>7199433</v>
      </c>
      <c r="AT288" s="8">
        <v>7199433</v>
      </c>
      <c r="AU288" s="8"/>
      <c r="AV288" s="8"/>
      <c r="AW288" s="8"/>
      <c r="AX288" s="8"/>
      <c r="AY288" s="8">
        <v>1850000</v>
      </c>
      <c r="AZ288" s="8">
        <v>1850000</v>
      </c>
      <c r="BA288" s="9"/>
      <c r="BB288" s="9"/>
      <c r="BC288" s="9"/>
      <c r="BD288" s="9"/>
      <c r="BE288" s="10">
        <v>20781</v>
      </c>
      <c r="BF288" s="11">
        <v>4.4511810000000001</v>
      </c>
      <c r="BG288" s="11">
        <v>20781</v>
      </c>
      <c r="BH288" s="11">
        <v>525</v>
      </c>
      <c r="BI288" s="9">
        <v>0</v>
      </c>
      <c r="BJ288" s="9">
        <v>0</v>
      </c>
      <c r="BK288" s="9">
        <v>0</v>
      </c>
      <c r="BL288" s="9">
        <v>0</v>
      </c>
      <c r="BM288" s="9">
        <v>0</v>
      </c>
      <c r="BN288" s="9">
        <v>0</v>
      </c>
      <c r="BO288" s="9">
        <v>5349433</v>
      </c>
      <c r="BP288" s="9">
        <v>0</v>
      </c>
      <c r="BQ288" s="9">
        <v>0</v>
      </c>
      <c r="BR288" s="9">
        <v>0</v>
      </c>
      <c r="BS288" s="7"/>
      <c r="BT288" s="7" t="str">
        <f>IFERROR((VLOOKUP(J288,[1]!Tableau2[#All],13,FALSE)),"")</f>
        <v/>
      </c>
    </row>
    <row r="289" spans="1:72" x14ac:dyDescent="0.25">
      <c r="A289" s="6" t="s">
        <v>2735</v>
      </c>
      <c r="B289" s="6" t="s">
        <v>354</v>
      </c>
      <c r="C289" s="7" t="s">
        <v>2441</v>
      </c>
      <c r="D289" s="6" t="s">
        <v>81</v>
      </c>
      <c r="E289" s="7" t="s">
        <v>2442</v>
      </c>
      <c r="F289" s="6" t="s">
        <v>2443</v>
      </c>
      <c r="G289" s="7" t="s">
        <v>84</v>
      </c>
      <c r="H289" s="6" t="s">
        <v>85</v>
      </c>
      <c r="I289" s="7" t="s">
        <v>2444</v>
      </c>
      <c r="J289" s="6" t="s">
        <v>2752</v>
      </c>
      <c r="K289" s="7" t="s">
        <v>88</v>
      </c>
      <c r="L289" s="6" t="s">
        <v>2753</v>
      </c>
      <c r="M289" s="7" t="s">
        <v>2754</v>
      </c>
      <c r="N289" s="6" t="s">
        <v>2755</v>
      </c>
      <c r="O289" s="7" t="s">
        <v>1783</v>
      </c>
      <c r="P289">
        <f t="shared" si="4"/>
        <v>35</v>
      </c>
      <c r="Q289">
        <f>VLOOKUP(P289,'3ME-NAF'!A:C,3,FALSE)</f>
        <v>2402</v>
      </c>
      <c r="R289" s="7" t="s">
        <v>2220</v>
      </c>
      <c r="S289" s="6" t="s">
        <v>94</v>
      </c>
      <c r="T289" s="7" t="s">
        <v>79</v>
      </c>
      <c r="U289" s="6" t="s">
        <v>2272</v>
      </c>
      <c r="V289" s="7" t="s">
        <v>97</v>
      </c>
      <c r="W289" s="6" t="s">
        <v>305</v>
      </c>
      <c r="X289" s="7" t="s">
        <v>1888</v>
      </c>
      <c r="Y289" s="6" t="s">
        <v>1889</v>
      </c>
      <c r="Z289" s="7" t="s">
        <v>1890</v>
      </c>
      <c r="AA289" s="6" t="s">
        <v>1891</v>
      </c>
      <c r="AB289" s="7" t="s">
        <v>2399</v>
      </c>
      <c r="AC289" s="6" t="s">
        <v>79</v>
      </c>
      <c r="AD289" s="7" t="s">
        <v>79</v>
      </c>
      <c r="AE289" s="6" t="s">
        <v>79</v>
      </c>
      <c r="AF289" s="7" t="s">
        <v>79</v>
      </c>
      <c r="AG289" s="6" t="s">
        <v>79</v>
      </c>
      <c r="AH289" s="7" t="s">
        <v>79</v>
      </c>
      <c r="AI289" s="6" t="s">
        <v>79</v>
      </c>
      <c r="AJ289" s="7" t="s">
        <v>79</v>
      </c>
      <c r="AK289" s="6" t="s">
        <v>2746</v>
      </c>
      <c r="AL289" s="7" t="s">
        <v>2756</v>
      </c>
      <c r="AM289" s="6" t="s">
        <v>2751</v>
      </c>
      <c r="AN289" s="7" t="s">
        <v>368</v>
      </c>
      <c r="AO289" s="7" t="s">
        <v>2220</v>
      </c>
      <c r="AP289" s="7" t="s">
        <v>1291</v>
      </c>
      <c r="AQ289" s="7" t="s">
        <v>143</v>
      </c>
      <c r="AR289" s="7">
        <v>1</v>
      </c>
      <c r="AS289" s="8">
        <v>14600000</v>
      </c>
      <c r="AT289" s="8">
        <v>14600000</v>
      </c>
      <c r="AU289" s="8"/>
      <c r="AV289" s="8"/>
      <c r="AW289" s="8"/>
      <c r="AX289" s="8"/>
      <c r="AY289" s="8">
        <v>5100000</v>
      </c>
      <c r="AZ289" s="8">
        <v>5100000</v>
      </c>
      <c r="BA289" s="9"/>
      <c r="BB289" s="9"/>
      <c r="BC289" s="9"/>
      <c r="BD289" s="9"/>
      <c r="BE289" s="10">
        <v>54000</v>
      </c>
      <c r="BF289" s="11">
        <v>4.7222220000000004</v>
      </c>
      <c r="BG289" s="11">
        <v>54000</v>
      </c>
      <c r="BH289" s="11">
        <v>8000</v>
      </c>
      <c r="BI289" s="9">
        <v>0</v>
      </c>
      <c r="BJ289" s="9">
        <v>550000</v>
      </c>
      <c r="BK289" s="9">
        <v>0</v>
      </c>
      <c r="BL289" s="9">
        <v>0</v>
      </c>
      <c r="BM289" s="9">
        <v>0</v>
      </c>
      <c r="BN289" s="9">
        <v>0</v>
      </c>
      <c r="BO289" s="9">
        <v>8950000</v>
      </c>
      <c r="BP289" s="9">
        <v>0</v>
      </c>
      <c r="BQ289" s="9">
        <v>550000</v>
      </c>
      <c r="BR289" s="9">
        <v>0</v>
      </c>
      <c r="BS289" s="7"/>
      <c r="BT289" s="7" t="str">
        <f>IFERROR((VLOOKUP(J289,[1]!Tableau2[#All],13,FALSE)),"")</f>
        <v/>
      </c>
    </row>
    <row r="290" spans="1:72" x14ac:dyDescent="0.25">
      <c r="A290" s="6" t="s">
        <v>2735</v>
      </c>
      <c r="B290" s="6" t="s">
        <v>354</v>
      </c>
      <c r="C290" s="7" t="s">
        <v>2441</v>
      </c>
      <c r="D290" s="6" t="s">
        <v>81</v>
      </c>
      <c r="E290" s="7" t="s">
        <v>2442</v>
      </c>
      <c r="F290" s="6" t="s">
        <v>2443</v>
      </c>
      <c r="G290" s="7" t="s">
        <v>84</v>
      </c>
      <c r="H290" s="6" t="s">
        <v>85</v>
      </c>
      <c r="I290" s="7" t="s">
        <v>2444</v>
      </c>
      <c r="J290" s="6" t="s">
        <v>2757</v>
      </c>
      <c r="K290" s="7" t="s">
        <v>88</v>
      </c>
      <c r="L290" s="6" t="s">
        <v>2758</v>
      </c>
      <c r="M290" s="7" t="s">
        <v>1429</v>
      </c>
      <c r="N290" s="6" t="s">
        <v>2759</v>
      </c>
      <c r="O290" s="7" t="s">
        <v>2760</v>
      </c>
      <c r="P290">
        <f t="shared" si="4"/>
        <v>35</v>
      </c>
      <c r="Q290">
        <f>VLOOKUP(P290,'3ME-NAF'!A:C,3,FALSE)</f>
        <v>2402</v>
      </c>
      <c r="R290" s="7" t="s">
        <v>93</v>
      </c>
      <c r="S290" s="6" t="s">
        <v>94</v>
      </c>
      <c r="T290" s="7" t="s">
        <v>95</v>
      </c>
      <c r="U290" s="6" t="s">
        <v>2272</v>
      </c>
      <c r="V290" s="7" t="s">
        <v>97</v>
      </c>
      <c r="W290" s="6" t="s">
        <v>150</v>
      </c>
      <c r="X290" s="7" t="s">
        <v>2761</v>
      </c>
      <c r="Y290" s="6" t="s">
        <v>2762</v>
      </c>
      <c r="Z290" s="7" t="s">
        <v>2763</v>
      </c>
      <c r="AA290" s="6" t="s">
        <v>2764</v>
      </c>
      <c r="AB290" s="7" t="s">
        <v>2399</v>
      </c>
      <c r="AC290" s="6" t="s">
        <v>79</v>
      </c>
      <c r="AD290" s="7" t="s">
        <v>79</v>
      </c>
      <c r="AE290" s="6" t="s">
        <v>79</v>
      </c>
      <c r="AF290" s="7" t="s">
        <v>79</v>
      </c>
      <c r="AG290" s="6" t="s">
        <v>79</v>
      </c>
      <c r="AH290" s="7" t="s">
        <v>79</v>
      </c>
      <c r="AI290" s="6" t="s">
        <v>79</v>
      </c>
      <c r="AJ290" s="7" t="s">
        <v>79</v>
      </c>
      <c r="AK290" s="6" t="s">
        <v>2746</v>
      </c>
      <c r="AL290" s="7" t="s">
        <v>2750</v>
      </c>
      <c r="AM290" s="6" t="s">
        <v>2751</v>
      </c>
      <c r="AN290" s="7" t="s">
        <v>368</v>
      </c>
      <c r="AO290" s="7" t="s">
        <v>93</v>
      </c>
      <c r="AP290" s="7" t="s">
        <v>79</v>
      </c>
      <c r="AQ290" s="7"/>
      <c r="AR290" s="7">
        <v>1</v>
      </c>
      <c r="AS290" s="8">
        <v>7047820</v>
      </c>
      <c r="AT290" s="8">
        <v>7047820</v>
      </c>
      <c r="AU290" s="8"/>
      <c r="AV290" s="8"/>
      <c r="AW290" s="8"/>
      <c r="AX290" s="8"/>
      <c r="AY290" s="8">
        <v>1750000</v>
      </c>
      <c r="AZ290" s="8">
        <v>1750000</v>
      </c>
      <c r="BA290" s="9"/>
      <c r="BB290" s="9"/>
      <c r="BC290" s="9"/>
      <c r="BD290" s="9"/>
      <c r="BE290" s="10">
        <v>19553</v>
      </c>
      <c r="BF290" s="11">
        <v>4.4750170000000002</v>
      </c>
      <c r="BG290" s="11">
        <v>19553</v>
      </c>
      <c r="BH290" s="11">
        <v>4800</v>
      </c>
      <c r="BI290" s="9">
        <v>0</v>
      </c>
      <c r="BJ290" s="9">
        <v>0</v>
      </c>
      <c r="BK290" s="9">
        <v>0</v>
      </c>
      <c r="BL290" s="9">
        <v>0</v>
      </c>
      <c r="BM290" s="9">
        <v>0</v>
      </c>
      <c r="BN290" s="9">
        <v>0</v>
      </c>
      <c r="BO290" s="9">
        <v>5297820</v>
      </c>
      <c r="BP290" s="9">
        <v>0</v>
      </c>
      <c r="BQ290" s="9">
        <v>0</v>
      </c>
      <c r="BR290" s="9">
        <v>0</v>
      </c>
      <c r="BS290" s="7"/>
      <c r="BT290" s="7" t="str">
        <f>IFERROR((VLOOKUP(J290,[1]!Tableau2[#All],13,FALSE)),"")</f>
        <v/>
      </c>
    </row>
    <row r="291" spans="1:72" x14ac:dyDescent="0.25">
      <c r="A291" s="6" t="s">
        <v>2735</v>
      </c>
      <c r="B291" s="6" t="s">
        <v>354</v>
      </c>
      <c r="C291" s="7" t="s">
        <v>2441</v>
      </c>
      <c r="D291" s="6" t="s">
        <v>81</v>
      </c>
      <c r="E291" s="7" t="s">
        <v>2442</v>
      </c>
      <c r="F291" s="6" t="s">
        <v>2443</v>
      </c>
      <c r="G291" s="7" t="s">
        <v>84</v>
      </c>
      <c r="H291" s="6" t="s">
        <v>85</v>
      </c>
      <c r="I291" s="7" t="s">
        <v>2444</v>
      </c>
      <c r="J291" s="6" t="s">
        <v>2765</v>
      </c>
      <c r="K291" s="7" t="s">
        <v>88</v>
      </c>
      <c r="L291" s="6" t="s">
        <v>2766</v>
      </c>
      <c r="M291" s="7" t="s">
        <v>2754</v>
      </c>
      <c r="N291" s="6" t="s">
        <v>2755</v>
      </c>
      <c r="O291" s="7" t="s">
        <v>1783</v>
      </c>
      <c r="P291">
        <f t="shared" si="4"/>
        <v>35</v>
      </c>
      <c r="Q291">
        <f>VLOOKUP(P291,'3ME-NAF'!A:C,3,FALSE)</f>
        <v>2402</v>
      </c>
      <c r="R291" s="7" t="s">
        <v>2220</v>
      </c>
      <c r="S291" s="6" t="s">
        <v>94</v>
      </c>
      <c r="T291" s="7" t="s">
        <v>79</v>
      </c>
      <c r="U291" s="6" t="s">
        <v>2272</v>
      </c>
      <c r="V291" s="7" t="s">
        <v>97</v>
      </c>
      <c r="W291" s="6" t="s">
        <v>305</v>
      </c>
      <c r="X291" s="7" t="s">
        <v>688</v>
      </c>
      <c r="Y291" s="6" t="s">
        <v>2767</v>
      </c>
      <c r="Z291" s="7" t="s">
        <v>2768</v>
      </c>
      <c r="AA291" s="6" t="s">
        <v>2769</v>
      </c>
      <c r="AB291" s="7" t="s">
        <v>2399</v>
      </c>
      <c r="AC291" s="6" t="s">
        <v>79</v>
      </c>
      <c r="AD291" s="7" t="s">
        <v>79</v>
      </c>
      <c r="AE291" s="6" t="s">
        <v>79</v>
      </c>
      <c r="AF291" s="7" t="s">
        <v>79</v>
      </c>
      <c r="AG291" s="6" t="s">
        <v>79</v>
      </c>
      <c r="AH291" s="7" t="s">
        <v>79</v>
      </c>
      <c r="AI291" s="6" t="s">
        <v>79</v>
      </c>
      <c r="AJ291" s="7" t="s">
        <v>79</v>
      </c>
      <c r="AK291" s="6" t="s">
        <v>2746</v>
      </c>
      <c r="AL291" s="7" t="s">
        <v>2756</v>
      </c>
      <c r="AM291" s="6" t="s">
        <v>2751</v>
      </c>
      <c r="AN291" s="7" t="s">
        <v>368</v>
      </c>
      <c r="AO291" s="7" t="s">
        <v>2220</v>
      </c>
      <c r="AP291" s="7" t="s">
        <v>1291</v>
      </c>
      <c r="AQ291" s="7" t="s">
        <v>143</v>
      </c>
      <c r="AR291" s="7">
        <v>1</v>
      </c>
      <c r="AS291" s="8">
        <v>29200000</v>
      </c>
      <c r="AT291" s="8">
        <v>29200000</v>
      </c>
      <c r="AU291" s="8"/>
      <c r="AV291" s="8"/>
      <c r="AW291" s="8"/>
      <c r="AX291" s="8"/>
      <c r="AY291" s="8">
        <v>10100000</v>
      </c>
      <c r="AZ291" s="8">
        <v>10100000</v>
      </c>
      <c r="BA291" s="9"/>
      <c r="BB291" s="9"/>
      <c r="BC291" s="9"/>
      <c r="BD291" s="9"/>
      <c r="BE291" s="10">
        <v>125000</v>
      </c>
      <c r="BF291" s="11">
        <v>4.04</v>
      </c>
      <c r="BG291" s="11">
        <v>125000</v>
      </c>
      <c r="BH291" s="11">
        <v>17000</v>
      </c>
      <c r="BI291" s="9">
        <v>0</v>
      </c>
      <c r="BJ291" s="9">
        <v>797500</v>
      </c>
      <c r="BK291" s="9">
        <v>0</v>
      </c>
      <c r="BL291" s="9">
        <v>0</v>
      </c>
      <c r="BM291" s="9">
        <v>0</v>
      </c>
      <c r="BN291" s="9">
        <v>0</v>
      </c>
      <c r="BO291" s="9">
        <v>18302500</v>
      </c>
      <c r="BP291" s="9">
        <v>0</v>
      </c>
      <c r="BQ291" s="9">
        <v>797500</v>
      </c>
      <c r="BR291" s="9">
        <v>0</v>
      </c>
      <c r="BS291" s="7"/>
      <c r="BT291" s="7" t="str">
        <f>IFERROR((VLOOKUP(J291,[1]!Tableau2[#All],13,FALSE)),"")</f>
        <v/>
      </c>
    </row>
    <row r="292" spans="1:72" x14ac:dyDescent="0.25">
      <c r="A292" s="6" t="s">
        <v>2735</v>
      </c>
      <c r="B292" s="6" t="s">
        <v>354</v>
      </c>
      <c r="C292" s="7" t="s">
        <v>2441</v>
      </c>
      <c r="D292" s="6" t="s">
        <v>81</v>
      </c>
      <c r="E292" s="7" t="s">
        <v>2442</v>
      </c>
      <c r="F292" s="6" t="s">
        <v>2443</v>
      </c>
      <c r="G292" s="7" t="s">
        <v>84</v>
      </c>
      <c r="H292" s="6" t="s">
        <v>85</v>
      </c>
      <c r="I292" s="7" t="s">
        <v>2444</v>
      </c>
      <c r="J292" s="6" t="s">
        <v>2770</v>
      </c>
      <c r="K292" s="7" t="s">
        <v>88</v>
      </c>
      <c r="L292" s="6" t="s">
        <v>2771</v>
      </c>
      <c r="M292" s="7" t="s">
        <v>2133</v>
      </c>
      <c r="N292" s="6" t="s">
        <v>2134</v>
      </c>
      <c r="O292" s="7" t="s">
        <v>1783</v>
      </c>
      <c r="P292">
        <f t="shared" si="4"/>
        <v>35</v>
      </c>
      <c r="Q292">
        <f>VLOOKUP(P292,'3ME-NAF'!A:C,3,FALSE)</f>
        <v>2402</v>
      </c>
      <c r="R292" s="7" t="s">
        <v>430</v>
      </c>
      <c r="S292" s="6" t="s">
        <v>94</v>
      </c>
      <c r="T292" s="7" t="s">
        <v>95</v>
      </c>
      <c r="U292" s="6" t="s">
        <v>1095</v>
      </c>
      <c r="V292" s="7" t="s">
        <v>97</v>
      </c>
      <c r="W292" s="6" t="s">
        <v>98</v>
      </c>
      <c r="X292" s="7" t="s">
        <v>2298</v>
      </c>
      <c r="Y292" s="6" t="s">
        <v>2772</v>
      </c>
      <c r="Z292" s="7" t="s">
        <v>2773</v>
      </c>
      <c r="AA292" s="6" t="s">
        <v>2774</v>
      </c>
      <c r="AB292" s="7" t="s">
        <v>2452</v>
      </c>
      <c r="AC292" s="6" t="s">
        <v>79</v>
      </c>
      <c r="AD292" s="7" t="s">
        <v>79</v>
      </c>
      <c r="AE292" s="6" t="s">
        <v>79</v>
      </c>
      <c r="AF292" s="7" t="s">
        <v>79</v>
      </c>
      <c r="AG292" s="6" t="s">
        <v>79</v>
      </c>
      <c r="AH292" s="7" t="s">
        <v>79</v>
      </c>
      <c r="AI292" s="6" t="s">
        <v>79</v>
      </c>
      <c r="AJ292" s="7" t="s">
        <v>79</v>
      </c>
      <c r="AK292" s="6" t="s">
        <v>2746</v>
      </c>
      <c r="AL292" s="7" t="s">
        <v>2747</v>
      </c>
      <c r="AM292" s="6" t="s">
        <v>2746</v>
      </c>
      <c r="AN292" s="7" t="s">
        <v>368</v>
      </c>
      <c r="AO292" s="7" t="s">
        <v>430</v>
      </c>
      <c r="AP292" s="7" t="s">
        <v>1291</v>
      </c>
      <c r="AQ292" s="7" t="s">
        <v>143</v>
      </c>
      <c r="AR292" s="7">
        <v>1</v>
      </c>
      <c r="AS292" s="8">
        <v>15081004</v>
      </c>
      <c r="AT292" s="8">
        <v>15081004</v>
      </c>
      <c r="AU292" s="8"/>
      <c r="AV292" s="8"/>
      <c r="AW292" s="8"/>
      <c r="AX292" s="8"/>
      <c r="AY292" s="8">
        <v>5730781</v>
      </c>
      <c r="AZ292" s="8">
        <v>5730781</v>
      </c>
      <c r="BA292" s="9"/>
      <c r="BB292" s="9"/>
      <c r="BC292" s="9"/>
      <c r="BD292" s="9"/>
      <c r="BE292" s="10">
        <v>73271</v>
      </c>
      <c r="BF292" s="11">
        <v>3.9106749999999999</v>
      </c>
      <c r="BG292" s="11">
        <v>73271</v>
      </c>
      <c r="BH292" s="11">
        <v>11200</v>
      </c>
      <c r="BI292" s="9">
        <v>0</v>
      </c>
      <c r="BJ292" s="9">
        <v>387457.24</v>
      </c>
      <c r="BK292" s="9">
        <v>0</v>
      </c>
      <c r="BL292" s="9">
        <v>0</v>
      </c>
      <c r="BM292" s="9">
        <v>0</v>
      </c>
      <c r="BN292" s="9">
        <v>0</v>
      </c>
      <c r="BO292" s="9">
        <v>8962765.3499999996</v>
      </c>
      <c r="BP292" s="9">
        <v>0</v>
      </c>
      <c r="BQ292" s="9">
        <v>387457.24</v>
      </c>
      <c r="BR292" s="9">
        <v>0</v>
      </c>
      <c r="BS292" s="7"/>
      <c r="BT292" s="7" t="str">
        <f>IFERROR((VLOOKUP(J292,[1]!Tableau2[#All],13,FALSE)),"")</f>
        <v/>
      </c>
    </row>
    <row r="293" spans="1:72" x14ac:dyDescent="0.25">
      <c r="A293" s="18" t="s">
        <v>2775</v>
      </c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>
        <v>281</v>
      </c>
      <c r="AS293" s="19">
        <v>2701779929.1099997</v>
      </c>
      <c r="AT293" s="19">
        <v>2567452849.77</v>
      </c>
      <c r="AU293" s="19"/>
      <c r="AV293" s="19"/>
      <c r="AW293" s="19"/>
      <c r="AX293" s="19"/>
      <c r="AY293" s="19">
        <v>1065422291.7399999</v>
      </c>
      <c r="AZ293" s="19">
        <v>951991461.96999991</v>
      </c>
      <c r="BA293" s="20">
        <v>172876513.12999994</v>
      </c>
      <c r="BB293" s="20">
        <v>125610410.35000001</v>
      </c>
      <c r="BC293" s="20">
        <v>31595898.679999992</v>
      </c>
      <c r="BD293" s="20">
        <v>330082822.15999997</v>
      </c>
      <c r="BE293" s="21">
        <v>18009156.040000003</v>
      </c>
      <c r="BF293" s="22">
        <v>2.7738254874373558</v>
      </c>
      <c r="BG293" s="22">
        <v>12000430</v>
      </c>
      <c r="BH293" s="22">
        <v>3077438</v>
      </c>
      <c r="BI293" s="20">
        <v>0</v>
      </c>
      <c r="BJ293" s="20">
        <v>75349421.210000008</v>
      </c>
      <c r="BK293" s="20">
        <v>0</v>
      </c>
      <c r="BL293" s="20">
        <v>300000</v>
      </c>
      <c r="BM293" s="20">
        <v>0</v>
      </c>
      <c r="BN293" s="20">
        <v>0</v>
      </c>
      <c r="BO293" s="20">
        <v>1357370647.5799999</v>
      </c>
      <c r="BP293" s="20">
        <v>0</v>
      </c>
      <c r="BQ293" s="20">
        <v>323670841.06999999</v>
      </c>
      <c r="BR293" s="20">
        <v>248021419.86000001</v>
      </c>
      <c r="BS293" s="7"/>
      <c r="BT293" s="7" t="str">
        <f>IFERROR((VLOOKUP(J293,[1]!Tableau2[#All],13,FALSE)),"")</f>
        <v/>
      </c>
    </row>
    <row r="294" spans="1:72" x14ac:dyDescent="0.25">
      <c r="BE294">
        <f>BE293/11640000</f>
        <v>1.5471783539518902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54E8-FCE2-418A-A3D9-255D2FCB1F17}">
  <dimension ref="A1:BS91"/>
  <sheetViews>
    <sheetView topLeftCell="AV59" workbookViewId="0">
      <selection activeCell="F71" sqref="A71:XFD71"/>
    </sheetView>
  </sheetViews>
  <sheetFormatPr baseColWidth="10" defaultColWidth="11.42578125" defaultRowHeight="15" x14ac:dyDescent="0.25"/>
  <cols>
    <col min="6" max="6" width="46.5703125" customWidth="1"/>
    <col min="11" max="11" width="34" customWidth="1"/>
    <col min="13" max="13" width="45.7109375" customWidth="1"/>
    <col min="16" max="16" width="27.7109375" customWidth="1"/>
    <col min="41" max="41" width="27.7109375" customWidth="1"/>
    <col min="54" max="54" width="18.85546875" customWidth="1"/>
    <col min="55" max="55" width="20" customWidth="1"/>
    <col min="59" max="59" width="24.5703125" customWidth="1"/>
    <col min="60" max="60" width="26.28515625" customWidth="1"/>
  </cols>
  <sheetData>
    <row r="1" spans="1:71" x14ac:dyDescent="0.25">
      <c r="A1" s="18" t="s">
        <v>8</v>
      </c>
      <c r="B1" s="18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17</v>
      </c>
      <c r="K1" s="18" t="s">
        <v>18</v>
      </c>
      <c r="L1" s="18" t="s">
        <v>19</v>
      </c>
      <c r="M1" s="18" t="s">
        <v>20</v>
      </c>
      <c r="N1" s="18" t="s">
        <v>21</v>
      </c>
      <c r="O1" s="18" t="s">
        <v>22</v>
      </c>
      <c r="P1" s="30" t="s">
        <v>24</v>
      </c>
      <c r="Q1" s="33" t="s">
        <v>23</v>
      </c>
      <c r="R1" s="33" t="s">
        <v>0</v>
      </c>
      <c r="S1" s="30" t="s">
        <v>25</v>
      </c>
      <c r="T1" s="30" t="s">
        <v>26</v>
      </c>
      <c r="U1" s="18" t="s">
        <v>27</v>
      </c>
      <c r="V1" s="18" t="s">
        <v>28</v>
      </c>
      <c r="W1" s="18" t="s">
        <v>29</v>
      </c>
      <c r="X1" s="18" t="s">
        <v>30</v>
      </c>
      <c r="Y1" s="18" t="s">
        <v>31</v>
      </c>
      <c r="Z1" s="18" t="s">
        <v>32</v>
      </c>
      <c r="AA1" s="18" t="s">
        <v>33</v>
      </c>
      <c r="AB1" s="18" t="s">
        <v>34</v>
      </c>
      <c r="AC1" s="18" t="s">
        <v>35</v>
      </c>
      <c r="AD1" s="18" t="s">
        <v>36</v>
      </c>
      <c r="AE1" s="18" t="s">
        <v>37</v>
      </c>
      <c r="AF1" s="18" t="s">
        <v>38</v>
      </c>
      <c r="AG1" s="18" t="s">
        <v>39</v>
      </c>
      <c r="AH1" s="18" t="s">
        <v>40</v>
      </c>
      <c r="AI1" s="18" t="s">
        <v>41</v>
      </c>
      <c r="AJ1" s="18" t="s">
        <v>42</v>
      </c>
      <c r="AK1" s="18" t="s">
        <v>43</v>
      </c>
      <c r="AL1" s="18" t="s">
        <v>44</v>
      </c>
      <c r="AM1" s="18" t="s">
        <v>45</v>
      </c>
      <c r="AN1" s="18" t="s">
        <v>46</v>
      </c>
      <c r="AO1" s="30" t="s">
        <v>24</v>
      </c>
      <c r="AP1" s="18" t="s">
        <v>47</v>
      </c>
      <c r="AQ1" s="18" t="s">
        <v>48</v>
      </c>
      <c r="AR1" s="18" t="s">
        <v>49</v>
      </c>
      <c r="AS1" s="18" t="s">
        <v>50</v>
      </c>
      <c r="AT1" s="18" t="s">
        <v>51</v>
      </c>
      <c r="AU1" s="18" t="s">
        <v>52</v>
      </c>
      <c r="AV1" s="18" t="s">
        <v>53</v>
      </c>
      <c r="AW1" s="18" t="s">
        <v>54</v>
      </c>
      <c r="AX1" s="18" t="s">
        <v>55</v>
      </c>
      <c r="AY1" s="18" t="s">
        <v>56</v>
      </c>
      <c r="AZ1" s="18" t="s">
        <v>57</v>
      </c>
      <c r="BA1" s="18" t="s">
        <v>58</v>
      </c>
      <c r="BB1" s="18" t="s">
        <v>59</v>
      </c>
      <c r="BC1" s="18" t="s">
        <v>60</v>
      </c>
      <c r="BD1" s="18" t="s">
        <v>61</v>
      </c>
      <c r="BE1" s="18" t="s">
        <v>62</v>
      </c>
      <c r="BF1" s="18" t="s">
        <v>63</v>
      </c>
      <c r="BG1" s="18" t="s">
        <v>64</v>
      </c>
      <c r="BH1" s="18" t="s">
        <v>65</v>
      </c>
      <c r="BI1" s="18" t="s">
        <v>66</v>
      </c>
      <c r="BJ1" s="18" t="s">
        <v>67</v>
      </c>
      <c r="BK1" s="18" t="s">
        <v>68</v>
      </c>
      <c r="BL1" s="18" t="s">
        <v>69</v>
      </c>
      <c r="BM1" s="18" t="s">
        <v>70</v>
      </c>
      <c r="BN1" s="18" t="s">
        <v>71</v>
      </c>
      <c r="BO1" s="18" t="s">
        <v>72</v>
      </c>
      <c r="BP1" s="18" t="s">
        <v>73</v>
      </c>
      <c r="BQ1" s="18" t="s">
        <v>74</v>
      </c>
      <c r="BR1" s="18" t="s">
        <v>75</v>
      </c>
      <c r="BS1" s="18" t="s">
        <v>76</v>
      </c>
    </row>
    <row r="2" spans="1:71" x14ac:dyDescent="0.25">
      <c r="A2" s="6" t="s">
        <v>1779</v>
      </c>
      <c r="B2" s="6" t="s">
        <v>354</v>
      </c>
      <c r="C2" s="7" t="s">
        <v>1881</v>
      </c>
      <c r="D2" s="6" t="s">
        <v>81</v>
      </c>
      <c r="E2" s="7" t="s">
        <v>1882</v>
      </c>
      <c r="F2" s="6" t="s">
        <v>1883</v>
      </c>
      <c r="G2" s="7" t="s">
        <v>84</v>
      </c>
      <c r="H2" s="6" t="s">
        <v>85</v>
      </c>
      <c r="I2" s="7" t="s">
        <v>86</v>
      </c>
      <c r="J2" s="6" t="s">
        <v>1884</v>
      </c>
      <c r="K2" s="7" t="s">
        <v>88</v>
      </c>
      <c r="L2" s="6" t="s">
        <v>1885</v>
      </c>
      <c r="M2" s="7" t="s">
        <v>1886</v>
      </c>
      <c r="N2" s="6" t="s">
        <v>1887</v>
      </c>
      <c r="O2" s="7" t="s">
        <v>1783</v>
      </c>
      <c r="P2" t="s">
        <v>430</v>
      </c>
      <c r="Q2">
        <f>_xlfn.NUMBERVALUE(LEFT(O2,2))</f>
        <v>35</v>
      </c>
      <c r="R2">
        <f>VLOOKUP(Q2,'3ME-NAF'!$A:$C,3,FALSE)</f>
        <v>2402</v>
      </c>
      <c r="S2" s="31" t="s">
        <v>94</v>
      </c>
      <c r="T2" t="s">
        <v>95</v>
      </c>
      <c r="U2" s="6" t="s">
        <v>1689</v>
      </c>
      <c r="V2" s="7" t="s">
        <v>97</v>
      </c>
      <c r="W2" s="6" t="s">
        <v>305</v>
      </c>
      <c r="X2" s="7" t="s">
        <v>1888</v>
      </c>
      <c r="Y2" s="6" t="s">
        <v>1889</v>
      </c>
      <c r="Z2" s="7" t="s">
        <v>1890</v>
      </c>
      <c r="AA2" s="6" t="s">
        <v>1891</v>
      </c>
      <c r="AB2" s="7" t="s">
        <v>1708</v>
      </c>
      <c r="AC2" s="6" t="s">
        <v>79</v>
      </c>
      <c r="AD2" s="7" t="s">
        <v>79</v>
      </c>
      <c r="AE2" s="6" t="s">
        <v>1638</v>
      </c>
      <c r="AF2" s="7" t="s">
        <v>1718</v>
      </c>
      <c r="AG2" s="6" t="s">
        <v>79</v>
      </c>
      <c r="AH2" s="7" t="s">
        <v>143</v>
      </c>
      <c r="AI2" s="6" t="s">
        <v>1892</v>
      </c>
      <c r="AJ2" s="7" t="s">
        <v>1893</v>
      </c>
      <c r="AK2" s="6" t="s">
        <v>1894</v>
      </c>
      <c r="AL2" s="7" t="s">
        <v>1895</v>
      </c>
      <c r="AM2" s="6" t="s">
        <v>649</v>
      </c>
      <c r="AN2" s="7" t="s">
        <v>368</v>
      </c>
      <c r="AO2" t="s">
        <v>430</v>
      </c>
      <c r="AP2" s="7" t="s">
        <v>1291</v>
      </c>
      <c r="AQ2" s="7" t="s">
        <v>143</v>
      </c>
      <c r="AR2" s="7">
        <v>1</v>
      </c>
      <c r="AS2" s="8">
        <v>36919223</v>
      </c>
      <c r="AT2" s="8">
        <v>36919223</v>
      </c>
      <c r="AU2" s="8"/>
      <c r="AV2" s="8"/>
      <c r="AW2" s="8"/>
      <c r="AX2" s="8"/>
      <c r="AY2" s="8">
        <v>12921728</v>
      </c>
      <c r="AZ2" s="8">
        <v>12921728</v>
      </c>
      <c r="BA2" s="9">
        <v>2584345.6000000001</v>
      </c>
      <c r="BB2" s="9">
        <v>2584345.6000000001</v>
      </c>
      <c r="BC2" s="9">
        <v>0</v>
      </c>
      <c r="BD2" s="9">
        <v>5168691.2000000002</v>
      </c>
      <c r="BE2" s="10">
        <v>182378</v>
      </c>
      <c r="BF2" s="11">
        <v>3.5425680000000002</v>
      </c>
      <c r="BG2" s="11">
        <v>182378</v>
      </c>
      <c r="BH2" s="11">
        <v>32700</v>
      </c>
      <c r="BI2" s="9">
        <v>0</v>
      </c>
      <c r="BJ2" s="9">
        <v>1308527</v>
      </c>
      <c r="BK2" s="9">
        <v>0</v>
      </c>
      <c r="BL2" s="9">
        <v>0</v>
      </c>
      <c r="BM2" s="9">
        <v>0</v>
      </c>
      <c r="BN2" s="9">
        <v>0</v>
      </c>
      <c r="BO2" s="9">
        <v>22688968</v>
      </c>
      <c r="BP2" s="9">
        <v>0</v>
      </c>
      <c r="BQ2" s="9">
        <v>1308527</v>
      </c>
      <c r="BR2" s="9">
        <v>0</v>
      </c>
      <c r="BS2" s="7"/>
    </row>
    <row r="3" spans="1:71" x14ac:dyDescent="0.25">
      <c r="A3" s="6" t="s">
        <v>1779</v>
      </c>
      <c r="B3" s="6" t="s">
        <v>354</v>
      </c>
      <c r="C3" s="7" t="s">
        <v>1881</v>
      </c>
      <c r="D3" s="6" t="s">
        <v>81</v>
      </c>
      <c r="E3" s="7" t="s">
        <v>1882</v>
      </c>
      <c r="F3" s="6" t="s">
        <v>1883</v>
      </c>
      <c r="G3" s="7" t="s">
        <v>84</v>
      </c>
      <c r="H3" s="6" t="s">
        <v>85</v>
      </c>
      <c r="I3" s="7" t="s">
        <v>86</v>
      </c>
      <c r="J3" s="6" t="s">
        <v>1896</v>
      </c>
      <c r="K3" s="7" t="s">
        <v>88</v>
      </c>
      <c r="L3" s="6" t="s">
        <v>1897</v>
      </c>
      <c r="M3" s="7" t="s">
        <v>1199</v>
      </c>
      <c r="N3" s="6" t="s">
        <v>1200</v>
      </c>
      <c r="O3" s="7" t="s">
        <v>1201</v>
      </c>
      <c r="P3" t="s">
        <v>93</v>
      </c>
      <c r="Q3">
        <f>_xlfn.NUMBERVALUE(LEFT(O3,2))</f>
        <v>10</v>
      </c>
      <c r="R3">
        <f>VLOOKUP(Q3,'3ME-NAF'!$A:$C,3,FALSE)</f>
        <v>2</v>
      </c>
      <c r="S3" s="31" t="s">
        <v>94</v>
      </c>
      <c r="T3" t="s">
        <v>95</v>
      </c>
      <c r="U3" s="6" t="s">
        <v>360</v>
      </c>
      <c r="V3" s="7" t="s">
        <v>1862</v>
      </c>
      <c r="W3" s="6" t="s">
        <v>98</v>
      </c>
      <c r="X3" s="7" t="s">
        <v>361</v>
      </c>
      <c r="Y3" s="6" t="s">
        <v>362</v>
      </c>
      <c r="Z3" s="7" t="s">
        <v>363</v>
      </c>
      <c r="AA3" s="6" t="s">
        <v>364</v>
      </c>
      <c r="AB3" s="7" t="s">
        <v>1854</v>
      </c>
      <c r="AC3" s="6" t="s">
        <v>79</v>
      </c>
      <c r="AD3" s="7" t="s">
        <v>79</v>
      </c>
      <c r="AE3" s="6" t="s">
        <v>79</v>
      </c>
      <c r="AF3" s="7" t="s">
        <v>79</v>
      </c>
      <c r="AG3" s="6" t="s">
        <v>79</v>
      </c>
      <c r="AH3" s="7" t="s">
        <v>143</v>
      </c>
      <c r="AI3" s="6" t="s">
        <v>1898</v>
      </c>
      <c r="AJ3" s="7" t="s">
        <v>1899</v>
      </c>
      <c r="AK3" s="6" t="s">
        <v>1806</v>
      </c>
      <c r="AL3" s="7" t="s">
        <v>1819</v>
      </c>
      <c r="AM3" s="6" t="s">
        <v>1277</v>
      </c>
      <c r="AN3" s="7" t="s">
        <v>368</v>
      </c>
      <c r="AO3" t="s">
        <v>93</v>
      </c>
      <c r="AP3" s="7" t="s">
        <v>79</v>
      </c>
      <c r="AQ3" s="7"/>
      <c r="AR3" s="7">
        <v>1</v>
      </c>
      <c r="AS3" s="8">
        <v>3500000</v>
      </c>
      <c r="AT3" s="8">
        <v>3500000</v>
      </c>
      <c r="AU3" s="8"/>
      <c r="AV3" s="8"/>
      <c r="AW3" s="8"/>
      <c r="AX3" s="8"/>
      <c r="AY3" s="8">
        <v>1575000</v>
      </c>
      <c r="AZ3" s="8">
        <v>1575000</v>
      </c>
      <c r="BA3" s="9">
        <v>315000</v>
      </c>
      <c r="BB3" s="9">
        <v>315000</v>
      </c>
      <c r="BC3" s="9">
        <v>0</v>
      </c>
      <c r="BD3" s="9">
        <v>630000</v>
      </c>
      <c r="BE3" s="10">
        <v>137890</v>
      </c>
      <c r="BF3" s="11">
        <v>0.57110700000000003</v>
      </c>
      <c r="BG3" s="11">
        <v>137890</v>
      </c>
      <c r="BH3" s="11">
        <v>44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1925000</v>
      </c>
      <c r="BP3" s="9">
        <v>0</v>
      </c>
      <c r="BQ3" s="9">
        <v>0</v>
      </c>
      <c r="BR3" s="9">
        <v>0</v>
      </c>
      <c r="BS3" s="7"/>
    </row>
    <row r="4" spans="1:71" x14ac:dyDescent="0.25">
      <c r="A4" s="6" t="s">
        <v>1779</v>
      </c>
      <c r="B4" s="6" t="s">
        <v>354</v>
      </c>
      <c r="C4" s="7" t="s">
        <v>1881</v>
      </c>
      <c r="D4" s="6" t="s">
        <v>81</v>
      </c>
      <c r="E4" s="7" t="s">
        <v>1882</v>
      </c>
      <c r="F4" s="6" t="s">
        <v>1883</v>
      </c>
      <c r="G4" s="7" t="s">
        <v>84</v>
      </c>
      <c r="H4" s="6" t="s">
        <v>85</v>
      </c>
      <c r="I4" s="7" t="s">
        <v>86</v>
      </c>
      <c r="J4" s="6" t="s">
        <v>1900</v>
      </c>
      <c r="K4" s="7" t="s">
        <v>88</v>
      </c>
      <c r="L4" s="6" t="s">
        <v>1901</v>
      </c>
      <c r="M4" s="7" t="s">
        <v>1902</v>
      </c>
      <c r="N4" s="6" t="s">
        <v>1903</v>
      </c>
      <c r="O4" s="7" t="s">
        <v>1408</v>
      </c>
      <c r="P4" t="s">
        <v>93</v>
      </c>
      <c r="Q4">
        <f t="shared" ref="Q4:Q67" si="0">_xlfn.NUMBERVALUE(LEFT(O4,2))</f>
        <v>10</v>
      </c>
      <c r="R4">
        <f>VLOOKUP(Q4,'3ME-NAF'!$A:$C,3,FALSE)</f>
        <v>2</v>
      </c>
      <c r="S4" s="31" t="s">
        <v>94</v>
      </c>
      <c r="T4" t="s">
        <v>95</v>
      </c>
      <c r="U4" s="6" t="s">
        <v>360</v>
      </c>
      <c r="V4" s="7" t="s">
        <v>1862</v>
      </c>
      <c r="W4" s="6" t="s">
        <v>150</v>
      </c>
      <c r="X4" s="7" t="s">
        <v>453</v>
      </c>
      <c r="Y4" s="6" t="s">
        <v>1904</v>
      </c>
      <c r="Z4" s="7" t="s">
        <v>1905</v>
      </c>
      <c r="AA4" s="6" t="s">
        <v>1906</v>
      </c>
      <c r="AB4" s="7" t="s">
        <v>1854</v>
      </c>
      <c r="AC4" s="6" t="s">
        <v>79</v>
      </c>
      <c r="AD4" s="7" t="s">
        <v>79</v>
      </c>
      <c r="AE4" s="6" t="s">
        <v>79</v>
      </c>
      <c r="AF4" s="7" t="s">
        <v>79</v>
      </c>
      <c r="AG4" s="6" t="s">
        <v>79</v>
      </c>
      <c r="AH4" s="7" t="s">
        <v>143</v>
      </c>
      <c r="AI4" s="6" t="s">
        <v>1907</v>
      </c>
      <c r="AJ4" s="7" t="s">
        <v>1908</v>
      </c>
      <c r="AK4" s="6" t="s">
        <v>1806</v>
      </c>
      <c r="AL4" s="7" t="s">
        <v>1819</v>
      </c>
      <c r="AM4" s="6" t="s">
        <v>1277</v>
      </c>
      <c r="AN4" s="7" t="s">
        <v>368</v>
      </c>
      <c r="AO4" t="s">
        <v>93</v>
      </c>
      <c r="AP4" s="7" t="s">
        <v>79</v>
      </c>
      <c r="AQ4" s="7"/>
      <c r="AR4" s="7">
        <v>1</v>
      </c>
      <c r="AS4" s="8">
        <v>3650000</v>
      </c>
      <c r="AT4" s="8">
        <v>3650000</v>
      </c>
      <c r="AU4" s="8"/>
      <c r="AV4" s="8"/>
      <c r="AW4" s="8"/>
      <c r="AX4" s="8"/>
      <c r="AY4" s="8">
        <v>1451025</v>
      </c>
      <c r="AZ4" s="8">
        <v>1451025</v>
      </c>
      <c r="BA4" s="9">
        <v>290205</v>
      </c>
      <c r="BB4" s="9">
        <v>290205</v>
      </c>
      <c r="BC4" s="9">
        <v>0</v>
      </c>
      <c r="BD4" s="9">
        <v>580410</v>
      </c>
      <c r="BE4" s="10">
        <v>96812</v>
      </c>
      <c r="BF4" s="11">
        <v>0.74940300000000004</v>
      </c>
      <c r="BG4" s="11">
        <v>96812</v>
      </c>
      <c r="BH4" s="11">
        <v>11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2198975</v>
      </c>
      <c r="BP4" s="9">
        <v>0</v>
      </c>
      <c r="BQ4" s="9">
        <v>0</v>
      </c>
      <c r="BR4" s="9">
        <v>0</v>
      </c>
      <c r="BS4" s="7"/>
    </row>
    <row r="5" spans="1:71" x14ac:dyDescent="0.25">
      <c r="A5" s="6" t="s">
        <v>1779</v>
      </c>
      <c r="B5" s="6" t="s">
        <v>354</v>
      </c>
      <c r="C5" s="7" t="s">
        <v>1881</v>
      </c>
      <c r="D5" s="6" t="s">
        <v>81</v>
      </c>
      <c r="E5" s="7" t="s">
        <v>1882</v>
      </c>
      <c r="F5" s="6" t="s">
        <v>1883</v>
      </c>
      <c r="G5" s="7" t="s">
        <v>84</v>
      </c>
      <c r="H5" s="6" t="s">
        <v>85</v>
      </c>
      <c r="I5" s="7" t="s">
        <v>86</v>
      </c>
      <c r="J5" s="6" t="s">
        <v>1909</v>
      </c>
      <c r="K5" s="7" t="s">
        <v>88</v>
      </c>
      <c r="L5" s="6" t="s">
        <v>1910</v>
      </c>
      <c r="M5" s="7" t="s">
        <v>1911</v>
      </c>
      <c r="N5" s="6" t="s">
        <v>1912</v>
      </c>
      <c r="O5" s="7" t="s">
        <v>633</v>
      </c>
      <c r="P5" t="s">
        <v>93</v>
      </c>
      <c r="Q5">
        <f t="shared" si="0"/>
        <v>46</v>
      </c>
      <c r="R5">
        <v>2202</v>
      </c>
      <c r="S5" s="31" t="s">
        <v>94</v>
      </c>
      <c r="T5" t="s">
        <v>95</v>
      </c>
      <c r="U5" s="6" t="s">
        <v>1095</v>
      </c>
      <c r="V5" s="7" t="s">
        <v>1862</v>
      </c>
      <c r="W5" s="6" t="s">
        <v>98</v>
      </c>
      <c r="X5" s="7" t="s">
        <v>226</v>
      </c>
      <c r="Y5" s="6" t="s">
        <v>1913</v>
      </c>
      <c r="Z5" s="7" t="s">
        <v>1914</v>
      </c>
      <c r="AA5" s="6" t="s">
        <v>1915</v>
      </c>
      <c r="AB5" s="7" t="s">
        <v>1827</v>
      </c>
      <c r="AC5" s="6" t="s">
        <v>79</v>
      </c>
      <c r="AD5" s="7" t="s">
        <v>79</v>
      </c>
      <c r="AE5" s="6" t="s">
        <v>79</v>
      </c>
      <c r="AF5" s="7" t="s">
        <v>79</v>
      </c>
      <c r="AG5" s="6" t="s">
        <v>79</v>
      </c>
      <c r="AH5" s="7" t="s">
        <v>143</v>
      </c>
      <c r="AI5" s="6" t="s">
        <v>143</v>
      </c>
      <c r="AJ5" s="7" t="s">
        <v>1916</v>
      </c>
      <c r="AK5" s="6" t="s">
        <v>1917</v>
      </c>
      <c r="AL5" s="7" t="s">
        <v>1918</v>
      </c>
      <c r="AM5" s="6" t="s">
        <v>1894</v>
      </c>
      <c r="AN5" s="7" t="s">
        <v>368</v>
      </c>
      <c r="AO5" t="s">
        <v>93</v>
      </c>
      <c r="AP5" s="7" t="s">
        <v>1291</v>
      </c>
      <c r="AQ5" s="7" t="s">
        <v>143</v>
      </c>
      <c r="AR5" s="7">
        <v>1</v>
      </c>
      <c r="AS5" s="8">
        <v>23700000</v>
      </c>
      <c r="AT5" s="8">
        <v>23700000</v>
      </c>
      <c r="AU5" s="8"/>
      <c r="AV5" s="8"/>
      <c r="AW5" s="8"/>
      <c r="AX5" s="8"/>
      <c r="AY5" s="8">
        <v>6650000</v>
      </c>
      <c r="AZ5" s="8">
        <v>6650000</v>
      </c>
      <c r="BA5" s="9">
        <v>1330000</v>
      </c>
      <c r="BB5" s="9">
        <v>0</v>
      </c>
      <c r="BC5" s="9">
        <v>0</v>
      </c>
      <c r="BD5" s="9">
        <v>1330000</v>
      </c>
      <c r="BE5" s="10">
        <v>178110</v>
      </c>
      <c r="BF5" s="11">
        <v>1.8668239999999998</v>
      </c>
      <c r="BG5" s="11">
        <v>178110</v>
      </c>
      <c r="BH5" s="11">
        <v>30000</v>
      </c>
      <c r="BI5" s="9">
        <v>0</v>
      </c>
      <c r="BJ5" s="9">
        <v>2214580.5</v>
      </c>
      <c r="BK5" s="9">
        <v>0</v>
      </c>
      <c r="BL5" s="9">
        <v>0</v>
      </c>
      <c r="BM5" s="9">
        <v>0</v>
      </c>
      <c r="BN5" s="9">
        <v>0</v>
      </c>
      <c r="BO5" s="9">
        <v>14835419.5</v>
      </c>
      <c r="BP5" s="9">
        <v>0</v>
      </c>
      <c r="BQ5" s="9">
        <v>2214580.5</v>
      </c>
      <c r="BR5" s="9">
        <v>0</v>
      </c>
      <c r="BS5" s="7"/>
    </row>
    <row r="6" spans="1:71" x14ac:dyDescent="0.25">
      <c r="A6" s="6" t="s">
        <v>1779</v>
      </c>
      <c r="B6" s="6" t="s">
        <v>354</v>
      </c>
      <c r="C6" s="7" t="s">
        <v>1881</v>
      </c>
      <c r="D6" s="6" t="s">
        <v>81</v>
      </c>
      <c r="E6" s="7" t="s">
        <v>1882</v>
      </c>
      <c r="F6" s="6" t="s">
        <v>1883</v>
      </c>
      <c r="G6" s="7" t="s">
        <v>84</v>
      </c>
      <c r="H6" s="6" t="s">
        <v>85</v>
      </c>
      <c r="I6" s="7" t="s">
        <v>86</v>
      </c>
      <c r="J6" s="6" t="s">
        <v>1919</v>
      </c>
      <c r="K6" s="7" t="s">
        <v>88</v>
      </c>
      <c r="L6" s="6" t="s">
        <v>1920</v>
      </c>
      <c r="M6" s="7" t="s">
        <v>1921</v>
      </c>
      <c r="N6" s="6" t="s">
        <v>1922</v>
      </c>
      <c r="O6" s="7" t="s">
        <v>1408</v>
      </c>
      <c r="P6" t="s">
        <v>1351</v>
      </c>
      <c r="Q6">
        <f t="shared" si="0"/>
        <v>10</v>
      </c>
      <c r="R6">
        <f>VLOOKUP(Q6,'3ME-NAF'!$A:$C,3,FALSE)</f>
        <v>2</v>
      </c>
      <c r="S6" s="31" t="s">
        <v>94</v>
      </c>
      <c r="T6" t="s">
        <v>214</v>
      </c>
      <c r="U6" s="6" t="s">
        <v>360</v>
      </c>
      <c r="V6" s="7" t="s">
        <v>1862</v>
      </c>
      <c r="W6" s="6" t="s">
        <v>189</v>
      </c>
      <c r="X6" s="7" t="s">
        <v>200</v>
      </c>
      <c r="Y6" s="6" t="s">
        <v>1923</v>
      </c>
      <c r="Z6" s="7" t="s">
        <v>1924</v>
      </c>
      <c r="AA6" s="6" t="s">
        <v>1925</v>
      </c>
      <c r="AB6" s="7" t="s">
        <v>1827</v>
      </c>
      <c r="AC6" s="6" t="s">
        <v>79</v>
      </c>
      <c r="AD6" s="7" t="s">
        <v>79</v>
      </c>
      <c r="AE6" s="6" t="s">
        <v>79</v>
      </c>
      <c r="AF6" s="7" t="s">
        <v>79</v>
      </c>
      <c r="AG6" s="6" t="s">
        <v>79</v>
      </c>
      <c r="AH6" s="7" t="s">
        <v>143</v>
      </c>
      <c r="AI6" s="6" t="s">
        <v>1926</v>
      </c>
      <c r="AJ6" s="7" t="s">
        <v>1927</v>
      </c>
      <c r="AK6" s="6" t="s">
        <v>1917</v>
      </c>
      <c r="AL6" s="7" t="s">
        <v>1928</v>
      </c>
      <c r="AM6" s="6" t="s">
        <v>1607</v>
      </c>
      <c r="AN6" s="7" t="s">
        <v>368</v>
      </c>
      <c r="AO6" t="s">
        <v>1351</v>
      </c>
      <c r="AP6" s="7" t="s">
        <v>1291</v>
      </c>
      <c r="AQ6" s="7" t="s">
        <v>143</v>
      </c>
      <c r="AR6" s="7">
        <v>1</v>
      </c>
      <c r="AS6" s="8">
        <v>2808481</v>
      </c>
      <c r="AT6" s="8">
        <v>2808481</v>
      </c>
      <c r="AU6" s="8"/>
      <c r="AV6" s="8"/>
      <c r="AW6" s="8"/>
      <c r="AX6" s="8"/>
      <c r="AY6" s="8">
        <v>1330000</v>
      </c>
      <c r="AZ6" s="8">
        <v>1330000</v>
      </c>
      <c r="BA6" s="9">
        <v>266000</v>
      </c>
      <c r="BB6" s="9">
        <v>266000</v>
      </c>
      <c r="BC6" s="9">
        <v>0</v>
      </c>
      <c r="BD6" s="9">
        <v>532000</v>
      </c>
      <c r="BE6" s="10">
        <v>36000</v>
      </c>
      <c r="BF6" s="11">
        <v>1.8472219999999999</v>
      </c>
      <c r="BG6" s="11">
        <v>36000</v>
      </c>
      <c r="BH6" s="11">
        <v>25000</v>
      </c>
      <c r="BI6" s="9">
        <v>0</v>
      </c>
      <c r="BJ6" s="9">
        <v>826000</v>
      </c>
      <c r="BK6" s="9">
        <v>0</v>
      </c>
      <c r="BL6" s="9">
        <v>0</v>
      </c>
      <c r="BM6" s="9">
        <v>0</v>
      </c>
      <c r="BN6" s="9">
        <v>0</v>
      </c>
      <c r="BO6" s="9">
        <v>652481</v>
      </c>
      <c r="BP6" s="9">
        <v>0</v>
      </c>
      <c r="BQ6" s="9">
        <v>826000</v>
      </c>
      <c r="BR6" s="9">
        <v>0</v>
      </c>
      <c r="BS6" s="7"/>
    </row>
    <row r="7" spans="1:71" x14ac:dyDescent="0.25">
      <c r="A7" s="6" t="s">
        <v>1779</v>
      </c>
      <c r="B7" s="6" t="s">
        <v>354</v>
      </c>
      <c r="C7" s="7" t="s">
        <v>1881</v>
      </c>
      <c r="D7" s="6" t="s">
        <v>81</v>
      </c>
      <c r="E7" s="7" t="s">
        <v>1882</v>
      </c>
      <c r="F7" s="6" t="s">
        <v>1883</v>
      </c>
      <c r="G7" s="7" t="s">
        <v>84</v>
      </c>
      <c r="H7" s="6" t="s">
        <v>85</v>
      </c>
      <c r="I7" s="7" t="s">
        <v>86</v>
      </c>
      <c r="J7" s="6" t="s">
        <v>1929</v>
      </c>
      <c r="K7" s="7" t="s">
        <v>88</v>
      </c>
      <c r="L7" s="6" t="s">
        <v>1930</v>
      </c>
      <c r="M7" s="7" t="s">
        <v>1931</v>
      </c>
      <c r="N7" s="6" t="s">
        <v>1932</v>
      </c>
      <c r="O7" s="7" t="s">
        <v>1933</v>
      </c>
      <c r="P7" t="s">
        <v>93</v>
      </c>
      <c r="Q7">
        <f t="shared" si="0"/>
        <v>10</v>
      </c>
      <c r="R7">
        <f>VLOOKUP(Q7,'3ME-NAF'!$A:$C,3,FALSE)</f>
        <v>2</v>
      </c>
      <c r="S7" s="31" t="s">
        <v>94</v>
      </c>
      <c r="T7" t="s">
        <v>95</v>
      </c>
      <c r="U7" s="6" t="s">
        <v>360</v>
      </c>
      <c r="V7" s="7" t="s">
        <v>1862</v>
      </c>
      <c r="W7" s="6" t="s">
        <v>473</v>
      </c>
      <c r="X7" s="7" t="s">
        <v>474</v>
      </c>
      <c r="Y7" s="6" t="s">
        <v>1934</v>
      </c>
      <c r="Z7" s="7" t="s">
        <v>1935</v>
      </c>
      <c r="AA7" s="6" t="s">
        <v>1936</v>
      </c>
      <c r="AB7" s="7" t="s">
        <v>1833</v>
      </c>
      <c r="AC7" s="6" t="s">
        <v>79</v>
      </c>
      <c r="AD7" s="7" t="s">
        <v>79</v>
      </c>
      <c r="AE7" s="6" t="s">
        <v>79</v>
      </c>
      <c r="AF7" s="7" t="s">
        <v>79</v>
      </c>
      <c r="AG7" s="6" t="s">
        <v>79</v>
      </c>
      <c r="AH7" s="7" t="s">
        <v>143</v>
      </c>
      <c r="AI7" s="6" t="s">
        <v>143</v>
      </c>
      <c r="AJ7" s="7" t="s">
        <v>1247</v>
      </c>
      <c r="AK7" s="6" t="s">
        <v>1937</v>
      </c>
      <c r="AL7" s="7" t="s">
        <v>1938</v>
      </c>
      <c r="AM7" s="6" t="s">
        <v>1806</v>
      </c>
      <c r="AN7" s="7" t="s">
        <v>368</v>
      </c>
      <c r="AO7" t="s">
        <v>93</v>
      </c>
      <c r="AP7" s="7" t="s">
        <v>79</v>
      </c>
      <c r="AQ7" s="7"/>
      <c r="AR7" s="7">
        <v>1</v>
      </c>
      <c r="AS7" s="8">
        <v>7715538</v>
      </c>
      <c r="AT7" s="8">
        <v>7715538</v>
      </c>
      <c r="AU7" s="8"/>
      <c r="AV7" s="8"/>
      <c r="AW7" s="8"/>
      <c r="AX7" s="8"/>
      <c r="AY7" s="8">
        <v>3300000</v>
      </c>
      <c r="AZ7" s="8">
        <v>3300000</v>
      </c>
      <c r="BA7" s="9">
        <v>660000</v>
      </c>
      <c r="BB7" s="9">
        <v>0</v>
      </c>
      <c r="BC7" s="9">
        <v>0</v>
      </c>
      <c r="BD7" s="9">
        <v>660000</v>
      </c>
      <c r="BE7" s="10">
        <v>45500</v>
      </c>
      <c r="BF7" s="11">
        <v>3.6263740000000007</v>
      </c>
      <c r="BG7" s="11">
        <v>45500</v>
      </c>
      <c r="BH7" s="11">
        <v>7000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8831076</v>
      </c>
      <c r="BP7" s="9">
        <v>0</v>
      </c>
      <c r="BQ7" s="9">
        <v>0</v>
      </c>
      <c r="BR7" s="9">
        <v>0</v>
      </c>
      <c r="BS7" s="7"/>
    </row>
    <row r="8" spans="1:71" x14ac:dyDescent="0.25">
      <c r="A8" s="6" t="s">
        <v>1779</v>
      </c>
      <c r="B8" s="6" t="s">
        <v>354</v>
      </c>
      <c r="C8" s="7" t="s">
        <v>1881</v>
      </c>
      <c r="D8" s="6" t="s">
        <v>81</v>
      </c>
      <c r="E8" s="7" t="s">
        <v>1882</v>
      </c>
      <c r="F8" s="6" t="s">
        <v>1883</v>
      </c>
      <c r="G8" s="7" t="s">
        <v>84</v>
      </c>
      <c r="H8" s="6" t="s">
        <v>85</v>
      </c>
      <c r="I8" s="7" t="s">
        <v>86</v>
      </c>
      <c r="J8" s="6" t="s">
        <v>1939</v>
      </c>
      <c r="K8" s="7" t="s">
        <v>88</v>
      </c>
      <c r="L8" s="6" t="s">
        <v>1940</v>
      </c>
      <c r="M8" s="7" t="s">
        <v>1941</v>
      </c>
      <c r="N8" s="6" t="s">
        <v>1942</v>
      </c>
      <c r="O8" s="7" t="s">
        <v>1943</v>
      </c>
      <c r="P8" t="s">
        <v>93</v>
      </c>
      <c r="Q8">
        <f t="shared" si="0"/>
        <v>10</v>
      </c>
      <c r="R8">
        <f>VLOOKUP(Q8,'3ME-NAF'!$A:$C,3,FALSE)</f>
        <v>2</v>
      </c>
      <c r="S8" s="31" t="s">
        <v>94</v>
      </c>
      <c r="T8" t="s">
        <v>166</v>
      </c>
      <c r="U8" s="6" t="s">
        <v>360</v>
      </c>
      <c r="V8" s="7" t="s">
        <v>1862</v>
      </c>
      <c r="W8" s="6" t="s">
        <v>473</v>
      </c>
      <c r="X8" s="7" t="s">
        <v>474</v>
      </c>
      <c r="Y8" s="6" t="s">
        <v>1944</v>
      </c>
      <c r="Z8" s="7" t="s">
        <v>1945</v>
      </c>
      <c r="AA8" s="6" t="s">
        <v>1946</v>
      </c>
      <c r="AB8" s="7" t="s">
        <v>1843</v>
      </c>
      <c r="AC8" s="6" t="s">
        <v>79</v>
      </c>
      <c r="AD8" s="7" t="s">
        <v>79</v>
      </c>
      <c r="AE8" s="6" t="s">
        <v>79</v>
      </c>
      <c r="AF8" s="7" t="s">
        <v>79</v>
      </c>
      <c r="AG8" s="6" t="s">
        <v>79</v>
      </c>
      <c r="AH8" s="7" t="s">
        <v>143</v>
      </c>
      <c r="AI8" s="6" t="s">
        <v>143</v>
      </c>
      <c r="AJ8" s="7" t="s">
        <v>1947</v>
      </c>
      <c r="AK8" s="6" t="s">
        <v>1937</v>
      </c>
      <c r="AL8" s="7" t="s">
        <v>1948</v>
      </c>
      <c r="AM8" s="6" t="s">
        <v>1806</v>
      </c>
      <c r="AN8" s="7" t="s">
        <v>368</v>
      </c>
      <c r="AO8" t="s">
        <v>93</v>
      </c>
      <c r="AP8" s="7" t="s">
        <v>79</v>
      </c>
      <c r="AQ8" s="7"/>
      <c r="AR8" s="7">
        <v>1</v>
      </c>
      <c r="AS8" s="8">
        <v>4551000</v>
      </c>
      <c r="AT8" s="8">
        <v>4551000</v>
      </c>
      <c r="AU8" s="8"/>
      <c r="AV8" s="8"/>
      <c r="AW8" s="8"/>
      <c r="AX8" s="8"/>
      <c r="AY8" s="8">
        <v>1968000</v>
      </c>
      <c r="AZ8" s="8">
        <v>1968000</v>
      </c>
      <c r="BA8" s="9">
        <v>393600</v>
      </c>
      <c r="BB8" s="9">
        <v>0</v>
      </c>
      <c r="BC8" s="9">
        <v>0</v>
      </c>
      <c r="BD8" s="9">
        <v>393600</v>
      </c>
      <c r="BE8" s="10">
        <v>19545</v>
      </c>
      <c r="BF8" s="11">
        <v>5.0345360000000001</v>
      </c>
      <c r="BG8" s="11">
        <v>19545</v>
      </c>
      <c r="BH8" s="11">
        <v>4000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2583000</v>
      </c>
      <c r="BP8" s="9">
        <v>0</v>
      </c>
      <c r="BQ8" s="9">
        <v>0</v>
      </c>
      <c r="BR8" s="9">
        <v>0</v>
      </c>
      <c r="BS8" s="7"/>
    </row>
    <row r="9" spans="1:71" x14ac:dyDescent="0.25">
      <c r="A9" s="6" t="s">
        <v>1779</v>
      </c>
      <c r="B9" s="6" t="s">
        <v>354</v>
      </c>
      <c r="C9" s="7" t="s">
        <v>1881</v>
      </c>
      <c r="D9" s="6" t="s">
        <v>81</v>
      </c>
      <c r="E9" s="7" t="s">
        <v>1882</v>
      </c>
      <c r="F9" s="6" t="s">
        <v>1883</v>
      </c>
      <c r="G9" s="7" t="s">
        <v>84</v>
      </c>
      <c r="H9" s="6" t="s">
        <v>85</v>
      </c>
      <c r="I9" s="7" t="s">
        <v>86</v>
      </c>
      <c r="J9" s="6" t="s">
        <v>1949</v>
      </c>
      <c r="K9" s="7" t="s">
        <v>88</v>
      </c>
      <c r="L9" s="6" t="s">
        <v>1950</v>
      </c>
      <c r="M9" s="7" t="s">
        <v>1951</v>
      </c>
      <c r="N9" s="6" t="s">
        <v>1952</v>
      </c>
      <c r="O9" s="7" t="s">
        <v>511</v>
      </c>
      <c r="P9" t="s">
        <v>93</v>
      </c>
      <c r="Q9">
        <f t="shared" si="0"/>
        <v>43</v>
      </c>
      <c r="R9">
        <f>VLOOKUP(Q9,'3ME-NAF'!$A:$C,3,FALSE)</f>
        <v>13</v>
      </c>
      <c r="S9" s="31" t="s">
        <v>94</v>
      </c>
      <c r="T9" t="s">
        <v>95</v>
      </c>
      <c r="U9" s="6" t="s">
        <v>360</v>
      </c>
      <c r="V9" s="7" t="s">
        <v>1862</v>
      </c>
      <c r="W9" s="6" t="s">
        <v>98</v>
      </c>
      <c r="X9" s="7" t="s">
        <v>177</v>
      </c>
      <c r="Y9" s="6" t="s">
        <v>1953</v>
      </c>
      <c r="Z9" s="7" t="s">
        <v>1954</v>
      </c>
      <c r="AA9" s="6" t="s">
        <v>1955</v>
      </c>
      <c r="AB9" s="7" t="s">
        <v>1854</v>
      </c>
      <c r="AC9" s="6" t="s">
        <v>79</v>
      </c>
      <c r="AD9" s="7" t="s">
        <v>79</v>
      </c>
      <c r="AE9" s="6" t="s">
        <v>79</v>
      </c>
      <c r="AF9" s="7" t="s">
        <v>79</v>
      </c>
      <c r="AG9" s="6" t="s">
        <v>79</v>
      </c>
      <c r="AH9" s="7" t="s">
        <v>143</v>
      </c>
      <c r="AI9" s="6" t="s">
        <v>143</v>
      </c>
      <c r="AJ9" s="7" t="s">
        <v>1956</v>
      </c>
      <c r="AK9" s="6" t="s">
        <v>1894</v>
      </c>
      <c r="AL9" s="7" t="s">
        <v>1957</v>
      </c>
      <c r="AM9" s="6" t="s">
        <v>1894</v>
      </c>
      <c r="AN9" s="7" t="s">
        <v>368</v>
      </c>
      <c r="AO9" t="s">
        <v>93</v>
      </c>
      <c r="AP9" s="7" t="s">
        <v>79</v>
      </c>
      <c r="AQ9" s="7"/>
      <c r="AR9" s="7">
        <v>1</v>
      </c>
      <c r="AS9" s="8">
        <v>2641000</v>
      </c>
      <c r="AT9" s="8">
        <v>2641000</v>
      </c>
      <c r="AU9" s="8"/>
      <c r="AV9" s="8"/>
      <c r="AW9" s="8"/>
      <c r="AX9" s="8"/>
      <c r="AY9" s="8">
        <v>1266700</v>
      </c>
      <c r="AZ9" s="8">
        <v>1266700</v>
      </c>
      <c r="BA9" s="9">
        <v>253340</v>
      </c>
      <c r="BB9" s="9">
        <v>0</v>
      </c>
      <c r="BC9" s="9">
        <v>0</v>
      </c>
      <c r="BD9" s="9">
        <v>253340</v>
      </c>
      <c r="BE9" s="10">
        <v>12925</v>
      </c>
      <c r="BF9" s="11">
        <v>4.9001929999999998</v>
      </c>
      <c r="BG9" s="11">
        <v>12925</v>
      </c>
      <c r="BH9" s="11">
        <v>2000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1374300</v>
      </c>
      <c r="BP9" s="9">
        <v>0</v>
      </c>
      <c r="BQ9" s="9">
        <v>0</v>
      </c>
      <c r="BR9" s="9">
        <v>0</v>
      </c>
      <c r="BS9" s="7"/>
    </row>
    <row r="10" spans="1:71" x14ac:dyDescent="0.25">
      <c r="A10" s="6" t="s">
        <v>1779</v>
      </c>
      <c r="B10" s="6" t="s">
        <v>354</v>
      </c>
      <c r="C10" s="7" t="s">
        <v>1881</v>
      </c>
      <c r="D10" s="6" t="s">
        <v>81</v>
      </c>
      <c r="E10" s="7" t="s">
        <v>1882</v>
      </c>
      <c r="F10" s="6" t="s">
        <v>1883</v>
      </c>
      <c r="G10" s="7" t="s">
        <v>84</v>
      </c>
      <c r="H10" s="6" t="s">
        <v>85</v>
      </c>
      <c r="I10" s="7" t="s">
        <v>86</v>
      </c>
      <c r="J10" s="6" t="s">
        <v>1958</v>
      </c>
      <c r="K10" s="7" t="s">
        <v>88</v>
      </c>
      <c r="L10" s="6" t="s">
        <v>1959</v>
      </c>
      <c r="M10" s="7" t="s">
        <v>146</v>
      </c>
      <c r="N10" s="6" t="s">
        <v>1734</v>
      </c>
      <c r="O10" s="7" t="s">
        <v>511</v>
      </c>
      <c r="P10" t="s">
        <v>117</v>
      </c>
      <c r="Q10">
        <f t="shared" si="0"/>
        <v>43</v>
      </c>
      <c r="R10">
        <f>VLOOKUP(Q10,'3ME-NAF'!$A:$C,3,FALSE)</f>
        <v>13</v>
      </c>
      <c r="S10" s="31" t="s">
        <v>94</v>
      </c>
      <c r="T10" t="s">
        <v>95</v>
      </c>
      <c r="U10" s="6" t="s">
        <v>360</v>
      </c>
      <c r="V10" s="7" t="s">
        <v>1862</v>
      </c>
      <c r="W10" s="6" t="s">
        <v>237</v>
      </c>
      <c r="X10" s="7" t="s">
        <v>544</v>
      </c>
      <c r="Y10" s="6" t="s">
        <v>1960</v>
      </c>
      <c r="Z10" s="7" t="s">
        <v>1961</v>
      </c>
      <c r="AA10" s="6" t="s">
        <v>1962</v>
      </c>
      <c r="AB10" s="7" t="s">
        <v>1827</v>
      </c>
      <c r="AC10" s="6" t="s">
        <v>79</v>
      </c>
      <c r="AD10" s="7" t="s">
        <v>79</v>
      </c>
      <c r="AE10" s="6" t="s">
        <v>79</v>
      </c>
      <c r="AF10" s="7" t="s">
        <v>79</v>
      </c>
      <c r="AG10" s="6" t="s">
        <v>79</v>
      </c>
      <c r="AH10" s="7" t="s">
        <v>143</v>
      </c>
      <c r="AI10" s="6" t="s">
        <v>143</v>
      </c>
      <c r="AJ10" s="7" t="s">
        <v>1963</v>
      </c>
      <c r="AK10" s="6" t="s">
        <v>1894</v>
      </c>
      <c r="AL10" s="7" t="s">
        <v>1964</v>
      </c>
      <c r="AM10" s="6" t="s">
        <v>1894</v>
      </c>
      <c r="AN10" s="7" t="s">
        <v>368</v>
      </c>
      <c r="AO10" t="s">
        <v>117</v>
      </c>
      <c r="AP10" s="7" t="s">
        <v>79</v>
      </c>
      <c r="AQ10" s="7"/>
      <c r="AR10" s="7">
        <v>1</v>
      </c>
      <c r="AS10" s="8">
        <v>7525598</v>
      </c>
      <c r="AT10" s="8">
        <v>7525598</v>
      </c>
      <c r="AU10" s="8"/>
      <c r="AV10" s="8"/>
      <c r="AW10" s="8"/>
      <c r="AX10" s="8"/>
      <c r="AY10" s="8">
        <v>3240000</v>
      </c>
      <c r="AZ10" s="8">
        <v>3240000</v>
      </c>
      <c r="BA10" s="9">
        <v>648000</v>
      </c>
      <c r="BB10" s="9">
        <v>0</v>
      </c>
      <c r="BC10" s="9">
        <v>0</v>
      </c>
      <c r="BD10" s="9">
        <v>648000</v>
      </c>
      <c r="BE10" s="10">
        <v>30957</v>
      </c>
      <c r="BF10" s="11">
        <v>5.2330649999999999</v>
      </c>
      <c r="BG10" s="11">
        <v>30957</v>
      </c>
      <c r="BH10" s="11">
        <v>8000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4285598</v>
      </c>
      <c r="BP10" s="9">
        <v>0</v>
      </c>
      <c r="BQ10" s="9">
        <v>0</v>
      </c>
      <c r="BR10" s="9">
        <v>0</v>
      </c>
      <c r="BS10" s="7"/>
    </row>
    <row r="11" spans="1:71" x14ac:dyDescent="0.25">
      <c r="A11" s="6" t="s">
        <v>1779</v>
      </c>
      <c r="B11" s="6" t="s">
        <v>354</v>
      </c>
      <c r="C11" s="7" t="s">
        <v>1881</v>
      </c>
      <c r="D11" s="6" t="s">
        <v>81</v>
      </c>
      <c r="E11" s="7" t="s">
        <v>1882</v>
      </c>
      <c r="F11" s="6" t="s">
        <v>1883</v>
      </c>
      <c r="G11" s="7" t="s">
        <v>84</v>
      </c>
      <c r="H11" s="6" t="s">
        <v>85</v>
      </c>
      <c r="I11" s="7" t="s">
        <v>86</v>
      </c>
      <c r="J11" s="6" t="s">
        <v>1965</v>
      </c>
      <c r="K11" s="7" t="s">
        <v>88</v>
      </c>
      <c r="L11" s="6" t="s">
        <v>1966</v>
      </c>
      <c r="M11" s="7" t="s">
        <v>1967</v>
      </c>
      <c r="N11" s="6" t="s">
        <v>1968</v>
      </c>
      <c r="O11" s="7" t="s">
        <v>148</v>
      </c>
      <c r="P11" t="s">
        <v>236</v>
      </c>
      <c r="Q11">
        <f t="shared" si="0"/>
        <v>35</v>
      </c>
      <c r="R11">
        <f>VLOOKUP(Q11,'3ME-NAF'!$A:$C,3,FALSE)</f>
        <v>2402</v>
      </c>
      <c r="S11" s="31" t="s">
        <v>94</v>
      </c>
      <c r="T11" t="s">
        <v>95</v>
      </c>
      <c r="U11" s="6" t="s">
        <v>360</v>
      </c>
      <c r="V11" s="7" t="s">
        <v>1862</v>
      </c>
      <c r="W11" s="6" t="s">
        <v>98</v>
      </c>
      <c r="X11" s="7" t="s">
        <v>675</v>
      </c>
      <c r="Y11" s="6" t="s">
        <v>1969</v>
      </c>
      <c r="Z11" s="7" t="s">
        <v>1970</v>
      </c>
      <c r="AA11" s="6" t="s">
        <v>1971</v>
      </c>
      <c r="AB11" s="7" t="s">
        <v>1972</v>
      </c>
      <c r="AC11" s="6" t="s">
        <v>79</v>
      </c>
      <c r="AD11" s="7" t="s">
        <v>79</v>
      </c>
      <c r="AE11" s="6" t="s">
        <v>79</v>
      </c>
      <c r="AF11" s="7" t="s">
        <v>79</v>
      </c>
      <c r="AG11" s="6" t="s">
        <v>79</v>
      </c>
      <c r="AH11" s="7" t="s">
        <v>143</v>
      </c>
      <c r="AI11" s="6" t="s">
        <v>143</v>
      </c>
      <c r="AJ11" s="7" t="s">
        <v>1973</v>
      </c>
      <c r="AK11" s="6" t="s">
        <v>1937</v>
      </c>
      <c r="AL11" s="7" t="s">
        <v>1974</v>
      </c>
      <c r="AM11" s="6" t="s">
        <v>1937</v>
      </c>
      <c r="AN11" s="7" t="s">
        <v>368</v>
      </c>
      <c r="AO11" t="s">
        <v>236</v>
      </c>
      <c r="AP11" s="7" t="s">
        <v>1291</v>
      </c>
      <c r="AQ11" s="7" t="s">
        <v>143</v>
      </c>
      <c r="AR11" s="7">
        <v>1</v>
      </c>
      <c r="AS11" s="8">
        <v>5652933</v>
      </c>
      <c r="AT11" s="8">
        <v>5652933</v>
      </c>
      <c r="AU11" s="8"/>
      <c r="AV11" s="8"/>
      <c r="AW11" s="8"/>
      <c r="AX11" s="8"/>
      <c r="AY11" s="8">
        <v>2670000</v>
      </c>
      <c r="AZ11" s="8">
        <v>2670000</v>
      </c>
      <c r="BA11" s="9">
        <v>534000</v>
      </c>
      <c r="BB11" s="9">
        <v>0</v>
      </c>
      <c r="BC11" s="9">
        <v>0</v>
      </c>
      <c r="BD11" s="9">
        <v>534000</v>
      </c>
      <c r="BE11" s="10">
        <v>59972</v>
      </c>
      <c r="BF11" s="11">
        <v>2.2260390000000001</v>
      </c>
      <c r="BG11" s="11">
        <v>59972</v>
      </c>
      <c r="BH11" s="11">
        <v>7800</v>
      </c>
      <c r="BI11" s="9">
        <v>0</v>
      </c>
      <c r="BJ11" s="9">
        <v>1322463</v>
      </c>
      <c r="BK11" s="9">
        <v>0</v>
      </c>
      <c r="BL11" s="9">
        <v>0</v>
      </c>
      <c r="BM11" s="9">
        <v>0</v>
      </c>
      <c r="BN11" s="9">
        <v>0</v>
      </c>
      <c r="BO11" s="9">
        <v>1660470</v>
      </c>
      <c r="BP11" s="9">
        <v>0</v>
      </c>
      <c r="BQ11" s="9">
        <v>1322463</v>
      </c>
      <c r="BR11" s="9">
        <v>0</v>
      </c>
      <c r="BS11" s="7"/>
    </row>
    <row r="12" spans="1:71" x14ac:dyDescent="0.25">
      <c r="A12" s="6" t="s">
        <v>1779</v>
      </c>
      <c r="B12" s="6" t="s">
        <v>354</v>
      </c>
      <c r="C12" s="7" t="s">
        <v>1881</v>
      </c>
      <c r="D12" s="6" t="s">
        <v>81</v>
      </c>
      <c r="E12" s="7" t="s">
        <v>1882</v>
      </c>
      <c r="F12" s="6" t="s">
        <v>1883</v>
      </c>
      <c r="G12" s="7" t="s">
        <v>84</v>
      </c>
      <c r="H12" s="6" t="s">
        <v>85</v>
      </c>
      <c r="I12" s="7" t="s">
        <v>86</v>
      </c>
      <c r="J12" s="6" t="s">
        <v>1975</v>
      </c>
      <c r="K12" s="7" t="s">
        <v>88</v>
      </c>
      <c r="L12" s="6" t="s">
        <v>1976</v>
      </c>
      <c r="M12" s="7" t="s">
        <v>1977</v>
      </c>
      <c r="N12" s="6" t="s">
        <v>1978</v>
      </c>
      <c r="O12" s="7" t="s">
        <v>148</v>
      </c>
      <c r="P12" t="s">
        <v>1979</v>
      </c>
      <c r="Q12">
        <f t="shared" si="0"/>
        <v>35</v>
      </c>
      <c r="R12">
        <f>VLOOKUP(Q12,'3ME-NAF'!$A:$C,3,FALSE)</f>
        <v>2402</v>
      </c>
      <c r="S12" s="31" t="s">
        <v>94</v>
      </c>
      <c r="T12" t="s">
        <v>95</v>
      </c>
      <c r="U12" s="6" t="s">
        <v>360</v>
      </c>
      <c r="V12" s="7" t="s">
        <v>1862</v>
      </c>
      <c r="W12" s="6" t="s">
        <v>189</v>
      </c>
      <c r="X12" s="7" t="s">
        <v>200</v>
      </c>
      <c r="Y12" s="6" t="s">
        <v>1980</v>
      </c>
      <c r="Z12" s="7" t="s">
        <v>1981</v>
      </c>
      <c r="AA12" s="6" t="s">
        <v>1982</v>
      </c>
      <c r="AB12" s="7" t="s">
        <v>1708</v>
      </c>
      <c r="AC12" s="6" t="s">
        <v>79</v>
      </c>
      <c r="AD12" s="7" t="s">
        <v>79</v>
      </c>
      <c r="AE12" s="6" t="s">
        <v>79</v>
      </c>
      <c r="AF12" s="7" t="s">
        <v>79</v>
      </c>
      <c r="AG12" s="6" t="s">
        <v>79</v>
      </c>
      <c r="AH12" s="7" t="s">
        <v>143</v>
      </c>
      <c r="AI12" s="6" t="s">
        <v>1983</v>
      </c>
      <c r="AJ12" s="7" t="s">
        <v>1984</v>
      </c>
      <c r="AK12" s="6" t="s">
        <v>1937</v>
      </c>
      <c r="AL12" s="7" t="s">
        <v>1938</v>
      </c>
      <c r="AM12" s="6" t="s">
        <v>1806</v>
      </c>
      <c r="AN12" s="7" t="s">
        <v>368</v>
      </c>
      <c r="AO12" t="s">
        <v>1979</v>
      </c>
      <c r="AP12" s="7" t="s">
        <v>79</v>
      </c>
      <c r="AQ12" s="7"/>
      <c r="AR12" s="7">
        <v>1</v>
      </c>
      <c r="AS12" s="8">
        <v>8013556</v>
      </c>
      <c r="AT12" s="8">
        <v>8013556</v>
      </c>
      <c r="AU12" s="8"/>
      <c r="AV12" s="8"/>
      <c r="AW12" s="8"/>
      <c r="AX12" s="8"/>
      <c r="AY12" s="8">
        <v>3470000</v>
      </c>
      <c r="AZ12" s="8">
        <v>3470000</v>
      </c>
      <c r="BA12" s="9">
        <v>694000</v>
      </c>
      <c r="BB12" s="9">
        <v>694000</v>
      </c>
      <c r="BC12" s="9">
        <v>0</v>
      </c>
      <c r="BD12" s="9">
        <v>1388000</v>
      </c>
      <c r="BE12" s="10">
        <v>31800</v>
      </c>
      <c r="BF12" s="11">
        <v>5.4559749999999996</v>
      </c>
      <c r="BG12" s="11">
        <v>31800</v>
      </c>
      <c r="BH12" s="11">
        <v>7300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4543556</v>
      </c>
      <c r="BP12" s="9">
        <v>0</v>
      </c>
      <c r="BQ12" s="9">
        <v>0</v>
      </c>
      <c r="BR12" s="9">
        <v>0</v>
      </c>
      <c r="BS12" s="7"/>
    </row>
    <row r="13" spans="1:71" x14ac:dyDescent="0.25">
      <c r="A13" s="6" t="s">
        <v>1779</v>
      </c>
      <c r="B13" s="6" t="s">
        <v>354</v>
      </c>
      <c r="C13" s="7" t="s">
        <v>1881</v>
      </c>
      <c r="D13" s="6" t="s">
        <v>81</v>
      </c>
      <c r="E13" s="7" t="s">
        <v>1882</v>
      </c>
      <c r="F13" s="6" t="s">
        <v>1883</v>
      </c>
      <c r="G13" s="7" t="s">
        <v>84</v>
      </c>
      <c r="H13" s="6" t="s">
        <v>85</v>
      </c>
      <c r="I13" s="7" t="s">
        <v>86</v>
      </c>
      <c r="J13" s="6" t="s">
        <v>1985</v>
      </c>
      <c r="K13" s="7" t="s">
        <v>88</v>
      </c>
      <c r="L13" s="6" t="s">
        <v>1986</v>
      </c>
      <c r="M13" s="7" t="s">
        <v>146</v>
      </c>
      <c r="N13" s="6" t="s">
        <v>1734</v>
      </c>
      <c r="O13" s="7" t="s">
        <v>511</v>
      </c>
      <c r="P13" t="s">
        <v>93</v>
      </c>
      <c r="Q13">
        <f t="shared" si="0"/>
        <v>43</v>
      </c>
      <c r="R13">
        <f>VLOOKUP(Q13,'3ME-NAF'!$A:$C,3,FALSE)</f>
        <v>13</v>
      </c>
      <c r="S13" s="31" t="s">
        <v>94</v>
      </c>
      <c r="T13" t="s">
        <v>95</v>
      </c>
      <c r="U13" s="6" t="s">
        <v>360</v>
      </c>
      <c r="V13" s="7" t="s">
        <v>1862</v>
      </c>
      <c r="W13" s="6" t="s">
        <v>189</v>
      </c>
      <c r="X13" s="7" t="s">
        <v>1471</v>
      </c>
      <c r="Y13" s="6" t="s">
        <v>1987</v>
      </c>
      <c r="Z13" s="7" t="s">
        <v>1988</v>
      </c>
      <c r="AA13" s="6" t="s">
        <v>1989</v>
      </c>
      <c r="AB13" s="7" t="s">
        <v>1827</v>
      </c>
      <c r="AC13" s="6" t="s">
        <v>79</v>
      </c>
      <c r="AD13" s="7" t="s">
        <v>79</v>
      </c>
      <c r="AE13" s="6" t="s">
        <v>79</v>
      </c>
      <c r="AF13" s="7" t="s">
        <v>79</v>
      </c>
      <c r="AG13" s="6" t="s">
        <v>79</v>
      </c>
      <c r="AH13" s="7" t="s">
        <v>143</v>
      </c>
      <c r="AI13" s="6" t="s">
        <v>143</v>
      </c>
      <c r="AJ13" s="7" t="s">
        <v>1990</v>
      </c>
      <c r="AK13" s="6" t="s">
        <v>1917</v>
      </c>
      <c r="AL13" s="7" t="s">
        <v>1918</v>
      </c>
      <c r="AM13" s="6" t="s">
        <v>1894</v>
      </c>
      <c r="AN13" s="7" t="s">
        <v>368</v>
      </c>
      <c r="AO13" t="s">
        <v>93</v>
      </c>
      <c r="AP13" s="7" t="s">
        <v>79</v>
      </c>
      <c r="AQ13" s="7"/>
      <c r="AR13" s="7">
        <v>1</v>
      </c>
      <c r="AS13" s="8">
        <v>4996000</v>
      </c>
      <c r="AT13" s="8">
        <v>4996000</v>
      </c>
      <c r="AU13" s="8"/>
      <c r="AV13" s="8"/>
      <c r="AW13" s="8"/>
      <c r="AX13" s="8"/>
      <c r="AY13" s="8">
        <v>2223220</v>
      </c>
      <c r="AZ13" s="8">
        <v>2223220</v>
      </c>
      <c r="BA13" s="9">
        <v>444644</v>
      </c>
      <c r="BB13" s="9">
        <v>0</v>
      </c>
      <c r="BC13" s="9">
        <v>0</v>
      </c>
      <c r="BD13" s="9">
        <v>444644</v>
      </c>
      <c r="BE13" s="10">
        <v>31500</v>
      </c>
      <c r="BF13" s="11">
        <v>3.528921</v>
      </c>
      <c r="BG13" s="11">
        <v>31500</v>
      </c>
      <c r="BH13" s="11">
        <v>5300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2772780</v>
      </c>
      <c r="BP13" s="9">
        <v>0</v>
      </c>
      <c r="BQ13" s="9">
        <v>0</v>
      </c>
      <c r="BR13" s="9">
        <v>0</v>
      </c>
      <c r="BS13" s="7"/>
    </row>
    <row r="14" spans="1:71" x14ac:dyDescent="0.25">
      <c r="A14" s="6" t="s">
        <v>1779</v>
      </c>
      <c r="B14" s="6" t="s">
        <v>354</v>
      </c>
      <c r="C14" s="7" t="s">
        <v>1881</v>
      </c>
      <c r="D14" s="6" t="s">
        <v>81</v>
      </c>
      <c r="E14" s="7" t="s">
        <v>1882</v>
      </c>
      <c r="F14" s="6" t="s">
        <v>1883</v>
      </c>
      <c r="G14" s="7" t="s">
        <v>84</v>
      </c>
      <c r="H14" s="6" t="s">
        <v>85</v>
      </c>
      <c r="I14" s="7" t="s">
        <v>86</v>
      </c>
      <c r="J14" s="6" t="s">
        <v>1991</v>
      </c>
      <c r="K14" s="7" t="s">
        <v>88</v>
      </c>
      <c r="L14" s="6" t="s">
        <v>1992</v>
      </c>
      <c r="M14" s="7" t="s">
        <v>1993</v>
      </c>
      <c r="N14" s="6" t="s">
        <v>1994</v>
      </c>
      <c r="O14" s="7" t="s">
        <v>1783</v>
      </c>
      <c r="P14" t="s">
        <v>249</v>
      </c>
      <c r="Q14">
        <f t="shared" si="0"/>
        <v>35</v>
      </c>
      <c r="R14">
        <f>VLOOKUP(Q14,'3ME-NAF'!$A:$C,3,FALSE)</f>
        <v>2402</v>
      </c>
      <c r="S14" s="31" t="s">
        <v>94</v>
      </c>
      <c r="T14" t="s">
        <v>214</v>
      </c>
      <c r="U14" s="6" t="s">
        <v>360</v>
      </c>
      <c r="V14" s="7" t="s">
        <v>1862</v>
      </c>
      <c r="W14" s="6" t="s">
        <v>250</v>
      </c>
      <c r="X14" s="7" t="s">
        <v>1995</v>
      </c>
      <c r="Y14" s="6" t="s">
        <v>1996</v>
      </c>
      <c r="Z14" s="7" t="s">
        <v>1997</v>
      </c>
      <c r="AA14" s="6" t="s">
        <v>1998</v>
      </c>
      <c r="AB14" s="7" t="s">
        <v>1866</v>
      </c>
      <c r="AC14" s="6" t="s">
        <v>79</v>
      </c>
      <c r="AD14" s="7" t="s">
        <v>79</v>
      </c>
      <c r="AE14" s="6" t="s">
        <v>79</v>
      </c>
      <c r="AF14" s="7" t="s">
        <v>79</v>
      </c>
      <c r="AG14" s="6" t="s">
        <v>79</v>
      </c>
      <c r="AH14" s="7" t="s">
        <v>143</v>
      </c>
      <c r="AI14" s="6" t="s">
        <v>1999</v>
      </c>
      <c r="AJ14" s="7" t="s">
        <v>2000</v>
      </c>
      <c r="AK14" s="6" t="s">
        <v>1607</v>
      </c>
      <c r="AL14" s="7" t="s">
        <v>2001</v>
      </c>
      <c r="AM14" s="6" t="s">
        <v>1607</v>
      </c>
      <c r="AN14" s="7" t="s">
        <v>368</v>
      </c>
      <c r="AO14" t="s">
        <v>249</v>
      </c>
      <c r="AP14" s="7" t="s">
        <v>79</v>
      </c>
      <c r="AQ14" s="7"/>
      <c r="AR14" s="7">
        <v>1</v>
      </c>
      <c r="AS14" s="8">
        <v>4615471</v>
      </c>
      <c r="AT14" s="8">
        <v>4615471</v>
      </c>
      <c r="AU14" s="8"/>
      <c r="AV14" s="8"/>
      <c r="AW14" s="8"/>
      <c r="AX14" s="8"/>
      <c r="AY14" s="8">
        <v>2622403</v>
      </c>
      <c r="AZ14" s="8">
        <v>2622403</v>
      </c>
      <c r="BA14" s="9">
        <v>524480.6</v>
      </c>
      <c r="BB14" s="9">
        <v>1048961.2</v>
      </c>
      <c r="BC14" s="9">
        <v>0</v>
      </c>
      <c r="BD14" s="9">
        <v>1573441.8</v>
      </c>
      <c r="BE14" s="10">
        <v>37149</v>
      </c>
      <c r="BF14" s="11">
        <v>3.5295740000000007</v>
      </c>
      <c r="BG14" s="11">
        <v>37149</v>
      </c>
      <c r="BH14" s="11">
        <v>6000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1993068</v>
      </c>
      <c r="BP14" s="9">
        <v>0</v>
      </c>
      <c r="BQ14" s="9">
        <v>0</v>
      </c>
      <c r="BR14" s="9">
        <v>0</v>
      </c>
      <c r="BS14" s="7"/>
    </row>
    <row r="15" spans="1:71" x14ac:dyDescent="0.25">
      <c r="A15" s="6" t="s">
        <v>1779</v>
      </c>
      <c r="B15" s="6" t="s">
        <v>354</v>
      </c>
      <c r="C15" s="7" t="s">
        <v>1881</v>
      </c>
      <c r="D15" s="6" t="s">
        <v>81</v>
      </c>
      <c r="E15" s="7" t="s">
        <v>1882</v>
      </c>
      <c r="F15" s="6" t="s">
        <v>1883</v>
      </c>
      <c r="G15" s="7" t="s">
        <v>84</v>
      </c>
      <c r="H15" s="6" t="s">
        <v>85</v>
      </c>
      <c r="I15" s="7" t="s">
        <v>86</v>
      </c>
      <c r="J15" s="6" t="s">
        <v>2002</v>
      </c>
      <c r="K15" s="7" t="s">
        <v>88</v>
      </c>
      <c r="L15" s="6" t="s">
        <v>2003</v>
      </c>
      <c r="M15" s="7" t="s">
        <v>1325</v>
      </c>
      <c r="N15" s="6" t="s">
        <v>2004</v>
      </c>
      <c r="O15" s="7" t="s">
        <v>786</v>
      </c>
      <c r="P15" t="s">
        <v>236</v>
      </c>
      <c r="Q15">
        <f t="shared" si="0"/>
        <v>17</v>
      </c>
      <c r="R15">
        <f>VLOOKUP(Q15,'3ME-NAF'!$A:$C,3,FALSE)</f>
        <v>6</v>
      </c>
      <c r="S15" s="31" t="s">
        <v>94</v>
      </c>
      <c r="T15" t="s">
        <v>166</v>
      </c>
      <c r="U15" s="6" t="s">
        <v>360</v>
      </c>
      <c r="V15" s="7" t="s">
        <v>1862</v>
      </c>
      <c r="W15" s="6" t="s">
        <v>98</v>
      </c>
      <c r="X15" s="7" t="s">
        <v>226</v>
      </c>
      <c r="Y15" s="6" t="s">
        <v>227</v>
      </c>
      <c r="Z15" s="7" t="s">
        <v>228</v>
      </c>
      <c r="AA15" s="6" t="s">
        <v>229</v>
      </c>
      <c r="AB15" s="7" t="s">
        <v>1866</v>
      </c>
      <c r="AC15" s="6" t="s">
        <v>79</v>
      </c>
      <c r="AD15" s="7" t="s">
        <v>79</v>
      </c>
      <c r="AE15" s="6" t="s">
        <v>79</v>
      </c>
      <c r="AF15" s="7" t="s">
        <v>79</v>
      </c>
      <c r="AG15" s="6" t="s">
        <v>79</v>
      </c>
      <c r="AH15" s="7" t="s">
        <v>143</v>
      </c>
      <c r="AI15" s="6" t="s">
        <v>1502</v>
      </c>
      <c r="AJ15" s="7" t="s">
        <v>1503</v>
      </c>
      <c r="AK15" s="6" t="s">
        <v>1607</v>
      </c>
      <c r="AL15" s="7" t="s">
        <v>2001</v>
      </c>
      <c r="AM15" s="6" t="s">
        <v>1607</v>
      </c>
      <c r="AN15" s="7" t="s">
        <v>368</v>
      </c>
      <c r="AO15" t="s">
        <v>236</v>
      </c>
      <c r="AP15" s="7" t="s">
        <v>1291</v>
      </c>
      <c r="AQ15" s="7" t="s">
        <v>143</v>
      </c>
      <c r="AR15" s="7">
        <v>1</v>
      </c>
      <c r="AS15" s="8">
        <v>42120000</v>
      </c>
      <c r="AT15" s="8">
        <v>42120000</v>
      </c>
      <c r="AU15" s="8"/>
      <c r="AV15" s="8"/>
      <c r="AW15" s="8"/>
      <c r="AX15" s="8"/>
      <c r="AY15" s="8">
        <v>14990000</v>
      </c>
      <c r="AZ15" s="8">
        <v>14990000</v>
      </c>
      <c r="BA15" s="9">
        <v>2998000</v>
      </c>
      <c r="BB15" s="9">
        <v>2998000</v>
      </c>
      <c r="BC15" s="9">
        <v>0</v>
      </c>
      <c r="BD15" s="9">
        <v>5996000</v>
      </c>
      <c r="BE15" s="10">
        <v>309780</v>
      </c>
      <c r="BF15" s="11">
        <v>2.4194589999999998</v>
      </c>
      <c r="BG15" s="11">
        <v>309780</v>
      </c>
      <c r="BH15" s="11">
        <v>42600</v>
      </c>
      <c r="BI15" s="9">
        <v>0</v>
      </c>
      <c r="BJ15" s="9">
        <v>3704064.6</v>
      </c>
      <c r="BK15" s="9">
        <v>0</v>
      </c>
      <c r="BL15" s="9">
        <v>0</v>
      </c>
      <c r="BM15" s="9">
        <v>0</v>
      </c>
      <c r="BN15" s="9">
        <v>0</v>
      </c>
      <c r="BO15" s="9">
        <v>23425935.399999999</v>
      </c>
      <c r="BP15" s="9">
        <v>0</v>
      </c>
      <c r="BQ15" s="9">
        <v>3704064.6</v>
      </c>
      <c r="BR15" s="9">
        <v>0</v>
      </c>
      <c r="BS15" s="7"/>
    </row>
    <row r="16" spans="1:71" x14ac:dyDescent="0.25">
      <c r="A16" s="6" t="s">
        <v>1779</v>
      </c>
      <c r="B16" s="6" t="s">
        <v>354</v>
      </c>
      <c r="C16" s="7" t="s">
        <v>1881</v>
      </c>
      <c r="D16" s="6" t="s">
        <v>81</v>
      </c>
      <c r="E16" s="7" t="s">
        <v>1882</v>
      </c>
      <c r="F16" s="6" t="s">
        <v>1883</v>
      </c>
      <c r="G16" s="7" t="s">
        <v>84</v>
      </c>
      <c r="H16" s="6" t="s">
        <v>85</v>
      </c>
      <c r="I16" s="7" t="s">
        <v>86</v>
      </c>
      <c r="J16" s="6" t="s">
        <v>2005</v>
      </c>
      <c r="K16" s="7" t="s">
        <v>88</v>
      </c>
      <c r="L16" s="6" t="s">
        <v>2006</v>
      </c>
      <c r="M16" s="7" t="s">
        <v>2007</v>
      </c>
      <c r="N16" s="6" t="s">
        <v>2008</v>
      </c>
      <c r="O16" s="7" t="s">
        <v>556</v>
      </c>
      <c r="P16" t="s">
        <v>249</v>
      </c>
      <c r="Q16">
        <f t="shared" si="0"/>
        <v>16</v>
      </c>
      <c r="R16">
        <f>VLOOKUP(Q16,'3ME-NAF'!$A:$C,3,FALSE)</f>
        <v>12</v>
      </c>
      <c r="S16" s="31" t="s">
        <v>94</v>
      </c>
      <c r="T16" t="s">
        <v>214</v>
      </c>
      <c r="U16" s="6" t="s">
        <v>360</v>
      </c>
      <c r="V16" s="7" t="s">
        <v>1862</v>
      </c>
      <c r="W16" s="6" t="s">
        <v>787</v>
      </c>
      <c r="X16" s="7" t="s">
        <v>1339</v>
      </c>
      <c r="Y16" s="6" t="s">
        <v>2009</v>
      </c>
      <c r="Z16" s="7" t="s">
        <v>2010</v>
      </c>
      <c r="AA16" s="6" t="s">
        <v>2011</v>
      </c>
      <c r="AB16" s="7" t="s">
        <v>1866</v>
      </c>
      <c r="AC16" s="6" t="s">
        <v>79</v>
      </c>
      <c r="AD16" s="7" t="s">
        <v>79</v>
      </c>
      <c r="AE16" s="6" t="s">
        <v>79</v>
      </c>
      <c r="AF16" s="7" t="s">
        <v>79</v>
      </c>
      <c r="AG16" s="6" t="s">
        <v>79</v>
      </c>
      <c r="AH16" s="7" t="s">
        <v>143</v>
      </c>
      <c r="AI16" s="6" t="s">
        <v>2012</v>
      </c>
      <c r="AJ16" s="7" t="s">
        <v>2013</v>
      </c>
      <c r="AK16" s="6" t="s">
        <v>1607</v>
      </c>
      <c r="AL16" s="7" t="s">
        <v>2001</v>
      </c>
      <c r="AM16" s="6" t="s">
        <v>1607</v>
      </c>
      <c r="AN16" s="7" t="s">
        <v>368</v>
      </c>
      <c r="AO16" t="s">
        <v>249</v>
      </c>
      <c r="AP16" s="7" t="s">
        <v>79</v>
      </c>
      <c r="AQ16" s="7"/>
      <c r="AR16" s="7">
        <v>1</v>
      </c>
      <c r="AS16" s="8">
        <v>7706679</v>
      </c>
      <c r="AT16" s="8">
        <v>7706679</v>
      </c>
      <c r="AU16" s="8"/>
      <c r="AV16" s="8"/>
      <c r="AW16" s="8"/>
      <c r="AX16" s="8"/>
      <c r="AY16" s="8">
        <v>4028574</v>
      </c>
      <c r="AZ16" s="8">
        <v>4028574</v>
      </c>
      <c r="BA16" s="9">
        <v>805714.8</v>
      </c>
      <c r="BB16" s="9">
        <v>1611429.6</v>
      </c>
      <c r="BC16" s="9">
        <v>0</v>
      </c>
      <c r="BD16" s="9">
        <v>2417144.4</v>
      </c>
      <c r="BE16" s="10">
        <v>64237</v>
      </c>
      <c r="BF16" s="11">
        <v>3.1357119999999998</v>
      </c>
      <c r="BG16" s="11">
        <v>64237</v>
      </c>
      <c r="BH16" s="11">
        <v>10000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3678105</v>
      </c>
      <c r="BP16" s="9">
        <v>0</v>
      </c>
      <c r="BQ16" s="9">
        <v>0</v>
      </c>
      <c r="BR16" s="9">
        <v>0</v>
      </c>
      <c r="BS16" s="7"/>
    </row>
    <row r="17" spans="1:71" x14ac:dyDescent="0.25">
      <c r="A17" s="6" t="s">
        <v>1779</v>
      </c>
      <c r="B17" s="6" t="s">
        <v>354</v>
      </c>
      <c r="C17" s="7" t="s">
        <v>1881</v>
      </c>
      <c r="D17" s="6" t="s">
        <v>81</v>
      </c>
      <c r="E17" s="7" t="s">
        <v>1882</v>
      </c>
      <c r="F17" s="6" t="s">
        <v>1883</v>
      </c>
      <c r="G17" s="7" t="s">
        <v>84</v>
      </c>
      <c r="H17" s="6" t="s">
        <v>85</v>
      </c>
      <c r="I17" s="7" t="s">
        <v>86</v>
      </c>
      <c r="J17" s="6" t="s">
        <v>2014</v>
      </c>
      <c r="K17" s="7" t="s">
        <v>88</v>
      </c>
      <c r="L17" s="6" t="s">
        <v>2015</v>
      </c>
      <c r="M17" s="7" t="s">
        <v>2016</v>
      </c>
      <c r="N17" s="6" t="s">
        <v>2017</v>
      </c>
      <c r="O17" s="7" t="s">
        <v>1074</v>
      </c>
      <c r="P17" t="s">
        <v>93</v>
      </c>
      <c r="Q17">
        <f t="shared" si="0"/>
        <v>10</v>
      </c>
      <c r="R17">
        <f>VLOOKUP(Q17,'3ME-NAF'!$A:$C,3,FALSE)</f>
        <v>2</v>
      </c>
      <c r="S17" s="31" t="s">
        <v>94</v>
      </c>
      <c r="T17" t="s">
        <v>95</v>
      </c>
      <c r="U17" s="6" t="s">
        <v>360</v>
      </c>
      <c r="V17" s="7" t="s">
        <v>1862</v>
      </c>
      <c r="W17" s="6" t="s">
        <v>473</v>
      </c>
      <c r="X17" s="7" t="s">
        <v>634</v>
      </c>
      <c r="Y17" s="6" t="s">
        <v>2018</v>
      </c>
      <c r="Z17" s="7" t="s">
        <v>2019</v>
      </c>
      <c r="AA17" s="6" t="s">
        <v>2020</v>
      </c>
      <c r="AB17" s="7" t="s">
        <v>1866</v>
      </c>
      <c r="AC17" s="6" t="s">
        <v>79</v>
      </c>
      <c r="AD17" s="7" t="s">
        <v>79</v>
      </c>
      <c r="AE17" s="6" t="s">
        <v>79</v>
      </c>
      <c r="AF17" s="7" t="s">
        <v>79</v>
      </c>
      <c r="AG17" s="6" t="s">
        <v>79</v>
      </c>
      <c r="AH17" s="7" t="s">
        <v>143</v>
      </c>
      <c r="AI17" s="6" t="s">
        <v>2021</v>
      </c>
      <c r="AJ17" s="7" t="s">
        <v>2022</v>
      </c>
      <c r="AK17" s="6" t="s">
        <v>1607</v>
      </c>
      <c r="AL17" s="7" t="s">
        <v>2001</v>
      </c>
      <c r="AM17" s="6" t="s">
        <v>1607</v>
      </c>
      <c r="AN17" s="7" t="s">
        <v>368</v>
      </c>
      <c r="AO17" t="s">
        <v>93</v>
      </c>
      <c r="AP17" s="7" t="s">
        <v>79</v>
      </c>
      <c r="AQ17" s="7"/>
      <c r="AR17" s="7">
        <v>1</v>
      </c>
      <c r="AS17" s="8">
        <v>7374627</v>
      </c>
      <c r="AT17" s="8">
        <v>7374627</v>
      </c>
      <c r="AU17" s="8"/>
      <c r="AV17" s="8"/>
      <c r="AW17" s="8"/>
      <c r="AX17" s="8"/>
      <c r="AY17" s="8">
        <v>3532328</v>
      </c>
      <c r="AZ17" s="8">
        <v>3532328</v>
      </c>
      <c r="BA17" s="9">
        <v>706465.6</v>
      </c>
      <c r="BB17" s="9">
        <v>706465.6</v>
      </c>
      <c r="BC17" s="9">
        <v>0</v>
      </c>
      <c r="BD17" s="9">
        <v>1412931.2</v>
      </c>
      <c r="BE17" s="10">
        <v>53809</v>
      </c>
      <c r="BF17" s="11">
        <v>3.2822840000000002</v>
      </c>
      <c r="BG17" s="11">
        <v>53809</v>
      </c>
      <c r="BH17" s="11">
        <v>7900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3842299</v>
      </c>
      <c r="BP17" s="9">
        <v>0</v>
      </c>
      <c r="BQ17" s="9">
        <v>0</v>
      </c>
      <c r="BR17" s="9">
        <v>0</v>
      </c>
      <c r="BS17" s="7"/>
    </row>
    <row r="18" spans="1:71" x14ac:dyDescent="0.25">
      <c r="A18" s="6" t="s">
        <v>1779</v>
      </c>
      <c r="B18" s="6" t="s">
        <v>354</v>
      </c>
      <c r="C18" s="7" t="s">
        <v>1881</v>
      </c>
      <c r="D18" s="6" t="s">
        <v>81</v>
      </c>
      <c r="E18" s="7" t="s">
        <v>1882</v>
      </c>
      <c r="F18" s="6" t="s">
        <v>1883</v>
      </c>
      <c r="G18" s="7" t="s">
        <v>84</v>
      </c>
      <c r="H18" s="6" t="s">
        <v>85</v>
      </c>
      <c r="I18" s="7" t="s">
        <v>86</v>
      </c>
      <c r="J18" s="6" t="s">
        <v>2023</v>
      </c>
      <c r="K18" s="7" t="s">
        <v>88</v>
      </c>
      <c r="L18" s="6" t="s">
        <v>2024</v>
      </c>
      <c r="M18" s="7" t="s">
        <v>2025</v>
      </c>
      <c r="N18" s="6" t="s">
        <v>2026</v>
      </c>
      <c r="O18" s="7" t="s">
        <v>2027</v>
      </c>
      <c r="P18" t="s">
        <v>287</v>
      </c>
      <c r="Q18">
        <f t="shared" si="0"/>
        <v>23</v>
      </c>
      <c r="R18">
        <f>VLOOKUP(Q18,'3ME-NAF'!$A:$C,3,FALSE)</f>
        <v>5</v>
      </c>
      <c r="S18" s="31" t="s">
        <v>94</v>
      </c>
      <c r="T18" t="s">
        <v>166</v>
      </c>
      <c r="U18" s="6" t="s">
        <v>1095</v>
      </c>
      <c r="V18" s="7" t="s">
        <v>1862</v>
      </c>
      <c r="W18" s="6" t="s">
        <v>150</v>
      </c>
      <c r="X18" s="7" t="s">
        <v>274</v>
      </c>
      <c r="Y18" s="6" t="s">
        <v>2028</v>
      </c>
      <c r="Z18" s="7" t="s">
        <v>2029</v>
      </c>
      <c r="AA18" s="6" t="s">
        <v>2030</v>
      </c>
      <c r="AB18" s="7" t="s">
        <v>1866</v>
      </c>
      <c r="AC18" s="6" t="s">
        <v>79</v>
      </c>
      <c r="AD18" s="7" t="s">
        <v>79</v>
      </c>
      <c r="AE18" s="6" t="s">
        <v>79</v>
      </c>
      <c r="AF18" s="7" t="s">
        <v>79</v>
      </c>
      <c r="AG18" s="6" t="s">
        <v>79</v>
      </c>
      <c r="AH18" s="7" t="s">
        <v>143</v>
      </c>
      <c r="AI18" s="6" t="s">
        <v>143</v>
      </c>
      <c r="AJ18" s="7" t="s">
        <v>2031</v>
      </c>
      <c r="AK18" s="6" t="s">
        <v>1607</v>
      </c>
      <c r="AL18" s="7" t="s">
        <v>2001</v>
      </c>
      <c r="AM18" s="6" t="s">
        <v>1607</v>
      </c>
      <c r="AN18" s="7" t="s">
        <v>368</v>
      </c>
      <c r="AO18" t="s">
        <v>287</v>
      </c>
      <c r="AP18" s="7" t="s">
        <v>79</v>
      </c>
      <c r="AQ18" s="7"/>
      <c r="AR18" s="7">
        <v>1</v>
      </c>
      <c r="AS18" s="8">
        <v>9500000</v>
      </c>
      <c r="AT18" s="8">
        <v>9500000</v>
      </c>
      <c r="AU18" s="8"/>
      <c r="AV18" s="8"/>
      <c r="AW18" s="8"/>
      <c r="AX18" s="8"/>
      <c r="AY18" s="8">
        <v>4075000</v>
      </c>
      <c r="AZ18" s="8">
        <v>4075000</v>
      </c>
      <c r="BA18" s="9">
        <v>815000</v>
      </c>
      <c r="BB18" s="9">
        <v>0</v>
      </c>
      <c r="BC18" s="9">
        <v>0</v>
      </c>
      <c r="BD18" s="9">
        <v>815000</v>
      </c>
      <c r="BE18" s="10">
        <v>92889</v>
      </c>
      <c r="BF18" s="11">
        <v>2.1934779999999998</v>
      </c>
      <c r="BG18" s="11">
        <v>92889</v>
      </c>
      <c r="BH18" s="11">
        <v>11700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5425000</v>
      </c>
      <c r="BP18" s="9">
        <v>0</v>
      </c>
      <c r="BQ18" s="9">
        <v>0</v>
      </c>
      <c r="BR18" s="9">
        <v>0</v>
      </c>
      <c r="BS18" s="7"/>
    </row>
    <row r="19" spans="1:71" x14ac:dyDescent="0.25">
      <c r="A19" s="6" t="s">
        <v>1779</v>
      </c>
      <c r="B19" s="6" t="s">
        <v>354</v>
      </c>
      <c r="C19" s="7" t="s">
        <v>1881</v>
      </c>
      <c r="D19" s="6" t="s">
        <v>81</v>
      </c>
      <c r="E19" s="7" t="s">
        <v>1882</v>
      </c>
      <c r="F19" s="6" t="s">
        <v>1883</v>
      </c>
      <c r="G19" s="7" t="s">
        <v>84</v>
      </c>
      <c r="H19" s="6" t="s">
        <v>85</v>
      </c>
      <c r="I19" s="7" t="s">
        <v>86</v>
      </c>
      <c r="J19" s="6" t="s">
        <v>2032</v>
      </c>
      <c r="K19" s="7" t="s">
        <v>88</v>
      </c>
      <c r="L19" s="6" t="s">
        <v>2033</v>
      </c>
      <c r="M19" s="7" t="s">
        <v>2034</v>
      </c>
      <c r="N19" s="6" t="s">
        <v>2035</v>
      </c>
      <c r="O19" s="7" t="s">
        <v>2036</v>
      </c>
      <c r="P19" t="s">
        <v>93</v>
      </c>
      <c r="Q19">
        <f t="shared" si="0"/>
        <v>21</v>
      </c>
      <c r="R19">
        <f>VLOOKUP(Q19,'3ME-NAF'!$A:$C,3,FALSE)</f>
        <v>7</v>
      </c>
      <c r="S19" s="31" t="s">
        <v>94</v>
      </c>
      <c r="T19" t="s">
        <v>95</v>
      </c>
      <c r="U19" s="6" t="s">
        <v>360</v>
      </c>
      <c r="V19" s="7" t="s">
        <v>1862</v>
      </c>
      <c r="W19" s="6" t="s">
        <v>136</v>
      </c>
      <c r="X19" s="7" t="s">
        <v>137</v>
      </c>
      <c r="Y19" s="6" t="s">
        <v>950</v>
      </c>
      <c r="Z19" s="7" t="s">
        <v>951</v>
      </c>
      <c r="AA19" s="6" t="s">
        <v>952</v>
      </c>
      <c r="AB19" s="7" t="s">
        <v>1866</v>
      </c>
      <c r="AC19" s="6" t="s">
        <v>79</v>
      </c>
      <c r="AD19" s="7" t="s">
        <v>79</v>
      </c>
      <c r="AE19" s="6" t="s">
        <v>79</v>
      </c>
      <c r="AF19" s="7" t="s">
        <v>79</v>
      </c>
      <c r="AG19" s="6" t="s">
        <v>79</v>
      </c>
      <c r="AH19" s="7" t="s">
        <v>143</v>
      </c>
      <c r="AI19" s="6" t="s">
        <v>143</v>
      </c>
      <c r="AJ19" s="7" t="s">
        <v>2037</v>
      </c>
      <c r="AK19" s="6" t="s">
        <v>1607</v>
      </c>
      <c r="AL19" s="7" t="s">
        <v>2001</v>
      </c>
      <c r="AM19" s="6" t="s">
        <v>1607</v>
      </c>
      <c r="AN19" s="7" t="s">
        <v>368</v>
      </c>
      <c r="AO19" t="s">
        <v>93</v>
      </c>
      <c r="AP19" s="7" t="s">
        <v>1291</v>
      </c>
      <c r="AQ19" s="7" t="s">
        <v>143</v>
      </c>
      <c r="AR19" s="7">
        <v>1</v>
      </c>
      <c r="AS19" s="8">
        <v>23052571</v>
      </c>
      <c r="AT19" s="8">
        <v>23052571</v>
      </c>
      <c r="AU19" s="8"/>
      <c r="AV19" s="8"/>
      <c r="AW19" s="8"/>
      <c r="AX19" s="8"/>
      <c r="AY19" s="8">
        <v>10373656.74</v>
      </c>
      <c r="AZ19" s="8">
        <v>10373656.74</v>
      </c>
      <c r="BA19" s="9">
        <v>2074731.35</v>
      </c>
      <c r="BB19" s="9">
        <v>0</v>
      </c>
      <c r="BC19" s="9">
        <v>0</v>
      </c>
      <c r="BD19" s="9">
        <v>2074731.35</v>
      </c>
      <c r="BE19" s="10">
        <v>94240</v>
      </c>
      <c r="BF19" s="11">
        <v>5.5038499999999999</v>
      </c>
      <c r="BG19" s="11">
        <v>94240</v>
      </c>
      <c r="BH19" s="11">
        <v>15000</v>
      </c>
      <c r="BI19" s="9">
        <v>0</v>
      </c>
      <c r="BJ19" s="9">
        <v>952974</v>
      </c>
      <c r="BK19" s="9">
        <v>0</v>
      </c>
      <c r="BL19" s="9">
        <v>0</v>
      </c>
      <c r="BM19" s="9">
        <v>0</v>
      </c>
      <c r="BN19" s="9">
        <v>0</v>
      </c>
      <c r="BO19" s="9">
        <v>11725940.26</v>
      </c>
      <c r="BP19" s="9">
        <v>0</v>
      </c>
      <c r="BQ19" s="9">
        <v>952974</v>
      </c>
      <c r="BR19" s="9">
        <v>0</v>
      </c>
      <c r="BS19" s="7"/>
    </row>
    <row r="20" spans="1:71" x14ac:dyDescent="0.25">
      <c r="A20" s="6" t="s">
        <v>1779</v>
      </c>
      <c r="B20" s="6" t="s">
        <v>354</v>
      </c>
      <c r="C20" s="7" t="s">
        <v>1881</v>
      </c>
      <c r="D20" s="6" t="s">
        <v>81</v>
      </c>
      <c r="E20" s="7" t="s">
        <v>1882</v>
      </c>
      <c r="F20" s="6" t="s">
        <v>1883</v>
      </c>
      <c r="G20" s="7" t="s">
        <v>84</v>
      </c>
      <c r="H20" s="6" t="s">
        <v>85</v>
      </c>
      <c r="I20" s="7" t="s">
        <v>86</v>
      </c>
      <c r="J20" s="6" t="s">
        <v>2038</v>
      </c>
      <c r="K20" s="7" t="s">
        <v>88</v>
      </c>
      <c r="L20" s="6" t="s">
        <v>2039</v>
      </c>
      <c r="M20" s="7" t="s">
        <v>2040</v>
      </c>
      <c r="N20" s="6" t="s">
        <v>2041</v>
      </c>
      <c r="O20" s="7" t="s">
        <v>556</v>
      </c>
      <c r="P20" t="s">
        <v>249</v>
      </c>
      <c r="Q20">
        <f t="shared" si="0"/>
        <v>16</v>
      </c>
      <c r="R20">
        <f>VLOOKUP(Q20,'3ME-NAF'!$A:$C,3,FALSE)</f>
        <v>12</v>
      </c>
      <c r="S20" s="31" t="s">
        <v>94</v>
      </c>
      <c r="T20" t="s">
        <v>166</v>
      </c>
      <c r="U20" s="6" t="s">
        <v>1095</v>
      </c>
      <c r="V20" s="7" t="s">
        <v>1862</v>
      </c>
      <c r="W20" s="6" t="s">
        <v>250</v>
      </c>
      <c r="X20" s="7" t="s">
        <v>567</v>
      </c>
      <c r="Y20" s="6" t="s">
        <v>2042</v>
      </c>
      <c r="Z20" s="7" t="s">
        <v>2043</v>
      </c>
      <c r="AA20" s="6" t="s">
        <v>2044</v>
      </c>
      <c r="AB20" s="7" t="s">
        <v>1866</v>
      </c>
      <c r="AC20" s="6" t="s">
        <v>79</v>
      </c>
      <c r="AD20" s="7" t="s">
        <v>79</v>
      </c>
      <c r="AE20" s="6" t="s">
        <v>79</v>
      </c>
      <c r="AF20" s="7" t="s">
        <v>79</v>
      </c>
      <c r="AG20" s="6" t="s">
        <v>79</v>
      </c>
      <c r="AH20" s="7" t="s">
        <v>143</v>
      </c>
      <c r="AI20" s="6" t="s">
        <v>2045</v>
      </c>
      <c r="AJ20" s="7" t="s">
        <v>2046</v>
      </c>
      <c r="AK20" s="6" t="s">
        <v>1607</v>
      </c>
      <c r="AL20" s="7" t="s">
        <v>2001</v>
      </c>
      <c r="AM20" s="6" t="s">
        <v>1607</v>
      </c>
      <c r="AN20" s="7" t="s">
        <v>368</v>
      </c>
      <c r="AO20" t="s">
        <v>249</v>
      </c>
      <c r="AP20" s="7" t="s">
        <v>1291</v>
      </c>
      <c r="AQ20" s="7" t="s">
        <v>143</v>
      </c>
      <c r="AR20" s="7">
        <v>1</v>
      </c>
      <c r="AS20" s="8">
        <v>5007782</v>
      </c>
      <c r="AT20" s="8">
        <v>5007782</v>
      </c>
      <c r="AU20" s="8"/>
      <c r="AV20" s="8"/>
      <c r="AW20" s="8"/>
      <c r="AX20" s="8"/>
      <c r="AY20" s="8">
        <v>2350000</v>
      </c>
      <c r="AZ20" s="8">
        <v>2350000</v>
      </c>
      <c r="BA20" s="9">
        <v>470000</v>
      </c>
      <c r="BB20" s="9">
        <v>470000</v>
      </c>
      <c r="BC20" s="9">
        <v>0</v>
      </c>
      <c r="BD20" s="9">
        <v>940000</v>
      </c>
      <c r="BE20" s="10">
        <v>29018</v>
      </c>
      <c r="BF20" s="11">
        <v>4.0492109999999997</v>
      </c>
      <c r="BG20" s="11">
        <v>29018</v>
      </c>
      <c r="BH20" s="11">
        <v>6000</v>
      </c>
      <c r="BI20" s="9">
        <v>0</v>
      </c>
      <c r="BJ20" s="9">
        <v>32626</v>
      </c>
      <c r="BK20" s="9">
        <v>0</v>
      </c>
      <c r="BL20" s="9">
        <v>0</v>
      </c>
      <c r="BM20" s="9">
        <v>0</v>
      </c>
      <c r="BN20" s="9">
        <v>0</v>
      </c>
      <c r="BO20" s="9">
        <v>2625156</v>
      </c>
      <c r="BP20" s="9">
        <v>0</v>
      </c>
      <c r="BQ20" s="9">
        <v>32626</v>
      </c>
      <c r="BR20" s="9">
        <v>0</v>
      </c>
      <c r="BS20" s="7"/>
    </row>
    <row r="21" spans="1:71" x14ac:dyDescent="0.25">
      <c r="A21" s="6" t="s">
        <v>1779</v>
      </c>
      <c r="B21" s="6" t="s">
        <v>354</v>
      </c>
      <c r="C21" s="7" t="s">
        <v>1881</v>
      </c>
      <c r="D21" s="6" t="s">
        <v>81</v>
      </c>
      <c r="E21" s="7" t="s">
        <v>1882</v>
      </c>
      <c r="F21" s="6" t="s">
        <v>1883</v>
      </c>
      <c r="G21" s="7" t="s">
        <v>84</v>
      </c>
      <c r="H21" s="6" t="s">
        <v>85</v>
      </c>
      <c r="I21" s="7" t="s">
        <v>86</v>
      </c>
      <c r="J21" s="6" t="s">
        <v>2047</v>
      </c>
      <c r="K21" s="7" t="s">
        <v>88</v>
      </c>
      <c r="L21" s="6" t="s">
        <v>2048</v>
      </c>
      <c r="M21" s="7" t="s">
        <v>2049</v>
      </c>
      <c r="N21" s="6" t="s">
        <v>2050</v>
      </c>
      <c r="O21" s="7" t="s">
        <v>1783</v>
      </c>
      <c r="P21" t="s">
        <v>93</v>
      </c>
      <c r="Q21">
        <f t="shared" si="0"/>
        <v>35</v>
      </c>
      <c r="R21">
        <f>VLOOKUP(Q21,'3ME-NAF'!$A:$C,3,FALSE)</f>
        <v>2402</v>
      </c>
      <c r="S21" s="31" t="s">
        <v>94</v>
      </c>
      <c r="T21" t="s">
        <v>543</v>
      </c>
      <c r="U21" s="6" t="s">
        <v>1095</v>
      </c>
      <c r="V21" s="7" t="s">
        <v>1862</v>
      </c>
      <c r="W21" s="6" t="s">
        <v>136</v>
      </c>
      <c r="X21" s="7" t="s">
        <v>264</v>
      </c>
      <c r="Y21" s="6" t="s">
        <v>2051</v>
      </c>
      <c r="Z21" s="7" t="s">
        <v>2052</v>
      </c>
      <c r="AA21" s="6" t="s">
        <v>2053</v>
      </c>
      <c r="AB21" s="7" t="s">
        <v>1866</v>
      </c>
      <c r="AC21" s="6" t="s">
        <v>79</v>
      </c>
      <c r="AD21" s="7" t="s">
        <v>79</v>
      </c>
      <c r="AE21" s="6" t="s">
        <v>79</v>
      </c>
      <c r="AF21" s="7" t="s">
        <v>79</v>
      </c>
      <c r="AG21" s="6" t="s">
        <v>79</v>
      </c>
      <c r="AH21" s="7" t="s">
        <v>143</v>
      </c>
      <c r="AI21" s="6" t="s">
        <v>2054</v>
      </c>
      <c r="AJ21" s="7" t="s">
        <v>2055</v>
      </c>
      <c r="AK21" s="6" t="s">
        <v>1607</v>
      </c>
      <c r="AL21" s="7" t="s">
        <v>2001</v>
      </c>
      <c r="AM21" s="6" t="s">
        <v>1607</v>
      </c>
      <c r="AN21" s="7" t="s">
        <v>368</v>
      </c>
      <c r="AO21" t="s">
        <v>93</v>
      </c>
      <c r="AP21" s="7" t="s">
        <v>79</v>
      </c>
      <c r="AQ21" s="7"/>
      <c r="AR21" s="7">
        <v>1</v>
      </c>
      <c r="AS21" s="8">
        <v>7070690</v>
      </c>
      <c r="AT21" s="8">
        <v>7070690</v>
      </c>
      <c r="AU21" s="8"/>
      <c r="AV21" s="8"/>
      <c r="AW21" s="8"/>
      <c r="AX21" s="8"/>
      <c r="AY21" s="8">
        <v>2914883</v>
      </c>
      <c r="AZ21" s="8">
        <v>2914883</v>
      </c>
      <c r="BA21" s="9">
        <v>582976.6</v>
      </c>
      <c r="BB21" s="9">
        <v>582976.6</v>
      </c>
      <c r="BC21" s="9">
        <v>0</v>
      </c>
      <c r="BD21" s="9">
        <v>1165953.2</v>
      </c>
      <c r="BE21" s="10">
        <v>65140</v>
      </c>
      <c r="BF21" s="11">
        <v>2.2373989999999999</v>
      </c>
      <c r="BG21" s="11">
        <v>65140</v>
      </c>
      <c r="BH21" s="11">
        <v>8200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8311614</v>
      </c>
      <c r="BP21" s="9">
        <v>0</v>
      </c>
      <c r="BQ21" s="9">
        <v>0</v>
      </c>
      <c r="BR21" s="9">
        <v>0</v>
      </c>
      <c r="BS21" s="7"/>
    </row>
    <row r="22" spans="1:71" x14ac:dyDescent="0.25">
      <c r="A22" s="6" t="s">
        <v>2056</v>
      </c>
      <c r="B22" s="6" t="s">
        <v>354</v>
      </c>
      <c r="C22" s="7" t="s">
        <v>1881</v>
      </c>
      <c r="D22" s="6" t="s">
        <v>81</v>
      </c>
      <c r="E22" s="7" t="s">
        <v>1882</v>
      </c>
      <c r="F22" s="6" t="s">
        <v>1883</v>
      </c>
      <c r="G22" s="7" t="s">
        <v>84</v>
      </c>
      <c r="H22" s="6" t="s">
        <v>85</v>
      </c>
      <c r="I22" s="7" t="s">
        <v>86</v>
      </c>
      <c r="J22" s="6" t="s">
        <v>2216</v>
      </c>
      <c r="K22" s="7" t="s">
        <v>88</v>
      </c>
      <c r="L22" s="6" t="s">
        <v>2217</v>
      </c>
      <c r="M22" s="7" t="s">
        <v>2218</v>
      </c>
      <c r="N22" s="6" t="s">
        <v>2219</v>
      </c>
      <c r="O22" s="7" t="s">
        <v>1783</v>
      </c>
      <c r="P22" t="s">
        <v>2220</v>
      </c>
      <c r="Q22">
        <f t="shared" si="0"/>
        <v>35</v>
      </c>
      <c r="R22">
        <f>VLOOKUP(Q22,'3ME-NAF'!$A:$C,3,FALSE)</f>
        <v>2402</v>
      </c>
      <c r="S22" s="31" t="s">
        <v>94</v>
      </c>
      <c r="T22" t="s">
        <v>95</v>
      </c>
      <c r="U22" s="6" t="s">
        <v>1689</v>
      </c>
      <c r="V22" s="7" t="s">
        <v>1862</v>
      </c>
      <c r="W22" s="6" t="s">
        <v>305</v>
      </c>
      <c r="X22" s="7" t="s">
        <v>1690</v>
      </c>
      <c r="Y22" s="6" t="s">
        <v>2221</v>
      </c>
      <c r="Z22" s="7" t="s">
        <v>2222</v>
      </c>
      <c r="AA22" s="6" t="s">
        <v>2223</v>
      </c>
      <c r="AB22" s="7" t="s">
        <v>1866</v>
      </c>
      <c r="AC22" s="6" t="s">
        <v>79</v>
      </c>
      <c r="AD22" s="7" t="s">
        <v>79</v>
      </c>
      <c r="AE22" s="6" t="s">
        <v>79</v>
      </c>
      <c r="AF22" s="7" t="s">
        <v>79</v>
      </c>
      <c r="AG22" s="6" t="s">
        <v>79</v>
      </c>
      <c r="AH22" s="7" t="s">
        <v>143</v>
      </c>
      <c r="AI22" s="6" t="s">
        <v>143</v>
      </c>
      <c r="AJ22" s="7" t="s">
        <v>2224</v>
      </c>
      <c r="AK22" s="6" t="s">
        <v>2078</v>
      </c>
      <c r="AL22" s="7" t="s">
        <v>2225</v>
      </c>
      <c r="AM22" s="6" t="s">
        <v>1846</v>
      </c>
      <c r="AN22" s="7" t="s">
        <v>368</v>
      </c>
      <c r="AO22" t="s">
        <v>2220</v>
      </c>
      <c r="AP22" s="7" t="s">
        <v>2069</v>
      </c>
      <c r="AQ22" s="7" t="s">
        <v>143</v>
      </c>
      <c r="AR22" s="7">
        <v>1</v>
      </c>
      <c r="AS22" s="8">
        <v>24778000</v>
      </c>
      <c r="AT22" s="8">
        <v>24778000</v>
      </c>
      <c r="AU22" s="8"/>
      <c r="AV22" s="8"/>
      <c r="AW22" s="8"/>
      <c r="AX22" s="8"/>
      <c r="AY22" s="8">
        <v>10850000</v>
      </c>
      <c r="AZ22" s="8">
        <v>10850000</v>
      </c>
      <c r="BA22" s="9">
        <v>2170000</v>
      </c>
      <c r="BB22" s="9">
        <v>0</v>
      </c>
      <c r="BC22" s="9">
        <v>0</v>
      </c>
      <c r="BD22" s="9">
        <v>2170000</v>
      </c>
      <c r="BE22" s="10">
        <v>118262</v>
      </c>
      <c r="BF22" s="11">
        <v>4.5872719999999996</v>
      </c>
      <c r="BG22" s="11">
        <v>118262</v>
      </c>
      <c r="BH22" s="11">
        <v>18000</v>
      </c>
      <c r="BI22" s="9">
        <v>0</v>
      </c>
      <c r="BJ22" s="9">
        <v>550000</v>
      </c>
      <c r="BK22" s="9">
        <v>0</v>
      </c>
      <c r="BL22" s="9">
        <v>0</v>
      </c>
      <c r="BM22" s="9">
        <v>0</v>
      </c>
      <c r="BN22" s="9">
        <v>0</v>
      </c>
      <c r="BO22" s="9">
        <v>2475680</v>
      </c>
      <c r="BP22" s="9">
        <v>0</v>
      </c>
      <c r="BQ22" s="9">
        <v>11452320</v>
      </c>
      <c r="BR22" s="9">
        <v>10902320</v>
      </c>
      <c r="BS22" s="7"/>
    </row>
    <row r="23" spans="1:71" x14ac:dyDescent="0.25">
      <c r="A23" s="6" t="s">
        <v>2056</v>
      </c>
      <c r="B23" s="6" t="s">
        <v>354</v>
      </c>
      <c r="C23" s="7" t="s">
        <v>1881</v>
      </c>
      <c r="D23" s="6" t="s">
        <v>81</v>
      </c>
      <c r="E23" s="7" t="s">
        <v>1882</v>
      </c>
      <c r="F23" s="6" t="s">
        <v>1883</v>
      </c>
      <c r="G23" s="7" t="s">
        <v>84</v>
      </c>
      <c r="H23" s="6" t="s">
        <v>85</v>
      </c>
      <c r="I23" s="7" t="s">
        <v>86</v>
      </c>
      <c r="J23" s="6" t="s">
        <v>2226</v>
      </c>
      <c r="K23" s="7" t="s">
        <v>88</v>
      </c>
      <c r="L23" s="6" t="s">
        <v>2227</v>
      </c>
      <c r="M23" s="7" t="s">
        <v>2228</v>
      </c>
      <c r="N23" s="6" t="s">
        <v>2229</v>
      </c>
      <c r="O23" s="7" t="s">
        <v>1783</v>
      </c>
      <c r="P23" t="s">
        <v>430</v>
      </c>
      <c r="Q23">
        <f t="shared" si="0"/>
        <v>35</v>
      </c>
      <c r="R23">
        <f>VLOOKUP(Q23,'3ME-NAF'!$A:$C,3,FALSE)</f>
        <v>2402</v>
      </c>
      <c r="S23" s="31" t="s">
        <v>94</v>
      </c>
      <c r="T23" t="s">
        <v>95</v>
      </c>
      <c r="U23" s="6" t="s">
        <v>360</v>
      </c>
      <c r="V23" s="7" t="s">
        <v>1862</v>
      </c>
      <c r="W23" s="6" t="s">
        <v>98</v>
      </c>
      <c r="X23" s="7" t="s">
        <v>2100</v>
      </c>
      <c r="Y23" s="6" t="s">
        <v>2230</v>
      </c>
      <c r="Z23" s="7" t="s">
        <v>2231</v>
      </c>
      <c r="AA23" s="6" t="s">
        <v>2232</v>
      </c>
      <c r="AB23" s="7" t="s">
        <v>1866</v>
      </c>
      <c r="AC23" s="6" t="s">
        <v>79</v>
      </c>
      <c r="AD23" s="7" t="s">
        <v>79</v>
      </c>
      <c r="AE23" s="6" t="s">
        <v>79</v>
      </c>
      <c r="AF23" s="7" t="s">
        <v>79</v>
      </c>
      <c r="AG23" s="6" t="s">
        <v>79</v>
      </c>
      <c r="AH23" s="7" t="s">
        <v>143</v>
      </c>
      <c r="AI23" s="6" t="s">
        <v>143</v>
      </c>
      <c r="AJ23" s="7" t="s">
        <v>2233</v>
      </c>
      <c r="AK23" s="6" t="s">
        <v>1846</v>
      </c>
      <c r="AL23" s="7" t="s">
        <v>2079</v>
      </c>
      <c r="AM23" s="6" t="s">
        <v>1846</v>
      </c>
      <c r="AN23" s="7" t="s">
        <v>368</v>
      </c>
      <c r="AO23" t="s">
        <v>430</v>
      </c>
      <c r="AP23" s="7" t="s">
        <v>1291</v>
      </c>
      <c r="AQ23" s="7" t="s">
        <v>143</v>
      </c>
      <c r="AR23" s="7">
        <v>1</v>
      </c>
      <c r="AS23" s="8">
        <v>28745291</v>
      </c>
      <c r="AT23" s="8">
        <v>28745291</v>
      </c>
      <c r="AU23" s="8"/>
      <c r="AV23" s="8"/>
      <c r="AW23" s="8"/>
      <c r="AX23" s="8"/>
      <c r="AY23" s="8">
        <v>12326718</v>
      </c>
      <c r="AZ23" s="8">
        <v>12326718</v>
      </c>
      <c r="BA23" s="9">
        <v>2465343.6</v>
      </c>
      <c r="BB23" s="9">
        <v>0</v>
      </c>
      <c r="BC23" s="9">
        <v>0</v>
      </c>
      <c r="BD23" s="9">
        <v>2465343.6</v>
      </c>
      <c r="BE23" s="10">
        <v>224997</v>
      </c>
      <c r="BF23" s="11">
        <v>2.7393069999999997</v>
      </c>
      <c r="BG23" s="11">
        <v>224997</v>
      </c>
      <c r="BH23" s="11">
        <v>42000</v>
      </c>
      <c r="BI23" s="9">
        <v>0</v>
      </c>
      <c r="BJ23" s="9">
        <v>4822004</v>
      </c>
      <c r="BK23" s="9">
        <v>0</v>
      </c>
      <c r="BL23" s="9">
        <v>0</v>
      </c>
      <c r="BM23" s="9">
        <v>0</v>
      </c>
      <c r="BN23" s="9">
        <v>0</v>
      </c>
      <c r="BO23" s="9">
        <v>11596569</v>
      </c>
      <c r="BP23" s="9">
        <v>0</v>
      </c>
      <c r="BQ23" s="9">
        <v>4822004</v>
      </c>
      <c r="BR23" s="9">
        <v>0</v>
      </c>
      <c r="BS23" s="7"/>
    </row>
    <row r="24" spans="1:71" x14ac:dyDescent="0.25">
      <c r="A24" s="6" t="s">
        <v>2056</v>
      </c>
      <c r="B24" s="6" t="s">
        <v>354</v>
      </c>
      <c r="C24" s="7" t="s">
        <v>1881</v>
      </c>
      <c r="D24" s="6" t="s">
        <v>81</v>
      </c>
      <c r="E24" s="7" t="s">
        <v>1882</v>
      </c>
      <c r="F24" s="6" t="s">
        <v>1883</v>
      </c>
      <c r="G24" s="7" t="s">
        <v>84</v>
      </c>
      <c r="H24" s="6" t="s">
        <v>85</v>
      </c>
      <c r="I24" s="7" t="s">
        <v>86</v>
      </c>
      <c r="J24" s="6" t="s">
        <v>2234</v>
      </c>
      <c r="K24" s="7" t="s">
        <v>88</v>
      </c>
      <c r="L24" s="6" t="s">
        <v>2235</v>
      </c>
      <c r="M24" s="7" t="s">
        <v>2236</v>
      </c>
      <c r="N24" s="6" t="s">
        <v>2237</v>
      </c>
      <c r="O24" s="7" t="s">
        <v>1783</v>
      </c>
      <c r="P24" t="s">
        <v>1569</v>
      </c>
      <c r="Q24">
        <f t="shared" si="0"/>
        <v>35</v>
      </c>
      <c r="R24">
        <f>VLOOKUP(Q24,'3ME-NAF'!$A:$C,3,FALSE)</f>
        <v>2402</v>
      </c>
      <c r="S24" s="31" t="s">
        <v>94</v>
      </c>
      <c r="T24" t="s">
        <v>166</v>
      </c>
      <c r="U24" s="6" t="s">
        <v>360</v>
      </c>
      <c r="V24" s="7" t="s">
        <v>1862</v>
      </c>
      <c r="W24" s="6" t="s">
        <v>189</v>
      </c>
      <c r="X24" s="7" t="s">
        <v>200</v>
      </c>
      <c r="Y24" s="6" t="s">
        <v>2238</v>
      </c>
      <c r="Z24" s="7" t="s">
        <v>2239</v>
      </c>
      <c r="AA24" s="6" t="s">
        <v>2240</v>
      </c>
      <c r="AB24" s="7" t="s">
        <v>1708</v>
      </c>
      <c r="AC24" s="6" t="s">
        <v>79</v>
      </c>
      <c r="AD24" s="7" t="s">
        <v>79</v>
      </c>
      <c r="AE24" s="6" t="s">
        <v>79</v>
      </c>
      <c r="AF24" s="7" t="s">
        <v>79</v>
      </c>
      <c r="AG24" s="6" t="s">
        <v>79</v>
      </c>
      <c r="AH24" s="7" t="s">
        <v>143</v>
      </c>
      <c r="AI24" s="6" t="s">
        <v>143</v>
      </c>
      <c r="AJ24" s="7" t="s">
        <v>2241</v>
      </c>
      <c r="AK24" s="6" t="s">
        <v>1121</v>
      </c>
      <c r="AL24" s="7" t="s">
        <v>2242</v>
      </c>
      <c r="AM24" s="6" t="s">
        <v>2092</v>
      </c>
      <c r="AN24" s="7" t="s">
        <v>368</v>
      </c>
      <c r="AO24" t="s">
        <v>1569</v>
      </c>
      <c r="AP24" s="7" t="s">
        <v>79</v>
      </c>
      <c r="AQ24" s="7"/>
      <c r="AR24" s="7">
        <v>1</v>
      </c>
      <c r="AS24" s="8">
        <v>5000000</v>
      </c>
      <c r="AT24" s="8">
        <v>5000000</v>
      </c>
      <c r="AU24" s="8"/>
      <c r="AV24" s="8"/>
      <c r="AW24" s="8"/>
      <c r="AX24" s="8"/>
      <c r="AY24" s="8">
        <v>3080000</v>
      </c>
      <c r="AZ24" s="8">
        <v>3080000</v>
      </c>
      <c r="BA24" s="9">
        <v>616000</v>
      </c>
      <c r="BB24" s="9">
        <v>0</v>
      </c>
      <c r="BC24" s="9">
        <v>0</v>
      </c>
      <c r="BD24" s="9">
        <v>616000</v>
      </c>
      <c r="BE24" s="10">
        <v>35258</v>
      </c>
      <c r="BF24" s="11">
        <v>4.3678030000000003</v>
      </c>
      <c r="BG24" s="11">
        <v>35258</v>
      </c>
      <c r="BH24" s="11">
        <v>6000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1920000</v>
      </c>
      <c r="BP24" s="9">
        <v>0</v>
      </c>
      <c r="BQ24" s="9">
        <v>0</v>
      </c>
      <c r="BR24" s="9">
        <v>0</v>
      </c>
      <c r="BS24" s="7"/>
    </row>
    <row r="25" spans="1:71" x14ac:dyDescent="0.25">
      <c r="A25" s="6" t="s">
        <v>2056</v>
      </c>
      <c r="B25" s="6" t="s">
        <v>354</v>
      </c>
      <c r="C25" s="7" t="s">
        <v>1881</v>
      </c>
      <c r="D25" s="6" t="s">
        <v>81</v>
      </c>
      <c r="E25" s="7" t="s">
        <v>1882</v>
      </c>
      <c r="F25" s="6" t="s">
        <v>1883</v>
      </c>
      <c r="G25" s="7" t="s">
        <v>84</v>
      </c>
      <c r="H25" s="6" t="s">
        <v>85</v>
      </c>
      <c r="I25" s="7" t="s">
        <v>86</v>
      </c>
      <c r="J25" s="6" t="s">
        <v>2243</v>
      </c>
      <c r="K25" s="7" t="s">
        <v>88</v>
      </c>
      <c r="L25" s="6" t="s">
        <v>2244</v>
      </c>
      <c r="M25" s="7" t="s">
        <v>2245</v>
      </c>
      <c r="N25" s="6" t="s">
        <v>2246</v>
      </c>
      <c r="O25" s="7" t="s">
        <v>786</v>
      </c>
      <c r="P25" t="s">
        <v>236</v>
      </c>
      <c r="Q25">
        <f t="shared" si="0"/>
        <v>17</v>
      </c>
      <c r="R25">
        <f>VLOOKUP(Q25,'3ME-NAF'!$A:$C,3,FALSE)</f>
        <v>6</v>
      </c>
      <c r="S25" s="31" t="s">
        <v>94</v>
      </c>
      <c r="T25" t="s">
        <v>166</v>
      </c>
      <c r="U25" s="6" t="s">
        <v>360</v>
      </c>
      <c r="V25" s="7" t="s">
        <v>1862</v>
      </c>
      <c r="W25" s="6" t="s">
        <v>98</v>
      </c>
      <c r="X25" s="7" t="s">
        <v>410</v>
      </c>
      <c r="Y25" s="6" t="s">
        <v>2247</v>
      </c>
      <c r="Z25" s="7" t="s">
        <v>2248</v>
      </c>
      <c r="AA25" s="6" t="s">
        <v>2249</v>
      </c>
      <c r="AB25" s="7" t="s">
        <v>2087</v>
      </c>
      <c r="AC25" s="6" t="s">
        <v>79</v>
      </c>
      <c r="AD25" s="7" t="s">
        <v>79</v>
      </c>
      <c r="AE25" s="6" t="s">
        <v>79</v>
      </c>
      <c r="AF25" s="7" t="s">
        <v>79</v>
      </c>
      <c r="AG25" s="6" t="s">
        <v>79</v>
      </c>
      <c r="AH25" s="7" t="s">
        <v>143</v>
      </c>
      <c r="AI25" s="6" t="s">
        <v>2250</v>
      </c>
      <c r="AJ25" s="7" t="s">
        <v>2251</v>
      </c>
      <c r="AK25" s="6" t="s">
        <v>2068</v>
      </c>
      <c r="AL25" s="7" t="s">
        <v>2148</v>
      </c>
      <c r="AM25" s="6" t="s">
        <v>2149</v>
      </c>
      <c r="AN25" s="7" t="s">
        <v>368</v>
      </c>
      <c r="AO25" t="s">
        <v>236</v>
      </c>
      <c r="AP25" s="7" t="s">
        <v>1291</v>
      </c>
      <c r="AQ25" s="7" t="s">
        <v>143</v>
      </c>
      <c r="AR25" s="7">
        <v>1</v>
      </c>
      <c r="AS25" s="8">
        <v>25272500</v>
      </c>
      <c r="AT25" s="8">
        <v>25272500</v>
      </c>
      <c r="AU25" s="8"/>
      <c r="AV25" s="8"/>
      <c r="AW25" s="8"/>
      <c r="AX25" s="8"/>
      <c r="AY25" s="8">
        <v>12300000</v>
      </c>
      <c r="AZ25" s="8">
        <v>12300000</v>
      </c>
      <c r="BA25" s="9">
        <v>2460000</v>
      </c>
      <c r="BB25" s="9">
        <v>2460000</v>
      </c>
      <c r="BC25" s="9">
        <v>0</v>
      </c>
      <c r="BD25" s="9">
        <v>4920000</v>
      </c>
      <c r="BE25" s="10">
        <v>176400</v>
      </c>
      <c r="BF25" s="11">
        <v>3.4863949999999999</v>
      </c>
      <c r="BG25" s="11">
        <v>176400</v>
      </c>
      <c r="BH25" s="11">
        <v>20000</v>
      </c>
      <c r="BI25" s="9">
        <v>0</v>
      </c>
      <c r="BJ25" s="9">
        <v>3253332.6</v>
      </c>
      <c r="BK25" s="9">
        <v>0</v>
      </c>
      <c r="BL25" s="9">
        <v>0</v>
      </c>
      <c r="BM25" s="9">
        <v>0</v>
      </c>
      <c r="BN25" s="9">
        <v>0</v>
      </c>
      <c r="BO25" s="9">
        <v>9699167.4000000004</v>
      </c>
      <c r="BP25" s="9">
        <v>0</v>
      </c>
      <c r="BQ25" s="9">
        <v>3253332.6</v>
      </c>
      <c r="BR25" s="9">
        <v>0</v>
      </c>
      <c r="BS25" s="7"/>
    </row>
    <row r="26" spans="1:71" x14ac:dyDescent="0.25">
      <c r="A26" s="6" t="s">
        <v>2056</v>
      </c>
      <c r="B26" s="6" t="s">
        <v>354</v>
      </c>
      <c r="C26" s="7" t="s">
        <v>1881</v>
      </c>
      <c r="D26" s="6" t="s">
        <v>81</v>
      </c>
      <c r="E26" s="7" t="s">
        <v>1882</v>
      </c>
      <c r="F26" s="6" t="s">
        <v>1883</v>
      </c>
      <c r="G26" s="7" t="s">
        <v>84</v>
      </c>
      <c r="H26" s="6" t="s">
        <v>85</v>
      </c>
      <c r="I26" s="7" t="s">
        <v>86</v>
      </c>
      <c r="J26" s="6" t="s">
        <v>2252</v>
      </c>
      <c r="K26" s="7" t="s">
        <v>88</v>
      </c>
      <c r="L26" s="6" t="s">
        <v>2253</v>
      </c>
      <c r="M26" s="7" t="s">
        <v>2254</v>
      </c>
      <c r="N26" s="6" t="s">
        <v>2255</v>
      </c>
      <c r="O26" s="7" t="s">
        <v>1783</v>
      </c>
      <c r="P26" t="s">
        <v>93</v>
      </c>
      <c r="Q26">
        <f t="shared" si="0"/>
        <v>35</v>
      </c>
      <c r="R26">
        <f>VLOOKUP(Q26,'3ME-NAF'!$A:$C,3,FALSE)</f>
        <v>2402</v>
      </c>
      <c r="S26" s="31" t="s">
        <v>94</v>
      </c>
      <c r="T26" t="s">
        <v>95</v>
      </c>
      <c r="U26" s="6" t="s">
        <v>360</v>
      </c>
      <c r="V26" s="7" t="s">
        <v>1862</v>
      </c>
      <c r="W26" s="6" t="s">
        <v>98</v>
      </c>
      <c r="X26" s="7" t="s">
        <v>361</v>
      </c>
      <c r="Y26" s="6" t="s">
        <v>932</v>
      </c>
      <c r="Z26" s="7" t="s">
        <v>933</v>
      </c>
      <c r="AA26" s="6" t="s">
        <v>934</v>
      </c>
      <c r="AB26" s="7" t="s">
        <v>2087</v>
      </c>
      <c r="AC26" s="6" t="s">
        <v>79</v>
      </c>
      <c r="AD26" s="7" t="s">
        <v>79</v>
      </c>
      <c r="AE26" s="6" t="s">
        <v>79</v>
      </c>
      <c r="AF26" s="7" t="s">
        <v>79</v>
      </c>
      <c r="AG26" s="6" t="s">
        <v>79</v>
      </c>
      <c r="AH26" s="7" t="s">
        <v>143</v>
      </c>
      <c r="AI26" s="6" t="s">
        <v>143</v>
      </c>
      <c r="AJ26" s="7" t="s">
        <v>2256</v>
      </c>
      <c r="AK26" s="6" t="s">
        <v>2068</v>
      </c>
      <c r="AL26" s="7" t="s">
        <v>2148</v>
      </c>
      <c r="AM26" s="6" t="s">
        <v>2149</v>
      </c>
      <c r="AN26" s="7" t="s">
        <v>368</v>
      </c>
      <c r="AO26" t="s">
        <v>93</v>
      </c>
      <c r="AP26" s="7" t="s">
        <v>1291</v>
      </c>
      <c r="AQ26" s="7" t="s">
        <v>143</v>
      </c>
      <c r="AR26" s="7">
        <v>1</v>
      </c>
      <c r="AS26" s="8">
        <v>15425672</v>
      </c>
      <c r="AT26" s="8">
        <v>15425672</v>
      </c>
      <c r="AU26" s="8"/>
      <c r="AV26" s="8"/>
      <c r="AW26" s="8"/>
      <c r="AX26" s="8"/>
      <c r="AY26" s="8">
        <v>7031000</v>
      </c>
      <c r="AZ26" s="8">
        <v>7031000</v>
      </c>
      <c r="BA26" s="9">
        <v>1406200</v>
      </c>
      <c r="BB26" s="9">
        <v>0</v>
      </c>
      <c r="BC26" s="9">
        <v>0</v>
      </c>
      <c r="BD26" s="9">
        <v>1406200</v>
      </c>
      <c r="BE26" s="10">
        <v>88376</v>
      </c>
      <c r="BF26" s="11">
        <v>3.9778899999999999</v>
      </c>
      <c r="BG26" s="11">
        <v>88376</v>
      </c>
      <c r="BH26" s="11">
        <v>13000</v>
      </c>
      <c r="BI26" s="9">
        <v>0</v>
      </c>
      <c r="BJ26" s="9">
        <v>3766730</v>
      </c>
      <c r="BK26" s="9">
        <v>0</v>
      </c>
      <c r="BL26" s="9">
        <v>0</v>
      </c>
      <c r="BM26" s="9">
        <v>0</v>
      </c>
      <c r="BN26" s="9">
        <v>0</v>
      </c>
      <c r="BO26" s="9">
        <v>4627942</v>
      </c>
      <c r="BP26" s="9">
        <v>0</v>
      </c>
      <c r="BQ26" s="9">
        <v>3766730</v>
      </c>
      <c r="BR26" s="9">
        <v>0</v>
      </c>
      <c r="BS26" s="7"/>
    </row>
    <row r="27" spans="1:71" x14ac:dyDescent="0.25">
      <c r="A27" s="6" t="s">
        <v>2056</v>
      </c>
      <c r="B27" s="6" t="s">
        <v>354</v>
      </c>
      <c r="C27" s="7" t="s">
        <v>1881</v>
      </c>
      <c r="D27" s="6" t="s">
        <v>81</v>
      </c>
      <c r="E27" s="7" t="s">
        <v>1882</v>
      </c>
      <c r="F27" s="6" t="s">
        <v>1883</v>
      </c>
      <c r="G27" s="7" t="s">
        <v>84</v>
      </c>
      <c r="H27" s="6" t="s">
        <v>85</v>
      </c>
      <c r="I27" s="7" t="s">
        <v>86</v>
      </c>
      <c r="J27" s="6" t="s">
        <v>2257</v>
      </c>
      <c r="K27" s="7" t="s">
        <v>88</v>
      </c>
      <c r="L27" s="6" t="s">
        <v>2258</v>
      </c>
      <c r="M27" s="7" t="s">
        <v>2259</v>
      </c>
      <c r="N27" s="6" t="s">
        <v>2260</v>
      </c>
      <c r="O27" s="7" t="s">
        <v>2261</v>
      </c>
      <c r="P27" t="s">
        <v>430</v>
      </c>
      <c r="Q27">
        <f t="shared" si="0"/>
        <v>23</v>
      </c>
      <c r="R27">
        <f>VLOOKUP(Q27,'3ME-NAF'!$A:$C,3,FALSE)</f>
        <v>5</v>
      </c>
      <c r="S27" s="31" t="s">
        <v>94</v>
      </c>
      <c r="T27" t="s">
        <v>95</v>
      </c>
      <c r="U27" s="6" t="s">
        <v>360</v>
      </c>
      <c r="V27" s="7" t="s">
        <v>97</v>
      </c>
      <c r="W27" s="6" t="s">
        <v>334</v>
      </c>
      <c r="X27" s="7" t="s">
        <v>2262</v>
      </c>
      <c r="Y27" s="6" t="s">
        <v>2263</v>
      </c>
      <c r="Z27" s="7" t="s">
        <v>2264</v>
      </c>
      <c r="AA27" s="6" t="s">
        <v>2265</v>
      </c>
      <c r="AB27" s="7" t="s">
        <v>2087</v>
      </c>
      <c r="AC27" s="6" t="s">
        <v>79</v>
      </c>
      <c r="AD27" s="7" t="s">
        <v>79</v>
      </c>
      <c r="AE27" s="6" t="s">
        <v>79</v>
      </c>
      <c r="AF27" s="7" t="s">
        <v>79</v>
      </c>
      <c r="AG27" s="6" t="s">
        <v>79</v>
      </c>
      <c r="AH27" s="7" t="s">
        <v>143</v>
      </c>
      <c r="AI27" s="6" t="s">
        <v>143</v>
      </c>
      <c r="AJ27" s="7" t="s">
        <v>2266</v>
      </c>
      <c r="AK27" s="6" t="s">
        <v>2068</v>
      </c>
      <c r="AL27" s="7" t="s">
        <v>2267</v>
      </c>
      <c r="AM27" s="6" t="s">
        <v>2068</v>
      </c>
      <c r="AN27" s="7" t="s">
        <v>368</v>
      </c>
      <c r="AO27" t="s">
        <v>430</v>
      </c>
      <c r="AP27" s="7" t="s">
        <v>79</v>
      </c>
      <c r="AQ27" s="7"/>
      <c r="AR27" s="7">
        <v>1</v>
      </c>
      <c r="AS27" s="8">
        <v>880800</v>
      </c>
      <c r="AT27" s="8">
        <v>880800</v>
      </c>
      <c r="AU27" s="8"/>
      <c r="AV27" s="8"/>
      <c r="AW27" s="8"/>
      <c r="AX27" s="8"/>
      <c r="AY27" s="8">
        <v>396360</v>
      </c>
      <c r="AZ27" s="8">
        <v>396360</v>
      </c>
      <c r="BA27" s="9">
        <v>79272</v>
      </c>
      <c r="BB27" s="9">
        <v>0</v>
      </c>
      <c r="BC27" s="9">
        <v>0</v>
      </c>
      <c r="BD27" s="9">
        <v>79272</v>
      </c>
      <c r="BE27" s="10">
        <v>12400</v>
      </c>
      <c r="BF27" s="11">
        <v>1.5982259999999997</v>
      </c>
      <c r="BG27" s="11">
        <v>12400</v>
      </c>
      <c r="BH27" s="11">
        <v>30300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484440</v>
      </c>
      <c r="BP27" s="9">
        <v>0</v>
      </c>
      <c r="BQ27" s="9">
        <v>0</v>
      </c>
      <c r="BR27" s="9">
        <v>0</v>
      </c>
      <c r="BS27" s="7"/>
    </row>
    <row r="28" spans="1:71" x14ac:dyDescent="0.25">
      <c r="A28" s="6" t="s">
        <v>2056</v>
      </c>
      <c r="B28" s="6" t="s">
        <v>354</v>
      </c>
      <c r="C28" s="7" t="s">
        <v>1881</v>
      </c>
      <c r="D28" s="6" t="s">
        <v>81</v>
      </c>
      <c r="E28" s="7" t="s">
        <v>1882</v>
      </c>
      <c r="F28" s="6" t="s">
        <v>1883</v>
      </c>
      <c r="G28" s="7" t="s">
        <v>84</v>
      </c>
      <c r="H28" s="6" t="s">
        <v>85</v>
      </c>
      <c r="I28" s="7" t="s">
        <v>86</v>
      </c>
      <c r="J28" s="6" t="s">
        <v>2268</v>
      </c>
      <c r="K28" s="7" t="s">
        <v>88</v>
      </c>
      <c r="L28" s="6" t="s">
        <v>2269</v>
      </c>
      <c r="M28" s="7" t="s">
        <v>2270</v>
      </c>
      <c r="N28" s="6" t="s">
        <v>2271</v>
      </c>
      <c r="O28" s="7" t="s">
        <v>1578</v>
      </c>
      <c r="P28" t="s">
        <v>430</v>
      </c>
      <c r="Q28">
        <f t="shared" si="0"/>
        <v>70</v>
      </c>
      <c r="R28">
        <v>2402</v>
      </c>
      <c r="S28" s="31" t="s">
        <v>94</v>
      </c>
      <c r="T28" t="s">
        <v>95</v>
      </c>
      <c r="U28" s="6" t="s">
        <v>2272</v>
      </c>
      <c r="V28" s="7" t="s">
        <v>1862</v>
      </c>
      <c r="W28" s="6" t="s">
        <v>98</v>
      </c>
      <c r="X28" s="7" t="s">
        <v>99</v>
      </c>
      <c r="Y28" s="6" t="s">
        <v>2273</v>
      </c>
      <c r="Z28" s="7" t="s">
        <v>2274</v>
      </c>
      <c r="AA28" s="6" t="s">
        <v>2275</v>
      </c>
      <c r="AB28" s="7" t="s">
        <v>2087</v>
      </c>
      <c r="AC28" s="6" t="s">
        <v>79</v>
      </c>
      <c r="AD28" s="7" t="s">
        <v>79</v>
      </c>
      <c r="AE28" s="6" t="s">
        <v>79</v>
      </c>
      <c r="AF28" s="7" t="s">
        <v>79</v>
      </c>
      <c r="AG28" s="6" t="s">
        <v>79</v>
      </c>
      <c r="AH28" s="7" t="s">
        <v>143</v>
      </c>
      <c r="AI28" s="6" t="s">
        <v>143</v>
      </c>
      <c r="AJ28" s="7" t="s">
        <v>2276</v>
      </c>
      <c r="AK28" s="6" t="s">
        <v>2068</v>
      </c>
      <c r="AL28" s="7" t="s">
        <v>2277</v>
      </c>
      <c r="AM28" s="6" t="s">
        <v>2149</v>
      </c>
      <c r="AN28" s="7" t="s">
        <v>368</v>
      </c>
      <c r="AO28" t="s">
        <v>430</v>
      </c>
      <c r="AP28" s="7" t="s">
        <v>1291</v>
      </c>
      <c r="AQ28" s="7" t="s">
        <v>143</v>
      </c>
      <c r="AR28" s="7">
        <v>1</v>
      </c>
      <c r="AS28" s="8">
        <v>7061342</v>
      </c>
      <c r="AT28" s="8">
        <v>7061342</v>
      </c>
      <c r="AU28" s="8"/>
      <c r="AV28" s="8"/>
      <c r="AW28" s="8"/>
      <c r="AX28" s="8"/>
      <c r="AY28" s="8">
        <v>2519000</v>
      </c>
      <c r="AZ28" s="8">
        <v>2519000</v>
      </c>
      <c r="BA28" s="9">
        <v>503800</v>
      </c>
      <c r="BB28" s="9">
        <v>0</v>
      </c>
      <c r="BC28" s="9">
        <v>0</v>
      </c>
      <c r="BD28" s="9">
        <v>503800</v>
      </c>
      <c r="BE28" s="10">
        <v>28000</v>
      </c>
      <c r="BF28" s="11">
        <v>4.4982139999999999</v>
      </c>
      <c r="BG28" s="11">
        <v>28000</v>
      </c>
      <c r="BH28" s="11">
        <v>5400</v>
      </c>
      <c r="BI28" s="9">
        <v>0</v>
      </c>
      <c r="BJ28" s="9">
        <v>559020</v>
      </c>
      <c r="BK28" s="9">
        <v>0</v>
      </c>
      <c r="BL28" s="9">
        <v>0</v>
      </c>
      <c r="BM28" s="9">
        <v>0</v>
      </c>
      <c r="BN28" s="9">
        <v>0</v>
      </c>
      <c r="BO28" s="9">
        <v>3983322</v>
      </c>
      <c r="BP28" s="9">
        <v>0</v>
      </c>
      <c r="BQ28" s="9">
        <v>559020</v>
      </c>
      <c r="BR28" s="9">
        <v>0</v>
      </c>
      <c r="BS28" s="7"/>
    </row>
    <row r="29" spans="1:71" x14ac:dyDescent="0.25">
      <c r="A29" s="6" t="s">
        <v>2056</v>
      </c>
      <c r="B29" s="6" t="s">
        <v>354</v>
      </c>
      <c r="C29" s="7" t="s">
        <v>1881</v>
      </c>
      <c r="D29" s="6" t="s">
        <v>81</v>
      </c>
      <c r="E29" s="7" t="s">
        <v>1882</v>
      </c>
      <c r="F29" s="6" t="s">
        <v>1883</v>
      </c>
      <c r="G29" s="7" t="s">
        <v>84</v>
      </c>
      <c r="H29" s="6" t="s">
        <v>85</v>
      </c>
      <c r="I29" s="7" t="s">
        <v>86</v>
      </c>
      <c r="J29" s="6" t="s">
        <v>2278</v>
      </c>
      <c r="K29" s="7" t="s">
        <v>88</v>
      </c>
      <c r="L29" s="6" t="s">
        <v>2279</v>
      </c>
      <c r="M29" s="7" t="s">
        <v>2280</v>
      </c>
      <c r="N29" s="6" t="s">
        <v>2281</v>
      </c>
      <c r="O29" s="7" t="s">
        <v>587</v>
      </c>
      <c r="P29" t="s">
        <v>249</v>
      </c>
      <c r="Q29">
        <f t="shared" si="0"/>
        <v>16</v>
      </c>
      <c r="R29">
        <f>VLOOKUP(Q29,'3ME-NAF'!$A:$C,3,FALSE)</f>
        <v>12</v>
      </c>
      <c r="S29" s="31" t="s">
        <v>94</v>
      </c>
      <c r="T29" t="s">
        <v>166</v>
      </c>
      <c r="U29" s="6" t="s">
        <v>1095</v>
      </c>
      <c r="V29" s="7" t="s">
        <v>97</v>
      </c>
      <c r="W29" s="6" t="s">
        <v>136</v>
      </c>
      <c r="X29" s="7" t="s">
        <v>137</v>
      </c>
      <c r="Y29" s="6" t="s">
        <v>2282</v>
      </c>
      <c r="Z29" s="7" t="s">
        <v>2283</v>
      </c>
      <c r="AA29" s="6" t="s">
        <v>2284</v>
      </c>
      <c r="AB29" s="7" t="s">
        <v>2087</v>
      </c>
      <c r="AC29" s="6" t="s">
        <v>79</v>
      </c>
      <c r="AD29" s="7" t="s">
        <v>79</v>
      </c>
      <c r="AE29" s="6" t="s">
        <v>79</v>
      </c>
      <c r="AF29" s="7" t="s">
        <v>79</v>
      </c>
      <c r="AG29" s="6" t="s">
        <v>79</v>
      </c>
      <c r="AH29" s="7" t="s">
        <v>143</v>
      </c>
      <c r="AI29" s="6" t="s">
        <v>143</v>
      </c>
      <c r="AJ29" s="7" t="s">
        <v>2285</v>
      </c>
      <c r="AK29" s="6" t="s">
        <v>2068</v>
      </c>
      <c r="AL29" s="7" t="s">
        <v>2148</v>
      </c>
      <c r="AM29" s="6" t="s">
        <v>2149</v>
      </c>
      <c r="AN29" s="7" t="s">
        <v>368</v>
      </c>
      <c r="AO29" t="s">
        <v>249</v>
      </c>
      <c r="AP29" s="7" t="s">
        <v>79</v>
      </c>
      <c r="AQ29" s="7"/>
      <c r="AR29" s="7">
        <v>1</v>
      </c>
      <c r="AS29" s="8">
        <v>77884000</v>
      </c>
      <c r="AT29" s="8">
        <v>77884000</v>
      </c>
      <c r="AU29" s="8"/>
      <c r="AV29" s="8"/>
      <c r="AW29" s="8"/>
      <c r="AX29" s="8"/>
      <c r="AY29" s="8">
        <v>11220000</v>
      </c>
      <c r="AZ29" s="8">
        <v>11220000</v>
      </c>
      <c r="BA29" s="9">
        <v>2244000</v>
      </c>
      <c r="BB29" s="9">
        <v>0</v>
      </c>
      <c r="BC29" s="9">
        <v>0</v>
      </c>
      <c r="BD29" s="9">
        <v>2244000</v>
      </c>
      <c r="BE29" s="10">
        <v>525600</v>
      </c>
      <c r="BF29" s="11">
        <v>1.0673520000000001</v>
      </c>
      <c r="BG29" s="11">
        <v>525600</v>
      </c>
      <c r="BH29" s="11">
        <v>73000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66664000</v>
      </c>
      <c r="BP29" s="9">
        <v>0</v>
      </c>
      <c r="BQ29" s="9">
        <v>0</v>
      </c>
      <c r="BR29" s="9">
        <v>0</v>
      </c>
      <c r="BS29" s="7"/>
    </row>
    <row r="30" spans="1:71" x14ac:dyDescent="0.25">
      <c r="A30" s="6" t="s">
        <v>2056</v>
      </c>
      <c r="B30" s="6" t="s">
        <v>354</v>
      </c>
      <c r="C30" s="7" t="s">
        <v>1881</v>
      </c>
      <c r="D30" s="6" t="s">
        <v>81</v>
      </c>
      <c r="E30" s="7" t="s">
        <v>1882</v>
      </c>
      <c r="F30" s="6" t="s">
        <v>1883</v>
      </c>
      <c r="G30" s="7" t="s">
        <v>84</v>
      </c>
      <c r="H30" s="6" t="s">
        <v>85</v>
      </c>
      <c r="I30" s="7" t="s">
        <v>86</v>
      </c>
      <c r="J30" s="6" t="s">
        <v>2286</v>
      </c>
      <c r="K30" s="7" t="s">
        <v>88</v>
      </c>
      <c r="L30" s="6" t="s">
        <v>2287</v>
      </c>
      <c r="M30" s="7" t="s">
        <v>2288</v>
      </c>
      <c r="N30" s="6" t="s">
        <v>2289</v>
      </c>
      <c r="O30" s="7" t="s">
        <v>1783</v>
      </c>
      <c r="P30" t="s">
        <v>236</v>
      </c>
      <c r="Q30">
        <f t="shared" si="0"/>
        <v>35</v>
      </c>
      <c r="R30">
        <f>VLOOKUP(Q30,'3ME-NAF'!$A:$C,3,FALSE)</f>
        <v>2402</v>
      </c>
      <c r="S30" s="31" t="s">
        <v>94</v>
      </c>
      <c r="T30" t="s">
        <v>95</v>
      </c>
      <c r="U30" s="6" t="s">
        <v>360</v>
      </c>
      <c r="V30" s="7" t="s">
        <v>1862</v>
      </c>
      <c r="W30" s="6" t="s">
        <v>250</v>
      </c>
      <c r="X30" s="7" t="s">
        <v>892</v>
      </c>
      <c r="Y30" s="6" t="s">
        <v>2290</v>
      </c>
      <c r="Z30" s="7" t="s">
        <v>2291</v>
      </c>
      <c r="AA30" s="6" t="s">
        <v>2292</v>
      </c>
      <c r="AB30" s="7" t="s">
        <v>2087</v>
      </c>
      <c r="AC30" s="6" t="s">
        <v>79</v>
      </c>
      <c r="AD30" s="7" t="s">
        <v>79</v>
      </c>
      <c r="AE30" s="6" t="s">
        <v>79</v>
      </c>
      <c r="AF30" s="7" t="s">
        <v>79</v>
      </c>
      <c r="AG30" s="6" t="s">
        <v>79</v>
      </c>
      <c r="AH30" s="7" t="s">
        <v>143</v>
      </c>
      <c r="AI30" s="6" t="s">
        <v>143</v>
      </c>
      <c r="AJ30" s="7" t="s">
        <v>2293</v>
      </c>
      <c r="AK30" s="6" t="s">
        <v>2068</v>
      </c>
      <c r="AL30" s="7" t="s">
        <v>2215</v>
      </c>
      <c r="AM30" s="6" t="s">
        <v>2149</v>
      </c>
      <c r="AN30" s="7" t="s">
        <v>368</v>
      </c>
      <c r="AO30" t="s">
        <v>236</v>
      </c>
      <c r="AP30" s="7" t="s">
        <v>1291</v>
      </c>
      <c r="AQ30" s="7" t="s">
        <v>143</v>
      </c>
      <c r="AR30" s="7">
        <v>1</v>
      </c>
      <c r="AS30" s="8">
        <v>31363000</v>
      </c>
      <c r="AT30" s="8">
        <v>31363000</v>
      </c>
      <c r="AU30" s="8"/>
      <c r="AV30" s="8"/>
      <c r="AW30" s="8"/>
      <c r="AX30" s="8"/>
      <c r="AY30" s="8">
        <v>14300000</v>
      </c>
      <c r="AZ30" s="8">
        <v>14300000</v>
      </c>
      <c r="BA30" s="9">
        <v>2860000</v>
      </c>
      <c r="BB30" s="9">
        <v>0</v>
      </c>
      <c r="BC30" s="9">
        <v>0</v>
      </c>
      <c r="BD30" s="9">
        <v>2860000</v>
      </c>
      <c r="BE30" s="10">
        <v>149200</v>
      </c>
      <c r="BF30" s="11">
        <v>4.7922250000000002</v>
      </c>
      <c r="BG30" s="11">
        <v>149200</v>
      </c>
      <c r="BH30" s="11">
        <v>20000</v>
      </c>
      <c r="BI30" s="9">
        <v>0</v>
      </c>
      <c r="BJ30" s="9">
        <v>1949426</v>
      </c>
      <c r="BK30" s="9">
        <v>0</v>
      </c>
      <c r="BL30" s="9">
        <v>0</v>
      </c>
      <c r="BM30" s="9">
        <v>0</v>
      </c>
      <c r="BN30" s="9">
        <v>0</v>
      </c>
      <c r="BO30" s="9">
        <v>30227148</v>
      </c>
      <c r="BP30" s="9">
        <v>0</v>
      </c>
      <c r="BQ30" s="9">
        <v>1949426</v>
      </c>
      <c r="BR30" s="9">
        <v>0</v>
      </c>
      <c r="BS30" s="7"/>
    </row>
    <row r="31" spans="1:71" x14ac:dyDescent="0.25">
      <c r="A31" s="6" t="s">
        <v>2056</v>
      </c>
      <c r="B31" s="6" t="s">
        <v>354</v>
      </c>
      <c r="C31" s="7" t="s">
        <v>1881</v>
      </c>
      <c r="D31" s="6" t="s">
        <v>81</v>
      </c>
      <c r="E31" s="7" t="s">
        <v>1882</v>
      </c>
      <c r="F31" s="6" t="s">
        <v>1883</v>
      </c>
      <c r="G31" s="7" t="s">
        <v>84</v>
      </c>
      <c r="H31" s="6" t="s">
        <v>85</v>
      </c>
      <c r="I31" s="7" t="s">
        <v>86</v>
      </c>
      <c r="J31" s="6" t="s">
        <v>2294</v>
      </c>
      <c r="K31" s="7" t="s">
        <v>88</v>
      </c>
      <c r="L31" s="6" t="s">
        <v>2295</v>
      </c>
      <c r="M31" s="7" t="s">
        <v>2296</v>
      </c>
      <c r="N31" s="6" t="s">
        <v>2297</v>
      </c>
      <c r="O31" s="7" t="s">
        <v>1783</v>
      </c>
      <c r="P31" t="s">
        <v>236</v>
      </c>
      <c r="Q31">
        <f t="shared" si="0"/>
        <v>35</v>
      </c>
      <c r="R31">
        <f>VLOOKUP(Q31,'3ME-NAF'!$A:$C,3,FALSE)</f>
        <v>2402</v>
      </c>
      <c r="S31" s="31" t="s">
        <v>94</v>
      </c>
      <c r="T31" t="s">
        <v>95</v>
      </c>
      <c r="U31" s="6" t="s">
        <v>360</v>
      </c>
      <c r="V31" s="7" t="s">
        <v>1862</v>
      </c>
      <c r="W31" s="6" t="s">
        <v>98</v>
      </c>
      <c r="X31" s="7" t="s">
        <v>2298</v>
      </c>
      <c r="Y31" s="6" t="s">
        <v>2299</v>
      </c>
      <c r="Z31" s="7" t="s">
        <v>2300</v>
      </c>
      <c r="AA31" s="6" t="s">
        <v>2301</v>
      </c>
      <c r="AB31" s="7" t="s">
        <v>2087</v>
      </c>
      <c r="AC31" s="6" t="s">
        <v>79</v>
      </c>
      <c r="AD31" s="7" t="s">
        <v>79</v>
      </c>
      <c r="AE31" s="6" t="s">
        <v>79</v>
      </c>
      <c r="AF31" s="7" t="s">
        <v>79</v>
      </c>
      <c r="AG31" s="6" t="s">
        <v>79</v>
      </c>
      <c r="AH31" s="7" t="s">
        <v>143</v>
      </c>
      <c r="AI31" s="6" t="s">
        <v>143</v>
      </c>
      <c r="AJ31" s="7" t="s">
        <v>2302</v>
      </c>
      <c r="AK31" s="6" t="s">
        <v>2068</v>
      </c>
      <c r="AL31" s="7" t="s">
        <v>2148</v>
      </c>
      <c r="AM31" s="6" t="s">
        <v>2149</v>
      </c>
      <c r="AN31" s="7" t="s">
        <v>368</v>
      </c>
      <c r="AO31" t="s">
        <v>236</v>
      </c>
      <c r="AP31" s="7" t="s">
        <v>1291</v>
      </c>
      <c r="AQ31" s="7" t="s">
        <v>143</v>
      </c>
      <c r="AR31" s="7">
        <v>1</v>
      </c>
      <c r="AS31" s="8">
        <v>9277446</v>
      </c>
      <c r="AT31" s="8">
        <v>9277446</v>
      </c>
      <c r="AU31" s="8"/>
      <c r="AV31" s="8"/>
      <c r="AW31" s="8"/>
      <c r="AX31" s="8"/>
      <c r="AY31" s="8">
        <v>4145000</v>
      </c>
      <c r="AZ31" s="8">
        <v>4145000</v>
      </c>
      <c r="BA31" s="9">
        <v>829000</v>
      </c>
      <c r="BB31" s="9">
        <v>0</v>
      </c>
      <c r="BC31" s="9">
        <v>0</v>
      </c>
      <c r="BD31" s="9">
        <v>829000</v>
      </c>
      <c r="BE31" s="10">
        <v>47287</v>
      </c>
      <c r="BF31" s="11">
        <v>4.3828110000000002</v>
      </c>
      <c r="BG31" s="11">
        <v>47287</v>
      </c>
      <c r="BH31" s="11">
        <v>6000</v>
      </c>
      <c r="BI31" s="9">
        <v>0</v>
      </c>
      <c r="BJ31" s="9">
        <v>2563000</v>
      </c>
      <c r="BK31" s="9">
        <v>0</v>
      </c>
      <c r="BL31" s="9">
        <v>0</v>
      </c>
      <c r="BM31" s="9">
        <v>0</v>
      </c>
      <c r="BN31" s="9">
        <v>0</v>
      </c>
      <c r="BO31" s="9">
        <v>2569446</v>
      </c>
      <c r="BP31" s="9">
        <v>0</v>
      </c>
      <c r="BQ31" s="9">
        <v>2563000</v>
      </c>
      <c r="BR31" s="9">
        <v>0</v>
      </c>
      <c r="BS31" s="7"/>
    </row>
    <row r="32" spans="1:71" x14ac:dyDescent="0.25">
      <c r="A32" s="6" t="s">
        <v>2056</v>
      </c>
      <c r="B32" s="6" t="s">
        <v>354</v>
      </c>
      <c r="C32" s="7" t="s">
        <v>1881</v>
      </c>
      <c r="D32" s="6" t="s">
        <v>81</v>
      </c>
      <c r="E32" s="7" t="s">
        <v>1882</v>
      </c>
      <c r="F32" s="6" t="s">
        <v>1883</v>
      </c>
      <c r="G32" s="7" t="s">
        <v>84</v>
      </c>
      <c r="H32" s="6" t="s">
        <v>85</v>
      </c>
      <c r="I32" s="7" t="s">
        <v>86</v>
      </c>
      <c r="J32" s="6" t="s">
        <v>2303</v>
      </c>
      <c r="K32" s="7" t="s">
        <v>88</v>
      </c>
      <c r="L32" s="6" t="s">
        <v>2304</v>
      </c>
      <c r="M32" s="7" t="s">
        <v>1977</v>
      </c>
      <c r="N32" s="6" t="s">
        <v>1978</v>
      </c>
      <c r="O32" s="7" t="s">
        <v>148</v>
      </c>
      <c r="P32" t="s">
        <v>93</v>
      </c>
      <c r="Q32">
        <f t="shared" si="0"/>
        <v>35</v>
      </c>
      <c r="R32">
        <f>VLOOKUP(Q32,'3ME-NAF'!$A:$C,3,FALSE)</f>
        <v>2402</v>
      </c>
      <c r="S32" s="31" t="s">
        <v>94</v>
      </c>
      <c r="T32" t="s">
        <v>95</v>
      </c>
      <c r="U32" s="6" t="s">
        <v>360</v>
      </c>
      <c r="V32" s="7" t="s">
        <v>1862</v>
      </c>
      <c r="W32" s="6" t="s">
        <v>150</v>
      </c>
      <c r="X32" s="7" t="s">
        <v>453</v>
      </c>
      <c r="Y32" s="6" t="s">
        <v>2305</v>
      </c>
      <c r="Z32" s="7" t="s">
        <v>2306</v>
      </c>
      <c r="AA32" s="6" t="s">
        <v>2307</v>
      </c>
      <c r="AB32" s="7" t="s">
        <v>2087</v>
      </c>
      <c r="AC32" s="6" t="s">
        <v>79</v>
      </c>
      <c r="AD32" s="7" t="s">
        <v>79</v>
      </c>
      <c r="AE32" s="6" t="s">
        <v>79</v>
      </c>
      <c r="AF32" s="7" t="s">
        <v>79</v>
      </c>
      <c r="AG32" s="6" t="s">
        <v>79</v>
      </c>
      <c r="AH32" s="7" t="s">
        <v>143</v>
      </c>
      <c r="AI32" s="6" t="s">
        <v>143</v>
      </c>
      <c r="AJ32" s="7" t="s">
        <v>2308</v>
      </c>
      <c r="AK32" s="6" t="s">
        <v>2068</v>
      </c>
      <c r="AL32" s="7" t="s">
        <v>2267</v>
      </c>
      <c r="AM32" s="6" t="s">
        <v>2068</v>
      </c>
      <c r="AN32" s="7" t="s">
        <v>368</v>
      </c>
      <c r="AO32" t="s">
        <v>93</v>
      </c>
      <c r="AP32" s="7" t="s">
        <v>79</v>
      </c>
      <c r="AQ32" s="7"/>
      <c r="AR32" s="7">
        <v>1</v>
      </c>
      <c r="AS32" s="8">
        <v>23833746</v>
      </c>
      <c r="AT32" s="8">
        <v>23833746</v>
      </c>
      <c r="AU32" s="8"/>
      <c r="AV32" s="8"/>
      <c r="AW32" s="8"/>
      <c r="AX32" s="8"/>
      <c r="AY32" s="8">
        <v>10400000</v>
      </c>
      <c r="AZ32" s="8">
        <v>10400000</v>
      </c>
      <c r="BA32" s="9">
        <v>2080000</v>
      </c>
      <c r="BB32" s="9">
        <v>0</v>
      </c>
      <c r="BC32" s="9">
        <v>0</v>
      </c>
      <c r="BD32" s="9">
        <v>2080000</v>
      </c>
      <c r="BE32" s="10">
        <v>81564</v>
      </c>
      <c r="BF32" s="11">
        <v>6.375362</v>
      </c>
      <c r="BG32" s="11">
        <v>81564</v>
      </c>
      <c r="BH32" s="11">
        <v>13000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13433746</v>
      </c>
      <c r="BP32" s="9">
        <v>0</v>
      </c>
      <c r="BQ32" s="9">
        <v>0</v>
      </c>
      <c r="BR32" s="9">
        <v>0</v>
      </c>
      <c r="BS32" s="7"/>
    </row>
    <row r="33" spans="1:71" x14ac:dyDescent="0.25">
      <c r="A33" s="6" t="s">
        <v>2056</v>
      </c>
      <c r="B33" s="6" t="s">
        <v>354</v>
      </c>
      <c r="C33" s="7" t="s">
        <v>1881</v>
      </c>
      <c r="D33" s="6" t="s">
        <v>81</v>
      </c>
      <c r="E33" s="7" t="s">
        <v>1882</v>
      </c>
      <c r="F33" s="6" t="s">
        <v>1883</v>
      </c>
      <c r="G33" s="7" t="s">
        <v>84</v>
      </c>
      <c r="H33" s="6" t="s">
        <v>85</v>
      </c>
      <c r="I33" s="7" t="s">
        <v>86</v>
      </c>
      <c r="J33" s="6" t="s">
        <v>2309</v>
      </c>
      <c r="K33" s="7" t="s">
        <v>88</v>
      </c>
      <c r="L33" s="6" t="s">
        <v>2310</v>
      </c>
      <c r="M33" s="7" t="s">
        <v>2311</v>
      </c>
      <c r="N33" s="6" t="s">
        <v>2312</v>
      </c>
      <c r="O33" s="7" t="s">
        <v>1783</v>
      </c>
      <c r="P33" t="s">
        <v>236</v>
      </c>
      <c r="Q33">
        <f t="shared" si="0"/>
        <v>35</v>
      </c>
      <c r="R33">
        <f>VLOOKUP(Q33,'3ME-NAF'!$A:$C,3,FALSE)</f>
        <v>2402</v>
      </c>
      <c r="S33" s="31" t="s">
        <v>94</v>
      </c>
      <c r="T33" t="s">
        <v>95</v>
      </c>
      <c r="U33" s="6" t="s">
        <v>360</v>
      </c>
      <c r="V33" s="7" t="s">
        <v>1862</v>
      </c>
      <c r="W33" s="6" t="s">
        <v>305</v>
      </c>
      <c r="X33" s="7" t="s">
        <v>688</v>
      </c>
      <c r="Y33" s="6" t="s">
        <v>2313</v>
      </c>
      <c r="Z33" s="7" t="s">
        <v>2314</v>
      </c>
      <c r="AA33" s="6" t="s">
        <v>2315</v>
      </c>
      <c r="AB33" s="7" t="s">
        <v>2087</v>
      </c>
      <c r="AC33" s="6" t="s">
        <v>79</v>
      </c>
      <c r="AD33" s="7" t="s">
        <v>79</v>
      </c>
      <c r="AE33" s="6" t="s">
        <v>79</v>
      </c>
      <c r="AF33" s="7" t="s">
        <v>79</v>
      </c>
      <c r="AG33" s="6" t="s">
        <v>79</v>
      </c>
      <c r="AH33" s="7" t="s">
        <v>143</v>
      </c>
      <c r="AI33" s="6" t="s">
        <v>143</v>
      </c>
      <c r="AJ33" s="7" t="s">
        <v>2316</v>
      </c>
      <c r="AK33" s="6" t="s">
        <v>2068</v>
      </c>
      <c r="AL33" s="7" t="s">
        <v>2215</v>
      </c>
      <c r="AM33" s="6" t="s">
        <v>2149</v>
      </c>
      <c r="AN33" s="7" t="s">
        <v>368</v>
      </c>
      <c r="AO33" t="s">
        <v>236</v>
      </c>
      <c r="AP33" s="7" t="s">
        <v>1291</v>
      </c>
      <c r="AQ33" s="7" t="s">
        <v>143</v>
      </c>
      <c r="AR33" s="7">
        <v>1</v>
      </c>
      <c r="AS33" s="8">
        <v>29100000</v>
      </c>
      <c r="AT33" s="8">
        <v>29100000</v>
      </c>
      <c r="AU33" s="8"/>
      <c r="AV33" s="8"/>
      <c r="AW33" s="8"/>
      <c r="AX33" s="8"/>
      <c r="AY33" s="8">
        <v>12700000</v>
      </c>
      <c r="AZ33" s="8">
        <v>12700000</v>
      </c>
      <c r="BA33" s="9">
        <v>2540000</v>
      </c>
      <c r="BB33" s="9">
        <v>0</v>
      </c>
      <c r="BC33" s="9">
        <v>0</v>
      </c>
      <c r="BD33" s="9">
        <v>2540000</v>
      </c>
      <c r="BE33" s="10">
        <v>135000</v>
      </c>
      <c r="BF33" s="11">
        <v>4.7037040000000001</v>
      </c>
      <c r="BG33" s="11">
        <v>135000</v>
      </c>
      <c r="BH33" s="11">
        <v>18000</v>
      </c>
      <c r="BI33" s="9">
        <v>0</v>
      </c>
      <c r="BJ33" s="9">
        <v>2750000</v>
      </c>
      <c r="BK33" s="9">
        <v>0</v>
      </c>
      <c r="BL33" s="9">
        <v>0</v>
      </c>
      <c r="BM33" s="9">
        <v>0</v>
      </c>
      <c r="BN33" s="9">
        <v>0</v>
      </c>
      <c r="BO33" s="9">
        <v>13650000</v>
      </c>
      <c r="BP33" s="9">
        <v>0</v>
      </c>
      <c r="BQ33" s="9">
        <v>2750000</v>
      </c>
      <c r="BR33" s="9">
        <v>0</v>
      </c>
      <c r="BS33" s="7"/>
    </row>
    <row r="34" spans="1:71" x14ac:dyDescent="0.25">
      <c r="A34" s="6" t="s">
        <v>2056</v>
      </c>
      <c r="B34" s="6" t="s">
        <v>354</v>
      </c>
      <c r="C34" s="7" t="s">
        <v>1881</v>
      </c>
      <c r="D34" s="6" t="s">
        <v>81</v>
      </c>
      <c r="E34" s="7" t="s">
        <v>1882</v>
      </c>
      <c r="F34" s="6" t="s">
        <v>1883</v>
      </c>
      <c r="G34" s="7" t="s">
        <v>84</v>
      </c>
      <c r="H34" s="6" t="s">
        <v>85</v>
      </c>
      <c r="I34" s="7" t="s">
        <v>86</v>
      </c>
      <c r="J34" s="6" t="s">
        <v>2317</v>
      </c>
      <c r="K34" s="7" t="s">
        <v>88</v>
      </c>
      <c r="L34" s="6" t="s">
        <v>2318</v>
      </c>
      <c r="M34" s="7" t="s">
        <v>146</v>
      </c>
      <c r="N34" s="6" t="s">
        <v>1734</v>
      </c>
      <c r="O34" s="7" t="s">
        <v>511</v>
      </c>
      <c r="P34" t="s">
        <v>1979</v>
      </c>
      <c r="Q34">
        <f t="shared" si="0"/>
        <v>43</v>
      </c>
      <c r="R34">
        <f>VLOOKUP(Q34,'3ME-NAF'!$A:$C,3,FALSE)</f>
        <v>13</v>
      </c>
      <c r="S34" s="31" t="s">
        <v>94</v>
      </c>
      <c r="T34" t="s">
        <v>95</v>
      </c>
      <c r="U34" s="6" t="s">
        <v>1095</v>
      </c>
      <c r="V34" s="7" t="s">
        <v>1862</v>
      </c>
      <c r="W34" s="6" t="s">
        <v>787</v>
      </c>
      <c r="X34" s="7" t="s">
        <v>788</v>
      </c>
      <c r="Y34" s="6" t="s">
        <v>2319</v>
      </c>
      <c r="Z34" s="7" t="s">
        <v>2320</v>
      </c>
      <c r="AA34" s="6" t="s">
        <v>2321</v>
      </c>
      <c r="AB34" s="7" t="s">
        <v>2087</v>
      </c>
      <c r="AC34" s="6" t="s">
        <v>79</v>
      </c>
      <c r="AD34" s="7" t="s">
        <v>79</v>
      </c>
      <c r="AE34" s="6" t="s">
        <v>79</v>
      </c>
      <c r="AF34" s="7" t="s">
        <v>79</v>
      </c>
      <c r="AG34" s="6" t="s">
        <v>79</v>
      </c>
      <c r="AH34" s="7" t="s">
        <v>143</v>
      </c>
      <c r="AI34" s="6" t="s">
        <v>143</v>
      </c>
      <c r="AJ34" s="7" t="s">
        <v>2322</v>
      </c>
      <c r="AK34" s="6" t="s">
        <v>2066</v>
      </c>
      <c r="AL34" s="7" t="s">
        <v>2148</v>
      </c>
      <c r="AM34" s="6" t="s">
        <v>2149</v>
      </c>
      <c r="AN34" s="7" t="s">
        <v>368</v>
      </c>
      <c r="AO34" t="s">
        <v>1979</v>
      </c>
      <c r="AP34" s="7" t="s">
        <v>79</v>
      </c>
      <c r="AQ34" s="7"/>
      <c r="AR34" s="7">
        <v>1</v>
      </c>
      <c r="AS34" s="8">
        <v>11987294</v>
      </c>
      <c r="AT34" s="8">
        <v>11987294</v>
      </c>
      <c r="AU34" s="8"/>
      <c r="AV34" s="8"/>
      <c r="AW34" s="8"/>
      <c r="AX34" s="8"/>
      <c r="AY34" s="8">
        <v>5394282.2999999998</v>
      </c>
      <c r="AZ34" s="8">
        <v>5394282.2999999998</v>
      </c>
      <c r="BA34" s="9">
        <v>1078856.46</v>
      </c>
      <c r="BB34" s="9">
        <v>0</v>
      </c>
      <c r="BC34" s="9">
        <v>0</v>
      </c>
      <c r="BD34" s="9">
        <v>1078856.46</v>
      </c>
      <c r="BE34" s="10">
        <v>46750</v>
      </c>
      <c r="BF34" s="11">
        <v>5.7692860000000001</v>
      </c>
      <c r="BG34" s="11">
        <v>46750</v>
      </c>
      <c r="BH34" s="11">
        <v>11000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6593011.7000000002</v>
      </c>
      <c r="BP34" s="9">
        <v>0</v>
      </c>
      <c r="BQ34" s="9">
        <v>0</v>
      </c>
      <c r="BR34" s="9">
        <v>0</v>
      </c>
      <c r="BS34" s="7"/>
    </row>
    <row r="35" spans="1:71" x14ac:dyDescent="0.25">
      <c r="A35" s="6" t="s">
        <v>2056</v>
      </c>
      <c r="B35" s="6" t="s">
        <v>354</v>
      </c>
      <c r="C35" s="7" t="s">
        <v>1881</v>
      </c>
      <c r="D35" s="6" t="s">
        <v>81</v>
      </c>
      <c r="E35" s="7" t="s">
        <v>1882</v>
      </c>
      <c r="F35" s="6" t="s">
        <v>1883</v>
      </c>
      <c r="G35" s="7" t="s">
        <v>84</v>
      </c>
      <c r="H35" s="6" t="s">
        <v>85</v>
      </c>
      <c r="I35" s="7" t="s">
        <v>86</v>
      </c>
      <c r="J35" s="6" t="s">
        <v>2323</v>
      </c>
      <c r="K35" s="7" t="s">
        <v>88</v>
      </c>
      <c r="L35" s="6" t="s">
        <v>2324</v>
      </c>
      <c r="M35" s="7" t="s">
        <v>1977</v>
      </c>
      <c r="N35" s="6" t="s">
        <v>1978</v>
      </c>
      <c r="O35" s="7" t="s">
        <v>148</v>
      </c>
      <c r="P35" t="s">
        <v>430</v>
      </c>
      <c r="Q35">
        <f t="shared" si="0"/>
        <v>35</v>
      </c>
      <c r="R35">
        <f>VLOOKUP(Q35,'3ME-NAF'!$A:$C,3,FALSE)</f>
        <v>2402</v>
      </c>
      <c r="S35" s="31" t="s">
        <v>94</v>
      </c>
      <c r="T35" t="s">
        <v>95</v>
      </c>
      <c r="U35" s="6" t="s">
        <v>1095</v>
      </c>
      <c r="V35" s="7" t="s">
        <v>1862</v>
      </c>
      <c r="W35" s="6" t="s">
        <v>189</v>
      </c>
      <c r="X35" s="7" t="s">
        <v>1471</v>
      </c>
      <c r="Y35" s="6" t="s">
        <v>2325</v>
      </c>
      <c r="Z35" s="7" t="s">
        <v>2326</v>
      </c>
      <c r="AA35" s="6" t="s">
        <v>2327</v>
      </c>
      <c r="AB35" s="7" t="s">
        <v>2087</v>
      </c>
      <c r="AC35" s="6" t="s">
        <v>79</v>
      </c>
      <c r="AD35" s="7" t="s">
        <v>79</v>
      </c>
      <c r="AE35" s="6" t="s">
        <v>79</v>
      </c>
      <c r="AF35" s="7" t="s">
        <v>79</v>
      </c>
      <c r="AG35" s="6" t="s">
        <v>79</v>
      </c>
      <c r="AH35" s="7" t="s">
        <v>143</v>
      </c>
      <c r="AI35" s="6" t="s">
        <v>143</v>
      </c>
      <c r="AJ35" s="7" t="s">
        <v>2328</v>
      </c>
      <c r="AK35" s="6" t="s">
        <v>2068</v>
      </c>
      <c r="AL35" s="7" t="s">
        <v>2148</v>
      </c>
      <c r="AM35" s="6" t="s">
        <v>2149</v>
      </c>
      <c r="AN35" s="7" t="s">
        <v>368</v>
      </c>
      <c r="AO35" t="s">
        <v>430</v>
      </c>
      <c r="AP35" s="7" t="s">
        <v>79</v>
      </c>
      <c r="AQ35" s="7"/>
      <c r="AR35" s="7">
        <v>1</v>
      </c>
      <c r="AS35" s="8">
        <v>11594611</v>
      </c>
      <c r="AT35" s="8">
        <v>11594611</v>
      </c>
      <c r="AU35" s="8"/>
      <c r="AV35" s="8"/>
      <c r="AW35" s="8"/>
      <c r="AX35" s="8"/>
      <c r="AY35" s="8">
        <v>4980000</v>
      </c>
      <c r="AZ35" s="8">
        <v>4980000</v>
      </c>
      <c r="BA35" s="9">
        <v>996000</v>
      </c>
      <c r="BB35" s="9">
        <v>0</v>
      </c>
      <c r="BC35" s="9">
        <v>0</v>
      </c>
      <c r="BD35" s="9">
        <v>996000</v>
      </c>
      <c r="BE35" s="10">
        <v>70720</v>
      </c>
      <c r="BF35" s="11">
        <v>3.5209280000000001</v>
      </c>
      <c r="BG35" s="11">
        <v>70720</v>
      </c>
      <c r="BH35" s="11">
        <v>14000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6614611</v>
      </c>
      <c r="BP35" s="9">
        <v>0</v>
      </c>
      <c r="BQ35" s="9">
        <v>0</v>
      </c>
      <c r="BR35" s="9">
        <v>0</v>
      </c>
      <c r="BS35" s="7"/>
    </row>
    <row r="36" spans="1:71" x14ac:dyDescent="0.25">
      <c r="A36" s="6" t="s">
        <v>2056</v>
      </c>
      <c r="B36" s="6" t="s">
        <v>354</v>
      </c>
      <c r="C36" s="7" t="s">
        <v>1881</v>
      </c>
      <c r="D36" s="6" t="s">
        <v>81</v>
      </c>
      <c r="E36" s="7" t="s">
        <v>1882</v>
      </c>
      <c r="F36" s="6" t="s">
        <v>1883</v>
      </c>
      <c r="G36" s="7" t="s">
        <v>84</v>
      </c>
      <c r="H36" s="6" t="s">
        <v>85</v>
      </c>
      <c r="I36" s="7" t="s">
        <v>86</v>
      </c>
      <c r="J36" s="6" t="s">
        <v>2329</v>
      </c>
      <c r="K36" s="7" t="s">
        <v>88</v>
      </c>
      <c r="L36" s="6" t="s">
        <v>2330</v>
      </c>
      <c r="M36" s="7" t="s">
        <v>2331</v>
      </c>
      <c r="N36" s="6" t="s">
        <v>2332</v>
      </c>
      <c r="O36" s="7" t="s">
        <v>148</v>
      </c>
      <c r="P36" t="s">
        <v>93</v>
      </c>
      <c r="Q36">
        <f t="shared" si="0"/>
        <v>35</v>
      </c>
      <c r="R36">
        <f>VLOOKUP(Q36,'3ME-NAF'!$A:$C,3,FALSE)</f>
        <v>2402</v>
      </c>
      <c r="S36" s="31" t="s">
        <v>94</v>
      </c>
      <c r="T36" t="s">
        <v>95</v>
      </c>
      <c r="U36" s="6" t="s">
        <v>360</v>
      </c>
      <c r="V36" s="7" t="s">
        <v>1862</v>
      </c>
      <c r="W36" s="6" t="s">
        <v>473</v>
      </c>
      <c r="X36" s="7" t="s">
        <v>486</v>
      </c>
      <c r="Y36" s="6" t="s">
        <v>2333</v>
      </c>
      <c r="Z36" s="7" t="s">
        <v>2334</v>
      </c>
      <c r="AA36" s="6" t="s">
        <v>2335</v>
      </c>
      <c r="AB36" s="7" t="s">
        <v>2087</v>
      </c>
      <c r="AC36" s="6" t="s">
        <v>79</v>
      </c>
      <c r="AD36" s="7" t="s">
        <v>79</v>
      </c>
      <c r="AE36" s="6" t="s">
        <v>79</v>
      </c>
      <c r="AF36" s="7" t="s">
        <v>79</v>
      </c>
      <c r="AG36" s="6" t="s">
        <v>79</v>
      </c>
      <c r="AH36" s="7" t="s">
        <v>143</v>
      </c>
      <c r="AI36" s="6" t="s">
        <v>143</v>
      </c>
      <c r="AJ36" s="7" t="s">
        <v>2336</v>
      </c>
      <c r="AK36" s="6" t="s">
        <v>2068</v>
      </c>
      <c r="AL36" s="7" t="s">
        <v>2148</v>
      </c>
      <c r="AM36" s="6" t="s">
        <v>2149</v>
      </c>
      <c r="AN36" s="7" t="s">
        <v>368</v>
      </c>
      <c r="AO36" t="s">
        <v>93</v>
      </c>
      <c r="AP36" s="7" t="s">
        <v>1291</v>
      </c>
      <c r="AQ36" s="7" t="s">
        <v>143</v>
      </c>
      <c r="AR36" s="7">
        <v>1</v>
      </c>
      <c r="AS36" s="8">
        <v>9373001</v>
      </c>
      <c r="AT36" s="8">
        <v>9373001</v>
      </c>
      <c r="AU36" s="8"/>
      <c r="AV36" s="8"/>
      <c r="AW36" s="8"/>
      <c r="AX36" s="8"/>
      <c r="AY36" s="8">
        <v>3450000</v>
      </c>
      <c r="AZ36" s="8">
        <v>3450000</v>
      </c>
      <c r="BA36" s="9">
        <v>690000</v>
      </c>
      <c r="BB36" s="9">
        <v>0</v>
      </c>
      <c r="BC36" s="9">
        <v>0</v>
      </c>
      <c r="BD36" s="9">
        <v>690000</v>
      </c>
      <c r="BE36" s="10">
        <v>67327</v>
      </c>
      <c r="BF36" s="11">
        <v>2.562122</v>
      </c>
      <c r="BG36" s="11">
        <v>67327</v>
      </c>
      <c r="BH36" s="11">
        <v>9000</v>
      </c>
      <c r="BI36" s="9">
        <v>0</v>
      </c>
      <c r="BJ36" s="9">
        <v>2462966</v>
      </c>
      <c r="BK36" s="9">
        <v>0</v>
      </c>
      <c r="BL36" s="9">
        <v>0</v>
      </c>
      <c r="BM36" s="9">
        <v>0</v>
      </c>
      <c r="BN36" s="9">
        <v>0</v>
      </c>
      <c r="BO36" s="9">
        <v>3460035</v>
      </c>
      <c r="BP36" s="9">
        <v>0</v>
      </c>
      <c r="BQ36" s="9">
        <v>2462966</v>
      </c>
      <c r="BR36" s="9">
        <v>0</v>
      </c>
      <c r="BS36" s="7"/>
    </row>
    <row r="37" spans="1:71" x14ac:dyDescent="0.25">
      <c r="A37" s="6" t="s">
        <v>2056</v>
      </c>
      <c r="B37" s="6" t="s">
        <v>354</v>
      </c>
      <c r="C37" s="7" t="s">
        <v>1881</v>
      </c>
      <c r="D37" s="6" t="s">
        <v>81</v>
      </c>
      <c r="E37" s="7" t="s">
        <v>1882</v>
      </c>
      <c r="F37" s="6" t="s">
        <v>1883</v>
      </c>
      <c r="G37" s="7" t="s">
        <v>84</v>
      </c>
      <c r="H37" s="6" t="s">
        <v>85</v>
      </c>
      <c r="I37" s="7" t="s">
        <v>86</v>
      </c>
      <c r="J37" s="6" t="s">
        <v>2337</v>
      </c>
      <c r="K37" s="7" t="s">
        <v>88</v>
      </c>
      <c r="L37" s="6" t="s">
        <v>2338</v>
      </c>
      <c r="M37" s="7" t="s">
        <v>2331</v>
      </c>
      <c r="N37" s="6" t="s">
        <v>2332</v>
      </c>
      <c r="O37" s="7" t="s">
        <v>148</v>
      </c>
      <c r="P37" t="s">
        <v>93</v>
      </c>
      <c r="Q37">
        <f t="shared" si="0"/>
        <v>35</v>
      </c>
      <c r="R37">
        <f>VLOOKUP(Q37,'3ME-NAF'!$A:$C,3,FALSE)</f>
        <v>2402</v>
      </c>
      <c r="S37" s="31" t="s">
        <v>94</v>
      </c>
      <c r="T37" t="s">
        <v>95</v>
      </c>
      <c r="U37" s="6" t="s">
        <v>1689</v>
      </c>
      <c r="V37" s="7" t="s">
        <v>1862</v>
      </c>
      <c r="W37" s="6" t="s">
        <v>473</v>
      </c>
      <c r="X37" s="7" t="s">
        <v>486</v>
      </c>
      <c r="Y37" s="6" t="s">
        <v>2339</v>
      </c>
      <c r="Z37" s="7" t="s">
        <v>2340</v>
      </c>
      <c r="AA37" s="6" t="s">
        <v>2341</v>
      </c>
      <c r="AB37" s="7" t="s">
        <v>2087</v>
      </c>
      <c r="AC37" s="6" t="s">
        <v>79</v>
      </c>
      <c r="AD37" s="7" t="s">
        <v>79</v>
      </c>
      <c r="AE37" s="6" t="s">
        <v>79</v>
      </c>
      <c r="AF37" s="7" t="s">
        <v>79</v>
      </c>
      <c r="AG37" s="6" t="s">
        <v>79</v>
      </c>
      <c r="AH37" s="7" t="s">
        <v>143</v>
      </c>
      <c r="AI37" s="6" t="s">
        <v>143</v>
      </c>
      <c r="AJ37" s="7" t="s">
        <v>2342</v>
      </c>
      <c r="AK37" s="6" t="s">
        <v>2066</v>
      </c>
      <c r="AL37" s="7" t="s">
        <v>2148</v>
      </c>
      <c r="AM37" s="6" t="s">
        <v>2149</v>
      </c>
      <c r="AN37" s="7" t="s">
        <v>368</v>
      </c>
      <c r="AO37" t="s">
        <v>93</v>
      </c>
      <c r="AP37" s="7" t="s">
        <v>1291</v>
      </c>
      <c r="AQ37" s="7" t="s">
        <v>143</v>
      </c>
      <c r="AR37" s="7">
        <v>1</v>
      </c>
      <c r="AS37" s="8">
        <v>9735718</v>
      </c>
      <c r="AT37" s="8">
        <v>9735718</v>
      </c>
      <c r="AU37" s="8"/>
      <c r="AV37" s="8"/>
      <c r="AW37" s="8"/>
      <c r="AX37" s="8"/>
      <c r="AY37" s="8">
        <v>4650000</v>
      </c>
      <c r="AZ37" s="8">
        <v>4650000</v>
      </c>
      <c r="BA37" s="9">
        <v>930000</v>
      </c>
      <c r="BB37" s="9">
        <v>0</v>
      </c>
      <c r="BC37" s="9">
        <v>0</v>
      </c>
      <c r="BD37" s="9">
        <v>930000</v>
      </c>
      <c r="BE37" s="10">
        <v>56911</v>
      </c>
      <c r="BF37" s="11">
        <v>4.0853260000000002</v>
      </c>
      <c r="BG37" s="11">
        <v>56911</v>
      </c>
      <c r="BH37" s="11">
        <v>9000</v>
      </c>
      <c r="BI37" s="9">
        <v>0</v>
      </c>
      <c r="BJ37" s="9">
        <v>1632999.5</v>
      </c>
      <c r="BK37" s="9">
        <v>0</v>
      </c>
      <c r="BL37" s="9">
        <v>0</v>
      </c>
      <c r="BM37" s="9">
        <v>0</v>
      </c>
      <c r="BN37" s="9">
        <v>0</v>
      </c>
      <c r="BO37" s="9">
        <v>3452718.5</v>
      </c>
      <c r="BP37" s="9">
        <v>0</v>
      </c>
      <c r="BQ37" s="9">
        <v>1632999.5</v>
      </c>
      <c r="BR37" s="9">
        <v>0</v>
      </c>
      <c r="BS37" s="7"/>
    </row>
    <row r="38" spans="1:71" x14ac:dyDescent="0.25">
      <c r="A38" s="6" t="s">
        <v>2056</v>
      </c>
      <c r="B38" s="6" t="s">
        <v>354</v>
      </c>
      <c r="C38" s="7" t="s">
        <v>1881</v>
      </c>
      <c r="D38" s="6" t="s">
        <v>81</v>
      </c>
      <c r="E38" s="7" t="s">
        <v>1882</v>
      </c>
      <c r="F38" s="6" t="s">
        <v>1883</v>
      </c>
      <c r="G38" s="7" t="s">
        <v>84</v>
      </c>
      <c r="H38" s="6" t="s">
        <v>85</v>
      </c>
      <c r="I38" s="7" t="s">
        <v>86</v>
      </c>
      <c r="J38" s="6" t="s">
        <v>2343</v>
      </c>
      <c r="K38" s="7" t="s">
        <v>88</v>
      </c>
      <c r="L38" s="6" t="s">
        <v>2344</v>
      </c>
      <c r="M38" s="7" t="s">
        <v>2345</v>
      </c>
      <c r="N38" s="6" t="s">
        <v>2346</v>
      </c>
      <c r="O38" s="7" t="s">
        <v>1783</v>
      </c>
      <c r="P38" t="s">
        <v>236</v>
      </c>
      <c r="Q38">
        <f t="shared" si="0"/>
        <v>35</v>
      </c>
      <c r="R38">
        <f>VLOOKUP(Q38,'3ME-NAF'!$A:$C,3,FALSE)</f>
        <v>2402</v>
      </c>
      <c r="S38" s="31" t="s">
        <v>94</v>
      </c>
      <c r="T38" t="s">
        <v>95</v>
      </c>
      <c r="U38" s="6" t="s">
        <v>360</v>
      </c>
      <c r="V38" s="7" t="s">
        <v>1862</v>
      </c>
      <c r="W38" s="6" t="s">
        <v>136</v>
      </c>
      <c r="X38" s="7" t="s">
        <v>2347</v>
      </c>
      <c r="Y38" s="6" t="s">
        <v>2348</v>
      </c>
      <c r="Z38" s="7" t="s">
        <v>2349</v>
      </c>
      <c r="AA38" s="6" t="s">
        <v>2350</v>
      </c>
      <c r="AB38" s="7" t="s">
        <v>2087</v>
      </c>
      <c r="AC38" s="6" t="s">
        <v>79</v>
      </c>
      <c r="AD38" s="7" t="s">
        <v>79</v>
      </c>
      <c r="AE38" s="6" t="s">
        <v>79</v>
      </c>
      <c r="AF38" s="7" t="s">
        <v>79</v>
      </c>
      <c r="AG38" s="6" t="s">
        <v>79</v>
      </c>
      <c r="AH38" s="7" t="s">
        <v>143</v>
      </c>
      <c r="AI38" s="6" t="s">
        <v>143</v>
      </c>
      <c r="AJ38" s="7" t="s">
        <v>2351</v>
      </c>
      <c r="AK38" s="6" t="s">
        <v>2352</v>
      </c>
      <c r="AL38" s="7" t="s">
        <v>2148</v>
      </c>
      <c r="AM38" s="6" t="s">
        <v>2149</v>
      </c>
      <c r="AN38" s="7" t="s">
        <v>368</v>
      </c>
      <c r="AO38" t="s">
        <v>236</v>
      </c>
      <c r="AP38" s="7" t="s">
        <v>1291</v>
      </c>
      <c r="AQ38" s="7" t="s">
        <v>143</v>
      </c>
      <c r="AR38" s="7">
        <v>1</v>
      </c>
      <c r="AS38" s="8">
        <v>8235745</v>
      </c>
      <c r="AT38" s="8">
        <v>8235745</v>
      </c>
      <c r="AU38" s="8"/>
      <c r="AV38" s="8"/>
      <c r="AW38" s="8"/>
      <c r="AX38" s="8"/>
      <c r="AY38" s="8">
        <v>3950000</v>
      </c>
      <c r="AZ38" s="8">
        <v>3950000</v>
      </c>
      <c r="BA38" s="9">
        <v>790000</v>
      </c>
      <c r="BB38" s="9">
        <v>0</v>
      </c>
      <c r="BC38" s="9">
        <v>0</v>
      </c>
      <c r="BD38" s="9">
        <v>790000</v>
      </c>
      <c r="BE38" s="10">
        <v>43200</v>
      </c>
      <c r="BF38" s="11">
        <v>4.5717590000000001</v>
      </c>
      <c r="BG38" s="11">
        <v>43200</v>
      </c>
      <c r="BH38" s="11">
        <v>5500</v>
      </c>
      <c r="BI38" s="9">
        <v>0</v>
      </c>
      <c r="BJ38" s="9">
        <v>1393260</v>
      </c>
      <c r="BK38" s="9">
        <v>0</v>
      </c>
      <c r="BL38" s="9">
        <v>0</v>
      </c>
      <c r="BM38" s="9">
        <v>0</v>
      </c>
      <c r="BN38" s="9">
        <v>0</v>
      </c>
      <c r="BO38" s="9">
        <v>2892485</v>
      </c>
      <c r="BP38" s="9">
        <v>0</v>
      </c>
      <c r="BQ38" s="9">
        <v>1393260</v>
      </c>
      <c r="BR38" s="9">
        <v>0</v>
      </c>
      <c r="BS38" s="7"/>
    </row>
    <row r="39" spans="1:71" x14ac:dyDescent="0.25">
      <c r="A39" s="6" t="s">
        <v>2056</v>
      </c>
      <c r="B39" s="6" t="s">
        <v>354</v>
      </c>
      <c r="C39" s="7" t="s">
        <v>1881</v>
      </c>
      <c r="D39" s="6" t="s">
        <v>81</v>
      </c>
      <c r="E39" s="7" t="s">
        <v>1882</v>
      </c>
      <c r="F39" s="6" t="s">
        <v>1883</v>
      </c>
      <c r="G39" s="7" t="s">
        <v>84</v>
      </c>
      <c r="H39" s="6" t="s">
        <v>85</v>
      </c>
      <c r="I39" s="7" t="s">
        <v>86</v>
      </c>
      <c r="J39" s="6" t="s">
        <v>2353</v>
      </c>
      <c r="K39" s="7" t="s">
        <v>88</v>
      </c>
      <c r="L39" s="6" t="s">
        <v>2354</v>
      </c>
      <c r="M39" s="7" t="s">
        <v>2133</v>
      </c>
      <c r="N39" s="6" t="s">
        <v>2134</v>
      </c>
      <c r="O39" s="7" t="s">
        <v>1783</v>
      </c>
      <c r="P39" t="s">
        <v>430</v>
      </c>
      <c r="Q39">
        <f t="shared" si="0"/>
        <v>35</v>
      </c>
      <c r="R39">
        <f>VLOOKUP(Q39,'3ME-NAF'!$A:$C,3,FALSE)</f>
        <v>2402</v>
      </c>
      <c r="S39" s="31" t="s">
        <v>94</v>
      </c>
      <c r="T39" t="s">
        <v>95</v>
      </c>
      <c r="U39" s="6" t="s">
        <v>360</v>
      </c>
      <c r="V39" s="7" t="s">
        <v>1862</v>
      </c>
      <c r="W39" s="6" t="s">
        <v>787</v>
      </c>
      <c r="X39" s="7" t="s">
        <v>995</v>
      </c>
      <c r="Y39" s="6" t="s">
        <v>2355</v>
      </c>
      <c r="Z39" s="7" t="s">
        <v>2356</v>
      </c>
      <c r="AA39" s="6" t="s">
        <v>2357</v>
      </c>
      <c r="AB39" s="7" t="s">
        <v>2087</v>
      </c>
      <c r="AC39" s="6" t="s">
        <v>79</v>
      </c>
      <c r="AD39" s="7" t="s">
        <v>79</v>
      </c>
      <c r="AE39" s="6" t="s">
        <v>79</v>
      </c>
      <c r="AF39" s="7" t="s">
        <v>79</v>
      </c>
      <c r="AG39" s="6" t="s">
        <v>79</v>
      </c>
      <c r="AH39" s="7" t="s">
        <v>143</v>
      </c>
      <c r="AI39" s="6" t="s">
        <v>143</v>
      </c>
      <c r="AJ39" s="7" t="s">
        <v>2358</v>
      </c>
      <c r="AK39" s="6" t="s">
        <v>2136</v>
      </c>
      <c r="AL39" s="7" t="s">
        <v>2148</v>
      </c>
      <c r="AM39" s="6" t="s">
        <v>2149</v>
      </c>
      <c r="AN39" s="7" t="s">
        <v>368</v>
      </c>
      <c r="AO39" t="s">
        <v>430</v>
      </c>
      <c r="AP39" s="7" t="s">
        <v>79</v>
      </c>
      <c r="AQ39" s="7"/>
      <c r="AR39" s="7">
        <v>1</v>
      </c>
      <c r="AS39" s="8">
        <v>6650000</v>
      </c>
      <c r="AT39" s="8">
        <v>6650000</v>
      </c>
      <c r="AU39" s="8"/>
      <c r="AV39" s="8"/>
      <c r="AW39" s="8"/>
      <c r="AX39" s="8"/>
      <c r="AY39" s="8">
        <v>3219000</v>
      </c>
      <c r="AZ39" s="8">
        <v>3219000</v>
      </c>
      <c r="BA39" s="9">
        <v>643800</v>
      </c>
      <c r="BB39" s="9">
        <v>0</v>
      </c>
      <c r="BC39" s="9">
        <v>0</v>
      </c>
      <c r="BD39" s="9">
        <v>643800</v>
      </c>
      <c r="BE39" s="10">
        <v>30550</v>
      </c>
      <c r="BF39" s="11">
        <v>5.2684120000000005</v>
      </c>
      <c r="BG39" s="11">
        <v>30550</v>
      </c>
      <c r="BH39" s="11">
        <v>4700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3431000</v>
      </c>
      <c r="BP39" s="9">
        <v>0</v>
      </c>
      <c r="BQ39" s="9">
        <v>0</v>
      </c>
      <c r="BR39" s="9">
        <v>0</v>
      </c>
      <c r="BS39" s="7"/>
    </row>
    <row r="40" spans="1:71" x14ac:dyDescent="0.25">
      <c r="A40" s="6" t="s">
        <v>2056</v>
      </c>
      <c r="B40" s="6" t="s">
        <v>354</v>
      </c>
      <c r="C40" s="7" t="s">
        <v>1881</v>
      </c>
      <c r="D40" s="6" t="s">
        <v>81</v>
      </c>
      <c r="E40" s="7" t="s">
        <v>1882</v>
      </c>
      <c r="F40" s="6" t="s">
        <v>1883</v>
      </c>
      <c r="G40" s="7" t="s">
        <v>84</v>
      </c>
      <c r="H40" s="6" t="s">
        <v>85</v>
      </c>
      <c r="I40" s="7" t="s">
        <v>86</v>
      </c>
      <c r="J40" s="6" t="s">
        <v>2359</v>
      </c>
      <c r="K40" s="7" t="s">
        <v>88</v>
      </c>
      <c r="L40" s="6" t="s">
        <v>2360</v>
      </c>
      <c r="M40" s="7" t="s">
        <v>761</v>
      </c>
      <c r="N40" s="6" t="s">
        <v>1782</v>
      </c>
      <c r="O40" s="7" t="s">
        <v>1783</v>
      </c>
      <c r="P40" t="s">
        <v>430</v>
      </c>
      <c r="Q40">
        <f t="shared" si="0"/>
        <v>35</v>
      </c>
      <c r="R40">
        <f>VLOOKUP(Q40,'3ME-NAF'!$A:$C,3,FALSE)</f>
        <v>2402</v>
      </c>
      <c r="S40" s="31" t="s">
        <v>94</v>
      </c>
      <c r="T40" t="s">
        <v>95</v>
      </c>
      <c r="U40" s="6" t="s">
        <v>1689</v>
      </c>
      <c r="V40" s="7" t="s">
        <v>1862</v>
      </c>
      <c r="W40" s="6" t="s">
        <v>473</v>
      </c>
      <c r="X40" s="7" t="s">
        <v>486</v>
      </c>
      <c r="Y40" s="6" t="s">
        <v>2361</v>
      </c>
      <c r="Z40" s="7" t="s">
        <v>2362</v>
      </c>
      <c r="AA40" s="6" t="s">
        <v>2363</v>
      </c>
      <c r="AB40" s="7" t="s">
        <v>2087</v>
      </c>
      <c r="AC40" s="6" t="s">
        <v>79</v>
      </c>
      <c r="AD40" s="7" t="s">
        <v>79</v>
      </c>
      <c r="AE40" s="6" t="s">
        <v>79</v>
      </c>
      <c r="AF40" s="7" t="s">
        <v>79</v>
      </c>
      <c r="AG40" s="6" t="s">
        <v>79</v>
      </c>
      <c r="AH40" s="7" t="s">
        <v>143</v>
      </c>
      <c r="AI40" s="6" t="s">
        <v>143</v>
      </c>
      <c r="AJ40" s="7" t="s">
        <v>2364</v>
      </c>
      <c r="AK40" s="6" t="s">
        <v>2066</v>
      </c>
      <c r="AL40" s="7" t="s">
        <v>2148</v>
      </c>
      <c r="AM40" s="6" t="s">
        <v>2149</v>
      </c>
      <c r="AN40" s="7" t="s">
        <v>368</v>
      </c>
      <c r="AO40" t="s">
        <v>430</v>
      </c>
      <c r="AP40" s="7" t="s">
        <v>79</v>
      </c>
      <c r="AQ40" s="7"/>
      <c r="AR40" s="7">
        <v>1</v>
      </c>
      <c r="AS40" s="8">
        <v>14275152</v>
      </c>
      <c r="AT40" s="8">
        <v>14275152</v>
      </c>
      <c r="AU40" s="8"/>
      <c r="AV40" s="8"/>
      <c r="AW40" s="8"/>
      <c r="AX40" s="8"/>
      <c r="AY40" s="8">
        <v>6852073</v>
      </c>
      <c r="AZ40" s="8">
        <v>6852073</v>
      </c>
      <c r="BA40" s="9">
        <v>1370414.6</v>
      </c>
      <c r="BB40" s="9">
        <v>0</v>
      </c>
      <c r="BC40" s="9">
        <v>0</v>
      </c>
      <c r="BD40" s="9">
        <v>1370414.6</v>
      </c>
      <c r="BE40" s="10">
        <v>87235</v>
      </c>
      <c r="BF40" s="11">
        <v>3.9273650000000004</v>
      </c>
      <c r="BG40" s="11">
        <v>87235</v>
      </c>
      <c r="BH40" s="11">
        <v>14400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7423079</v>
      </c>
      <c r="BP40" s="9">
        <v>0</v>
      </c>
      <c r="BQ40" s="9">
        <v>0</v>
      </c>
      <c r="BR40" s="9">
        <v>0</v>
      </c>
      <c r="BS40" s="7"/>
    </row>
    <row r="41" spans="1:71" x14ac:dyDescent="0.25">
      <c r="A41" s="6" t="s">
        <v>2056</v>
      </c>
      <c r="B41" s="6" t="s">
        <v>354</v>
      </c>
      <c r="C41" s="7" t="s">
        <v>1881</v>
      </c>
      <c r="D41" s="6" t="s">
        <v>81</v>
      </c>
      <c r="E41" s="7" t="s">
        <v>1882</v>
      </c>
      <c r="F41" s="6" t="s">
        <v>1883</v>
      </c>
      <c r="G41" s="7" t="s">
        <v>84</v>
      </c>
      <c r="H41" s="6" t="s">
        <v>85</v>
      </c>
      <c r="I41" s="7" t="s">
        <v>86</v>
      </c>
      <c r="J41" s="6" t="s">
        <v>2365</v>
      </c>
      <c r="K41" s="7" t="s">
        <v>88</v>
      </c>
      <c r="L41" s="6" t="s">
        <v>2366</v>
      </c>
      <c r="M41" s="7" t="s">
        <v>146</v>
      </c>
      <c r="N41" s="6" t="s">
        <v>1734</v>
      </c>
      <c r="O41" s="7" t="s">
        <v>511</v>
      </c>
      <c r="P41" t="s">
        <v>430</v>
      </c>
      <c r="Q41">
        <f t="shared" si="0"/>
        <v>43</v>
      </c>
      <c r="R41">
        <f>VLOOKUP(Q41,'3ME-NAF'!$A:$C,3,FALSE)</f>
        <v>13</v>
      </c>
      <c r="S41" s="31" t="s">
        <v>94</v>
      </c>
      <c r="T41" t="s">
        <v>95</v>
      </c>
      <c r="U41" s="6" t="s">
        <v>360</v>
      </c>
      <c r="V41" s="7" t="s">
        <v>97</v>
      </c>
      <c r="W41" s="6" t="s">
        <v>787</v>
      </c>
      <c r="X41" s="7" t="s">
        <v>1339</v>
      </c>
      <c r="Y41" s="6" t="s">
        <v>2367</v>
      </c>
      <c r="Z41" s="7" t="s">
        <v>2368</v>
      </c>
      <c r="AA41" s="6" t="s">
        <v>2369</v>
      </c>
      <c r="AB41" s="7" t="s">
        <v>2087</v>
      </c>
      <c r="AC41" s="6" t="s">
        <v>79</v>
      </c>
      <c r="AD41" s="7" t="s">
        <v>79</v>
      </c>
      <c r="AE41" s="6" t="s">
        <v>79</v>
      </c>
      <c r="AF41" s="7" t="s">
        <v>79</v>
      </c>
      <c r="AG41" s="6" t="s">
        <v>79</v>
      </c>
      <c r="AH41" s="7" t="s">
        <v>143</v>
      </c>
      <c r="AI41" s="6" t="s">
        <v>143</v>
      </c>
      <c r="AJ41" s="7" t="s">
        <v>1502</v>
      </c>
      <c r="AK41" s="6" t="s">
        <v>2066</v>
      </c>
      <c r="AL41" s="7" t="s">
        <v>2148</v>
      </c>
      <c r="AM41" s="6" t="s">
        <v>2149</v>
      </c>
      <c r="AN41" s="7" t="s">
        <v>368</v>
      </c>
      <c r="AO41" t="s">
        <v>430</v>
      </c>
      <c r="AP41" s="7" t="s">
        <v>1291</v>
      </c>
      <c r="AQ41" s="7" t="s">
        <v>143</v>
      </c>
      <c r="AR41" s="7">
        <v>1</v>
      </c>
      <c r="AS41" s="8">
        <v>52352574</v>
      </c>
      <c r="AT41" s="8">
        <v>52352574</v>
      </c>
      <c r="AU41" s="8"/>
      <c r="AV41" s="8"/>
      <c r="AW41" s="8"/>
      <c r="AX41" s="8"/>
      <c r="AY41" s="8">
        <v>14990000</v>
      </c>
      <c r="AZ41" s="8">
        <v>14990000</v>
      </c>
      <c r="BA41" s="9">
        <v>2998000</v>
      </c>
      <c r="BB41" s="9">
        <v>0</v>
      </c>
      <c r="BC41" s="9">
        <v>0</v>
      </c>
      <c r="BD41" s="9">
        <v>2998000</v>
      </c>
      <c r="BE41" s="10">
        <v>319600</v>
      </c>
      <c r="BF41" s="11">
        <v>2.345119</v>
      </c>
      <c r="BG41" s="11">
        <v>319600</v>
      </c>
      <c r="BH41" s="11">
        <v>40000</v>
      </c>
      <c r="BI41" s="9">
        <v>0</v>
      </c>
      <c r="BJ41" s="9">
        <v>1379076</v>
      </c>
      <c r="BK41" s="9">
        <v>0</v>
      </c>
      <c r="BL41" s="9">
        <v>0</v>
      </c>
      <c r="BM41" s="9">
        <v>0</v>
      </c>
      <c r="BN41" s="9">
        <v>0</v>
      </c>
      <c r="BO41" s="9">
        <v>35983498</v>
      </c>
      <c r="BP41" s="9">
        <v>0</v>
      </c>
      <c r="BQ41" s="9">
        <v>1379076</v>
      </c>
      <c r="BR41" s="9">
        <v>0</v>
      </c>
      <c r="BS41" s="7"/>
    </row>
    <row r="42" spans="1:71" x14ac:dyDescent="0.25">
      <c r="A42" s="6" t="s">
        <v>2056</v>
      </c>
      <c r="B42" s="6" t="s">
        <v>354</v>
      </c>
      <c r="C42" s="7" t="s">
        <v>1881</v>
      </c>
      <c r="D42" s="6" t="s">
        <v>81</v>
      </c>
      <c r="E42" s="7" t="s">
        <v>1882</v>
      </c>
      <c r="F42" s="6" t="s">
        <v>1883</v>
      </c>
      <c r="G42" s="7" t="s">
        <v>84</v>
      </c>
      <c r="H42" s="6" t="s">
        <v>85</v>
      </c>
      <c r="I42" s="7" t="s">
        <v>86</v>
      </c>
      <c r="J42" s="6" t="s">
        <v>2370</v>
      </c>
      <c r="K42" s="7" t="s">
        <v>88</v>
      </c>
      <c r="L42" s="6" t="s">
        <v>2371</v>
      </c>
      <c r="M42" s="7" t="s">
        <v>2372</v>
      </c>
      <c r="N42" s="6" t="s">
        <v>2373</v>
      </c>
      <c r="O42" s="7" t="s">
        <v>1783</v>
      </c>
      <c r="P42" t="s">
        <v>430</v>
      </c>
      <c r="Q42">
        <f t="shared" si="0"/>
        <v>35</v>
      </c>
      <c r="R42">
        <f>VLOOKUP(Q42,'3ME-NAF'!$A:$C,3,FALSE)</f>
        <v>2402</v>
      </c>
      <c r="S42" s="31" t="s">
        <v>94</v>
      </c>
      <c r="T42" t="s">
        <v>95</v>
      </c>
      <c r="U42" s="6" t="s">
        <v>360</v>
      </c>
      <c r="V42" s="7" t="s">
        <v>1862</v>
      </c>
      <c r="W42" s="6" t="s">
        <v>473</v>
      </c>
      <c r="X42" s="7" t="s">
        <v>500</v>
      </c>
      <c r="Y42" s="6" t="s">
        <v>2374</v>
      </c>
      <c r="Z42" s="7" t="s">
        <v>2375</v>
      </c>
      <c r="AA42" s="6" t="s">
        <v>2376</v>
      </c>
      <c r="AB42" s="7" t="s">
        <v>2087</v>
      </c>
      <c r="AC42" s="6" t="s">
        <v>79</v>
      </c>
      <c r="AD42" s="7" t="s">
        <v>79</v>
      </c>
      <c r="AE42" s="6" t="s">
        <v>79</v>
      </c>
      <c r="AF42" s="7" t="s">
        <v>79</v>
      </c>
      <c r="AG42" s="6" t="s">
        <v>79</v>
      </c>
      <c r="AH42" s="7" t="s">
        <v>79</v>
      </c>
      <c r="AI42" s="6" t="s">
        <v>79</v>
      </c>
      <c r="AJ42" s="7" t="s">
        <v>79</v>
      </c>
      <c r="AK42" s="6" t="s">
        <v>2068</v>
      </c>
      <c r="AL42" s="7" t="s">
        <v>2148</v>
      </c>
      <c r="AM42" s="6" t="s">
        <v>2149</v>
      </c>
      <c r="AN42" s="7" t="s">
        <v>368</v>
      </c>
      <c r="AO42" t="s">
        <v>430</v>
      </c>
      <c r="AP42" s="7" t="s">
        <v>1291</v>
      </c>
      <c r="AQ42" s="7" t="s">
        <v>143</v>
      </c>
      <c r="AR42" s="7">
        <v>1</v>
      </c>
      <c r="AS42" s="8">
        <v>37901904</v>
      </c>
      <c r="AT42" s="8">
        <v>37901904</v>
      </c>
      <c r="AU42" s="8"/>
      <c r="AV42" s="8"/>
      <c r="AW42" s="8"/>
      <c r="AX42" s="8"/>
      <c r="AY42" s="8">
        <v>13400000</v>
      </c>
      <c r="AZ42" s="8">
        <v>13400000</v>
      </c>
      <c r="BA42" s="9"/>
      <c r="BB42" s="9"/>
      <c r="BC42" s="9"/>
      <c r="BD42" s="9"/>
      <c r="BE42" s="10">
        <v>217687</v>
      </c>
      <c r="BF42" s="11">
        <v>3.077814</v>
      </c>
      <c r="BG42" s="11">
        <v>217687</v>
      </c>
      <c r="BH42" s="11">
        <v>27300</v>
      </c>
      <c r="BI42" s="9">
        <v>0</v>
      </c>
      <c r="BJ42" s="9">
        <v>1767095</v>
      </c>
      <c r="BK42" s="9">
        <v>0</v>
      </c>
      <c r="BL42" s="9">
        <v>0</v>
      </c>
      <c r="BM42" s="9">
        <v>0</v>
      </c>
      <c r="BN42" s="9">
        <v>0</v>
      </c>
      <c r="BO42" s="9">
        <v>22734809</v>
      </c>
      <c r="BP42" s="9">
        <v>0</v>
      </c>
      <c r="BQ42" s="9">
        <v>1767095</v>
      </c>
      <c r="BR42" s="9">
        <v>0</v>
      </c>
      <c r="BS42" s="7"/>
    </row>
    <row r="43" spans="1:71" x14ac:dyDescent="0.25">
      <c r="A43" s="6" t="s">
        <v>2056</v>
      </c>
      <c r="B43" s="6" t="s">
        <v>354</v>
      </c>
      <c r="C43" s="7" t="s">
        <v>1881</v>
      </c>
      <c r="D43" s="6" t="s">
        <v>81</v>
      </c>
      <c r="E43" s="7" t="s">
        <v>1882</v>
      </c>
      <c r="F43" s="6" t="s">
        <v>1883</v>
      </c>
      <c r="G43" s="7" t="s">
        <v>84</v>
      </c>
      <c r="H43" s="6" t="s">
        <v>85</v>
      </c>
      <c r="I43" s="7" t="s">
        <v>86</v>
      </c>
      <c r="J43" s="6" t="s">
        <v>2377</v>
      </c>
      <c r="K43" s="7" t="s">
        <v>88</v>
      </c>
      <c r="L43" s="6" t="s">
        <v>2378</v>
      </c>
      <c r="M43" s="7" t="s">
        <v>90</v>
      </c>
      <c r="N43" s="6" t="s">
        <v>91</v>
      </c>
      <c r="O43" s="7" t="s">
        <v>92</v>
      </c>
      <c r="P43" t="s">
        <v>93</v>
      </c>
      <c r="Q43">
        <f t="shared" si="0"/>
        <v>10</v>
      </c>
      <c r="R43">
        <f>VLOOKUP(Q43,'3ME-NAF'!$A:$C,3,FALSE)</f>
        <v>2</v>
      </c>
      <c r="S43" s="31" t="s">
        <v>94</v>
      </c>
      <c r="T43" t="s">
        <v>95</v>
      </c>
      <c r="U43" s="6" t="s">
        <v>360</v>
      </c>
      <c r="V43" s="7" t="s">
        <v>1862</v>
      </c>
      <c r="W43" s="6" t="s">
        <v>473</v>
      </c>
      <c r="X43" s="7" t="s">
        <v>634</v>
      </c>
      <c r="Y43" s="6" t="s">
        <v>2379</v>
      </c>
      <c r="Z43" s="7" t="s">
        <v>2380</v>
      </c>
      <c r="AA43" s="6" t="s">
        <v>2381</v>
      </c>
      <c r="AB43" s="7" t="s">
        <v>2087</v>
      </c>
      <c r="AC43" s="6" t="s">
        <v>79</v>
      </c>
      <c r="AD43" s="7" t="s">
        <v>79</v>
      </c>
      <c r="AE43" s="6" t="s">
        <v>79</v>
      </c>
      <c r="AF43" s="7" t="s">
        <v>79</v>
      </c>
      <c r="AG43" s="6" t="s">
        <v>79</v>
      </c>
      <c r="AH43" s="7" t="s">
        <v>143</v>
      </c>
      <c r="AI43" s="6" t="s">
        <v>143</v>
      </c>
      <c r="AJ43" s="7" t="s">
        <v>2382</v>
      </c>
      <c r="AK43" s="6" t="s">
        <v>2136</v>
      </c>
      <c r="AL43" s="7" t="s">
        <v>2148</v>
      </c>
      <c r="AM43" s="6" t="s">
        <v>2149</v>
      </c>
      <c r="AN43" s="7" t="s">
        <v>368</v>
      </c>
      <c r="AO43" t="s">
        <v>93</v>
      </c>
      <c r="AP43" s="7" t="s">
        <v>1291</v>
      </c>
      <c r="AQ43" s="7" t="s">
        <v>143</v>
      </c>
      <c r="AR43" s="7">
        <v>1</v>
      </c>
      <c r="AS43" s="8">
        <v>13700000</v>
      </c>
      <c r="AT43" s="8">
        <v>13700000</v>
      </c>
      <c r="AU43" s="8"/>
      <c r="AV43" s="8"/>
      <c r="AW43" s="8"/>
      <c r="AX43" s="8"/>
      <c r="AY43" s="8">
        <v>6372000</v>
      </c>
      <c r="AZ43" s="8">
        <v>6372000</v>
      </c>
      <c r="BA43" s="9">
        <v>1274400</v>
      </c>
      <c r="BB43" s="9">
        <v>0</v>
      </c>
      <c r="BC43" s="9">
        <v>0</v>
      </c>
      <c r="BD43" s="9">
        <v>1274400</v>
      </c>
      <c r="BE43" s="10">
        <v>68151</v>
      </c>
      <c r="BF43" s="11">
        <v>4.6749130000000001</v>
      </c>
      <c r="BG43" s="11">
        <v>68151</v>
      </c>
      <c r="BH43" s="11">
        <v>13000</v>
      </c>
      <c r="BI43" s="9">
        <v>0</v>
      </c>
      <c r="BJ43" s="9">
        <v>526820</v>
      </c>
      <c r="BK43" s="9">
        <v>0</v>
      </c>
      <c r="BL43" s="9">
        <v>0</v>
      </c>
      <c r="BM43" s="9">
        <v>0</v>
      </c>
      <c r="BN43" s="9">
        <v>0</v>
      </c>
      <c r="BO43" s="9">
        <v>6801180</v>
      </c>
      <c r="BP43" s="9">
        <v>0</v>
      </c>
      <c r="BQ43" s="9">
        <v>526820</v>
      </c>
      <c r="BR43" s="9">
        <v>0</v>
      </c>
      <c r="BS43" s="7"/>
    </row>
    <row r="44" spans="1:71" x14ac:dyDescent="0.25">
      <c r="A44" s="6" t="s">
        <v>2383</v>
      </c>
      <c r="B44" s="6" t="s">
        <v>354</v>
      </c>
      <c r="C44" s="7" t="s">
        <v>1881</v>
      </c>
      <c r="D44" s="6" t="s">
        <v>81</v>
      </c>
      <c r="E44" s="7" t="s">
        <v>1882</v>
      </c>
      <c r="F44" s="6" t="s">
        <v>1883</v>
      </c>
      <c r="G44" s="7" t="s">
        <v>84</v>
      </c>
      <c r="H44" s="6" t="s">
        <v>85</v>
      </c>
      <c r="I44" s="7" t="s">
        <v>86</v>
      </c>
      <c r="J44" s="6" t="s">
        <v>2433</v>
      </c>
      <c r="K44" s="7" t="s">
        <v>88</v>
      </c>
      <c r="L44" s="6" t="s">
        <v>2434</v>
      </c>
      <c r="M44" s="7" t="s">
        <v>2435</v>
      </c>
      <c r="N44" s="6" t="s">
        <v>2436</v>
      </c>
      <c r="O44" s="7" t="s">
        <v>148</v>
      </c>
      <c r="P44" t="s">
        <v>430</v>
      </c>
      <c r="Q44">
        <f t="shared" si="0"/>
        <v>35</v>
      </c>
      <c r="R44">
        <f>VLOOKUP(Q44,'3ME-NAF'!$A:$C,3,FALSE)</f>
        <v>2402</v>
      </c>
      <c r="S44" s="31" t="s">
        <v>94</v>
      </c>
      <c r="T44" t="s">
        <v>95</v>
      </c>
      <c r="U44" s="6" t="s">
        <v>360</v>
      </c>
      <c r="V44" s="7" t="s">
        <v>1862</v>
      </c>
      <c r="W44" s="6" t="s">
        <v>98</v>
      </c>
      <c r="X44" s="7" t="s">
        <v>2100</v>
      </c>
      <c r="Y44" s="6" t="s">
        <v>2437</v>
      </c>
      <c r="Z44" s="7" t="s">
        <v>2438</v>
      </c>
      <c r="AA44" s="6" t="s">
        <v>2439</v>
      </c>
      <c r="AB44" s="7" t="s">
        <v>1866</v>
      </c>
      <c r="AC44" s="6" t="s">
        <v>79</v>
      </c>
      <c r="AD44" s="7" t="s">
        <v>79</v>
      </c>
      <c r="AE44" s="6" t="s">
        <v>79</v>
      </c>
      <c r="AF44" s="7" t="s">
        <v>79</v>
      </c>
      <c r="AG44" s="6" t="s">
        <v>79</v>
      </c>
      <c r="AH44" s="7" t="s">
        <v>79</v>
      </c>
      <c r="AI44" s="6" t="s">
        <v>79</v>
      </c>
      <c r="AJ44" s="7" t="s">
        <v>79</v>
      </c>
      <c r="AK44" s="6" t="s">
        <v>2440</v>
      </c>
      <c r="AL44" s="7" t="s">
        <v>2412</v>
      </c>
      <c r="AM44" s="6" t="s">
        <v>2411</v>
      </c>
      <c r="AN44" s="7" t="s">
        <v>368</v>
      </c>
      <c r="AO44" t="s">
        <v>430</v>
      </c>
      <c r="AP44" s="7" t="s">
        <v>1291</v>
      </c>
      <c r="AQ44" s="7" t="s">
        <v>143</v>
      </c>
      <c r="AR44" s="7">
        <v>1</v>
      </c>
      <c r="AS44" s="8">
        <v>24500014</v>
      </c>
      <c r="AT44" s="8">
        <v>24500014</v>
      </c>
      <c r="AU44" s="8"/>
      <c r="AV44" s="8"/>
      <c r="AW44" s="8"/>
      <c r="AX44" s="8"/>
      <c r="AY44" s="8">
        <v>12302500</v>
      </c>
      <c r="AZ44" s="8">
        <v>12302500</v>
      </c>
      <c r="BA44" s="9"/>
      <c r="BB44" s="9"/>
      <c r="BC44" s="9"/>
      <c r="BD44" s="9"/>
      <c r="BE44" s="10">
        <v>124800</v>
      </c>
      <c r="BF44" s="11">
        <v>4.9288860000000003</v>
      </c>
      <c r="BG44" s="11">
        <v>124800</v>
      </c>
      <c r="BH44" s="11">
        <v>16900</v>
      </c>
      <c r="BI44" s="9">
        <v>0</v>
      </c>
      <c r="BJ44" s="9">
        <v>512430</v>
      </c>
      <c r="BK44" s="9">
        <v>0</v>
      </c>
      <c r="BL44" s="9">
        <v>0</v>
      </c>
      <c r="BM44" s="9">
        <v>0</v>
      </c>
      <c r="BN44" s="9">
        <v>0</v>
      </c>
      <c r="BO44" s="9">
        <v>11685084</v>
      </c>
      <c r="BP44" s="9">
        <v>0</v>
      </c>
      <c r="BQ44" s="9">
        <v>512430</v>
      </c>
      <c r="BR44" s="9">
        <v>0</v>
      </c>
      <c r="BS44" s="7"/>
    </row>
    <row r="45" spans="1:71" x14ac:dyDescent="0.25">
      <c r="A45" s="6" t="s">
        <v>2383</v>
      </c>
      <c r="B45" s="6" t="s">
        <v>354</v>
      </c>
      <c r="C45" s="7" t="s">
        <v>2441</v>
      </c>
      <c r="D45" s="6" t="s">
        <v>81</v>
      </c>
      <c r="E45" s="7" t="s">
        <v>2442</v>
      </c>
      <c r="F45" s="6" t="s">
        <v>2443</v>
      </c>
      <c r="G45" s="7" t="s">
        <v>84</v>
      </c>
      <c r="H45" s="6" t="s">
        <v>85</v>
      </c>
      <c r="I45" s="7" t="s">
        <v>2444</v>
      </c>
      <c r="J45" s="6" t="s">
        <v>2445</v>
      </c>
      <c r="K45" s="7" t="s">
        <v>88</v>
      </c>
      <c r="L45" s="6" t="s">
        <v>2446</v>
      </c>
      <c r="M45" s="7" t="s">
        <v>2447</v>
      </c>
      <c r="N45" s="6" t="s">
        <v>2448</v>
      </c>
      <c r="O45" s="7" t="s">
        <v>1408</v>
      </c>
      <c r="P45" t="s">
        <v>93</v>
      </c>
      <c r="Q45">
        <f t="shared" si="0"/>
        <v>10</v>
      </c>
      <c r="R45">
        <f>VLOOKUP(Q45,'3ME-NAF'!$A:$C,3,FALSE)</f>
        <v>2</v>
      </c>
      <c r="S45" s="31" t="s">
        <v>94</v>
      </c>
      <c r="T45" t="s">
        <v>95</v>
      </c>
      <c r="U45" s="6" t="s">
        <v>2272</v>
      </c>
      <c r="V45" s="7" t="s">
        <v>97</v>
      </c>
      <c r="W45" s="6" t="s">
        <v>98</v>
      </c>
      <c r="X45" s="7" t="s">
        <v>361</v>
      </c>
      <c r="Y45" s="6" t="s">
        <v>2449</v>
      </c>
      <c r="Z45" s="7" t="s">
        <v>2450</v>
      </c>
      <c r="AA45" s="6" t="s">
        <v>2451</v>
      </c>
      <c r="AB45" s="7" t="s">
        <v>2452</v>
      </c>
      <c r="AC45" s="6" t="s">
        <v>79</v>
      </c>
      <c r="AD45" s="7" t="s">
        <v>79</v>
      </c>
      <c r="AE45" s="6" t="s">
        <v>79</v>
      </c>
      <c r="AF45" s="7" t="s">
        <v>79</v>
      </c>
      <c r="AG45" s="6" t="s">
        <v>79</v>
      </c>
      <c r="AH45" s="7" t="s">
        <v>143</v>
      </c>
      <c r="AI45" s="6" t="s">
        <v>2453</v>
      </c>
      <c r="AJ45" s="7" t="s">
        <v>2454</v>
      </c>
      <c r="AK45" s="6" t="s">
        <v>2389</v>
      </c>
      <c r="AL45" s="7" t="s">
        <v>2390</v>
      </c>
      <c r="AM45" s="6" t="s">
        <v>2391</v>
      </c>
      <c r="AN45" s="7" t="s">
        <v>368</v>
      </c>
      <c r="AO45" t="s">
        <v>93</v>
      </c>
      <c r="AP45" s="7" t="s">
        <v>79</v>
      </c>
      <c r="AQ45" s="7"/>
      <c r="AR45" s="7">
        <v>1</v>
      </c>
      <c r="AS45" s="8">
        <v>11025000</v>
      </c>
      <c r="AT45" s="8">
        <v>10215000</v>
      </c>
      <c r="AU45" s="8"/>
      <c r="AV45" s="8"/>
      <c r="AW45" s="8"/>
      <c r="AX45" s="8"/>
      <c r="AY45" s="8">
        <v>4394025</v>
      </c>
      <c r="AZ45" s="8">
        <v>4394025</v>
      </c>
      <c r="BA45" s="9">
        <v>878805</v>
      </c>
      <c r="BB45" s="9">
        <v>878805</v>
      </c>
      <c r="BC45" s="9">
        <v>0</v>
      </c>
      <c r="BD45" s="9">
        <v>1757610</v>
      </c>
      <c r="BE45" s="10">
        <v>55250</v>
      </c>
      <c r="BF45" s="11">
        <v>3.9764930000000001</v>
      </c>
      <c r="BG45" s="11">
        <v>55250</v>
      </c>
      <c r="BH45" s="11">
        <v>30000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6630975</v>
      </c>
      <c r="BP45" s="9">
        <v>0</v>
      </c>
      <c r="BQ45" s="9">
        <v>0</v>
      </c>
      <c r="BR45" s="9">
        <v>0</v>
      </c>
      <c r="BS45" s="7"/>
    </row>
    <row r="46" spans="1:71" x14ac:dyDescent="0.25">
      <c r="A46" s="6" t="s">
        <v>2383</v>
      </c>
      <c r="B46" s="6" t="s">
        <v>354</v>
      </c>
      <c r="C46" s="7" t="s">
        <v>2441</v>
      </c>
      <c r="D46" s="6" t="s">
        <v>81</v>
      </c>
      <c r="E46" s="7" t="s">
        <v>2442</v>
      </c>
      <c r="F46" s="6" t="s">
        <v>2443</v>
      </c>
      <c r="G46" s="7" t="s">
        <v>84</v>
      </c>
      <c r="H46" s="6" t="s">
        <v>85</v>
      </c>
      <c r="I46" s="7" t="s">
        <v>2444</v>
      </c>
      <c r="J46" s="6" t="s">
        <v>2455</v>
      </c>
      <c r="K46" s="7" t="s">
        <v>88</v>
      </c>
      <c r="L46" s="6" t="s">
        <v>2456</v>
      </c>
      <c r="M46" s="7" t="s">
        <v>146</v>
      </c>
      <c r="N46" s="6" t="s">
        <v>1734</v>
      </c>
      <c r="O46" s="7" t="s">
        <v>511</v>
      </c>
      <c r="P46" t="s">
        <v>93</v>
      </c>
      <c r="Q46">
        <f t="shared" si="0"/>
        <v>43</v>
      </c>
      <c r="R46">
        <f>VLOOKUP(Q46,'3ME-NAF'!$A:$C,3,FALSE)</f>
        <v>13</v>
      </c>
      <c r="S46" s="31" t="s">
        <v>94</v>
      </c>
      <c r="T46" t="s">
        <v>95</v>
      </c>
      <c r="U46" s="6" t="s">
        <v>1095</v>
      </c>
      <c r="V46" s="7" t="s">
        <v>97</v>
      </c>
      <c r="W46" s="6" t="s">
        <v>787</v>
      </c>
      <c r="X46" s="7" t="s">
        <v>870</v>
      </c>
      <c r="Y46" s="6" t="s">
        <v>871</v>
      </c>
      <c r="Z46" s="7" t="s">
        <v>872</v>
      </c>
      <c r="AA46" s="6" t="s">
        <v>873</v>
      </c>
      <c r="AB46" s="7" t="s">
        <v>2452</v>
      </c>
      <c r="AC46" s="6" t="s">
        <v>79</v>
      </c>
      <c r="AD46" s="7" t="s">
        <v>79</v>
      </c>
      <c r="AE46" s="6" t="s">
        <v>79</v>
      </c>
      <c r="AF46" s="7" t="s">
        <v>79</v>
      </c>
      <c r="AG46" s="6" t="s">
        <v>79</v>
      </c>
      <c r="AH46" s="7" t="s">
        <v>143</v>
      </c>
      <c r="AI46" s="6" t="s">
        <v>143</v>
      </c>
      <c r="AJ46" s="7" t="s">
        <v>2457</v>
      </c>
      <c r="AK46" s="6" t="s">
        <v>2458</v>
      </c>
      <c r="AL46" s="7" t="s">
        <v>2459</v>
      </c>
      <c r="AM46" s="6" t="s">
        <v>2389</v>
      </c>
      <c r="AN46" s="7" t="s">
        <v>368</v>
      </c>
      <c r="AO46" t="s">
        <v>93</v>
      </c>
      <c r="AP46" s="7" t="s">
        <v>79</v>
      </c>
      <c r="AQ46" s="7"/>
      <c r="AR46" s="7">
        <v>1</v>
      </c>
      <c r="AS46" s="8">
        <v>5595000</v>
      </c>
      <c r="AT46" s="8">
        <v>5595000</v>
      </c>
      <c r="AU46" s="8"/>
      <c r="AV46" s="8"/>
      <c r="AW46" s="8"/>
      <c r="AX46" s="8"/>
      <c r="AY46" s="8">
        <v>1400000</v>
      </c>
      <c r="AZ46" s="8">
        <v>1400000</v>
      </c>
      <c r="BA46" s="9">
        <v>280000</v>
      </c>
      <c r="BB46" s="9">
        <v>0</v>
      </c>
      <c r="BC46" s="9">
        <v>0</v>
      </c>
      <c r="BD46" s="9">
        <v>280000</v>
      </c>
      <c r="BE46" s="10">
        <v>16744</v>
      </c>
      <c r="BF46" s="11">
        <v>4.1806020000000004</v>
      </c>
      <c r="BG46" s="11">
        <v>16744</v>
      </c>
      <c r="BH46" s="11">
        <v>3400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4195000</v>
      </c>
      <c r="BP46" s="9">
        <v>0</v>
      </c>
      <c r="BQ46" s="9">
        <v>0</v>
      </c>
      <c r="BR46" s="9">
        <v>0</v>
      </c>
      <c r="BS46" s="7"/>
    </row>
    <row r="47" spans="1:71" x14ac:dyDescent="0.25">
      <c r="A47" s="6" t="s">
        <v>2383</v>
      </c>
      <c r="B47" s="6" t="s">
        <v>354</v>
      </c>
      <c r="C47" s="7" t="s">
        <v>2441</v>
      </c>
      <c r="D47" s="6" t="s">
        <v>81</v>
      </c>
      <c r="E47" s="7" t="s">
        <v>2442</v>
      </c>
      <c r="F47" s="6" t="s">
        <v>2443</v>
      </c>
      <c r="G47" s="7" t="s">
        <v>84</v>
      </c>
      <c r="H47" s="6" t="s">
        <v>85</v>
      </c>
      <c r="I47" s="7" t="s">
        <v>2444</v>
      </c>
      <c r="J47" s="6" t="s">
        <v>2460</v>
      </c>
      <c r="K47" s="7" t="s">
        <v>88</v>
      </c>
      <c r="L47" s="6" t="s">
        <v>2461</v>
      </c>
      <c r="M47" s="7" t="s">
        <v>146</v>
      </c>
      <c r="N47" s="6" t="s">
        <v>1734</v>
      </c>
      <c r="O47" s="7" t="s">
        <v>511</v>
      </c>
      <c r="P47" t="s">
        <v>93</v>
      </c>
      <c r="Q47">
        <f t="shared" si="0"/>
        <v>43</v>
      </c>
      <c r="R47">
        <f>VLOOKUP(Q47,'3ME-NAF'!$A:$C,3,FALSE)</f>
        <v>13</v>
      </c>
      <c r="S47" s="31" t="s">
        <v>94</v>
      </c>
      <c r="T47" t="s">
        <v>95</v>
      </c>
      <c r="U47" s="6" t="s">
        <v>2272</v>
      </c>
      <c r="V47" s="7" t="s">
        <v>97</v>
      </c>
      <c r="W47" s="6" t="s">
        <v>189</v>
      </c>
      <c r="X47" s="7" t="s">
        <v>1178</v>
      </c>
      <c r="Y47" s="6" t="s">
        <v>2462</v>
      </c>
      <c r="Z47" s="7" t="s">
        <v>2463</v>
      </c>
      <c r="AA47" s="6" t="s">
        <v>2464</v>
      </c>
      <c r="AB47" s="7" t="s">
        <v>2452</v>
      </c>
      <c r="AC47" s="6" t="s">
        <v>79</v>
      </c>
      <c r="AD47" s="7" t="s">
        <v>79</v>
      </c>
      <c r="AE47" s="6" t="s">
        <v>79</v>
      </c>
      <c r="AF47" s="7" t="s">
        <v>79</v>
      </c>
      <c r="AG47" s="6" t="s">
        <v>79</v>
      </c>
      <c r="AH47" s="7" t="s">
        <v>143</v>
      </c>
      <c r="AI47" s="6" t="s">
        <v>143</v>
      </c>
      <c r="AJ47" s="7" t="s">
        <v>2465</v>
      </c>
      <c r="AK47" s="6" t="s">
        <v>2389</v>
      </c>
      <c r="AL47" s="7" t="s">
        <v>2466</v>
      </c>
      <c r="AM47" s="6" t="s">
        <v>2467</v>
      </c>
      <c r="AN47" s="7" t="s">
        <v>368</v>
      </c>
      <c r="AO47" t="s">
        <v>93</v>
      </c>
      <c r="AP47" s="7" t="s">
        <v>79</v>
      </c>
      <c r="AQ47" s="7"/>
      <c r="AR47" s="7">
        <v>1</v>
      </c>
      <c r="AS47" s="8">
        <v>5850000</v>
      </c>
      <c r="AT47" s="8">
        <v>5850000</v>
      </c>
      <c r="AU47" s="8"/>
      <c r="AV47" s="8"/>
      <c r="AW47" s="8"/>
      <c r="AX47" s="8"/>
      <c r="AY47" s="8">
        <v>1700000</v>
      </c>
      <c r="AZ47" s="8">
        <v>1700000</v>
      </c>
      <c r="BA47" s="9">
        <v>340000</v>
      </c>
      <c r="BB47" s="9">
        <v>0</v>
      </c>
      <c r="BC47" s="9">
        <v>0</v>
      </c>
      <c r="BD47" s="9">
        <v>340000</v>
      </c>
      <c r="BE47" s="10">
        <v>20900</v>
      </c>
      <c r="BF47" s="11">
        <v>4.066986</v>
      </c>
      <c r="BG47" s="11">
        <v>20900</v>
      </c>
      <c r="BH47" s="11">
        <v>4000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4150000</v>
      </c>
      <c r="BP47" s="9">
        <v>0</v>
      </c>
      <c r="BQ47" s="9">
        <v>0</v>
      </c>
      <c r="BR47" s="9">
        <v>0</v>
      </c>
      <c r="BS47" s="7"/>
    </row>
    <row r="48" spans="1:71" x14ac:dyDescent="0.25">
      <c r="A48" s="6" t="s">
        <v>2383</v>
      </c>
      <c r="B48" s="6" t="s">
        <v>354</v>
      </c>
      <c r="C48" s="7" t="s">
        <v>2441</v>
      </c>
      <c r="D48" s="6" t="s">
        <v>81</v>
      </c>
      <c r="E48" s="7" t="s">
        <v>2442</v>
      </c>
      <c r="F48" s="6" t="s">
        <v>2443</v>
      </c>
      <c r="G48" s="7" t="s">
        <v>84</v>
      </c>
      <c r="H48" s="6" t="s">
        <v>85</v>
      </c>
      <c r="I48" s="7" t="s">
        <v>2444</v>
      </c>
      <c r="J48" s="6" t="s">
        <v>2468</v>
      </c>
      <c r="K48" s="7" t="s">
        <v>88</v>
      </c>
      <c r="L48" s="6" t="s">
        <v>2469</v>
      </c>
      <c r="M48" s="7" t="s">
        <v>2133</v>
      </c>
      <c r="N48" s="6" t="s">
        <v>2134</v>
      </c>
      <c r="O48" s="7" t="s">
        <v>1783</v>
      </c>
      <c r="P48" t="s">
        <v>165</v>
      </c>
      <c r="Q48">
        <f t="shared" si="0"/>
        <v>35</v>
      </c>
      <c r="R48">
        <f>VLOOKUP(Q48,'3ME-NAF'!$A:$C,3,FALSE)</f>
        <v>2402</v>
      </c>
      <c r="S48" s="31" t="s">
        <v>94</v>
      </c>
      <c r="T48" t="s">
        <v>95</v>
      </c>
      <c r="U48" s="6" t="s">
        <v>2272</v>
      </c>
      <c r="V48" s="7" t="s">
        <v>97</v>
      </c>
      <c r="W48" s="6" t="s">
        <v>189</v>
      </c>
      <c r="X48" s="7" t="s">
        <v>1471</v>
      </c>
      <c r="Y48" s="6" t="s">
        <v>2470</v>
      </c>
      <c r="Z48" s="7" t="s">
        <v>2471</v>
      </c>
      <c r="AA48" s="6" t="s">
        <v>2472</v>
      </c>
      <c r="AB48" s="7" t="s">
        <v>2399</v>
      </c>
      <c r="AC48" s="6" t="s">
        <v>79</v>
      </c>
      <c r="AD48" s="7" t="s">
        <v>79</v>
      </c>
      <c r="AE48" s="6" t="s">
        <v>79</v>
      </c>
      <c r="AF48" s="7" t="s">
        <v>79</v>
      </c>
      <c r="AG48" s="6" t="s">
        <v>79</v>
      </c>
      <c r="AH48" s="7" t="s">
        <v>143</v>
      </c>
      <c r="AI48" s="6" t="s">
        <v>143</v>
      </c>
      <c r="AJ48" s="7" t="s">
        <v>2473</v>
      </c>
      <c r="AK48" s="6" t="s">
        <v>2458</v>
      </c>
      <c r="AL48" s="7" t="s">
        <v>2474</v>
      </c>
      <c r="AM48" s="6" t="s">
        <v>2389</v>
      </c>
      <c r="AN48" s="7" t="s">
        <v>368</v>
      </c>
      <c r="AO48" t="s">
        <v>165</v>
      </c>
      <c r="AP48" s="7" t="s">
        <v>79</v>
      </c>
      <c r="AQ48" s="7"/>
      <c r="AR48" s="7">
        <v>1</v>
      </c>
      <c r="AS48" s="8">
        <v>6600000</v>
      </c>
      <c r="AT48" s="8">
        <v>6600000</v>
      </c>
      <c r="AU48" s="8"/>
      <c r="AV48" s="8"/>
      <c r="AW48" s="8"/>
      <c r="AX48" s="8"/>
      <c r="AY48" s="8">
        <v>2500000</v>
      </c>
      <c r="AZ48" s="8">
        <v>2500000</v>
      </c>
      <c r="BA48" s="9">
        <v>500000</v>
      </c>
      <c r="BB48" s="9">
        <v>0</v>
      </c>
      <c r="BC48" s="9">
        <v>0</v>
      </c>
      <c r="BD48" s="9">
        <v>500000</v>
      </c>
      <c r="BE48" s="10">
        <v>31680</v>
      </c>
      <c r="BF48" s="11">
        <v>3.9457070000000001</v>
      </c>
      <c r="BG48" s="11">
        <v>31680</v>
      </c>
      <c r="BH48" s="11">
        <v>4700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4100000</v>
      </c>
      <c r="BP48" s="9">
        <v>0</v>
      </c>
      <c r="BQ48" s="9">
        <v>0</v>
      </c>
      <c r="BR48" s="9">
        <v>0</v>
      </c>
      <c r="BS48" s="7"/>
    </row>
    <row r="49" spans="1:71" x14ac:dyDescent="0.25">
      <c r="A49" s="6" t="s">
        <v>2383</v>
      </c>
      <c r="B49" s="6" t="s">
        <v>354</v>
      </c>
      <c r="C49" s="7" t="s">
        <v>2441</v>
      </c>
      <c r="D49" s="6" t="s">
        <v>81</v>
      </c>
      <c r="E49" s="7" t="s">
        <v>2442</v>
      </c>
      <c r="F49" s="6" t="s">
        <v>2443</v>
      </c>
      <c r="G49" s="7" t="s">
        <v>84</v>
      </c>
      <c r="H49" s="6" t="s">
        <v>85</v>
      </c>
      <c r="I49" s="7" t="s">
        <v>2444</v>
      </c>
      <c r="J49" s="6" t="s">
        <v>2475</v>
      </c>
      <c r="K49" s="7" t="s">
        <v>88</v>
      </c>
      <c r="L49" s="6" t="s">
        <v>2476</v>
      </c>
      <c r="M49" s="7" t="s">
        <v>2477</v>
      </c>
      <c r="N49" s="6" t="s">
        <v>2478</v>
      </c>
      <c r="O49" s="7" t="s">
        <v>1783</v>
      </c>
      <c r="P49" t="s">
        <v>430</v>
      </c>
      <c r="Q49">
        <f t="shared" si="0"/>
        <v>35</v>
      </c>
      <c r="R49">
        <f>VLOOKUP(Q49,'3ME-NAF'!$A:$C,3,FALSE)</f>
        <v>2402</v>
      </c>
      <c r="S49" s="31" t="s">
        <v>94</v>
      </c>
      <c r="T49" t="s">
        <v>95</v>
      </c>
      <c r="U49" s="6" t="s">
        <v>2272</v>
      </c>
      <c r="V49" s="7" t="s">
        <v>97</v>
      </c>
      <c r="W49" s="6" t="s">
        <v>98</v>
      </c>
      <c r="X49" s="7" t="s">
        <v>2298</v>
      </c>
      <c r="Y49" s="6" t="s">
        <v>2479</v>
      </c>
      <c r="Z49" s="7" t="s">
        <v>2480</v>
      </c>
      <c r="AA49" s="6" t="s">
        <v>2481</v>
      </c>
      <c r="AB49" s="7" t="s">
        <v>2452</v>
      </c>
      <c r="AC49" s="6" t="s">
        <v>79</v>
      </c>
      <c r="AD49" s="7" t="s">
        <v>79</v>
      </c>
      <c r="AE49" s="6" t="s">
        <v>79</v>
      </c>
      <c r="AF49" s="7" t="s">
        <v>79</v>
      </c>
      <c r="AG49" s="6" t="s">
        <v>79</v>
      </c>
      <c r="AH49" s="7" t="s">
        <v>79</v>
      </c>
      <c r="AI49" s="6" t="s">
        <v>79</v>
      </c>
      <c r="AJ49" s="7" t="s">
        <v>79</v>
      </c>
      <c r="AK49" s="6" t="s">
        <v>2391</v>
      </c>
      <c r="AL49" s="7" t="s">
        <v>2482</v>
      </c>
      <c r="AM49" s="6" t="s">
        <v>2467</v>
      </c>
      <c r="AN49" s="7" t="s">
        <v>368</v>
      </c>
      <c r="AO49" t="s">
        <v>430</v>
      </c>
      <c r="AP49" s="7" t="s">
        <v>1291</v>
      </c>
      <c r="AQ49" s="7" t="s">
        <v>143</v>
      </c>
      <c r="AR49" s="7">
        <v>1</v>
      </c>
      <c r="AS49" s="8">
        <v>13639400</v>
      </c>
      <c r="AT49" s="8">
        <v>13639400</v>
      </c>
      <c r="AU49" s="8"/>
      <c r="AV49" s="8"/>
      <c r="AW49" s="8"/>
      <c r="AX49" s="8"/>
      <c r="AY49" s="8">
        <v>5348200</v>
      </c>
      <c r="AZ49" s="8">
        <v>5348200</v>
      </c>
      <c r="BA49" s="9"/>
      <c r="BB49" s="9"/>
      <c r="BC49" s="9"/>
      <c r="BD49" s="9"/>
      <c r="BE49" s="10">
        <v>64546</v>
      </c>
      <c r="BF49" s="11">
        <v>4.1429369999999999</v>
      </c>
      <c r="BG49" s="11">
        <v>64546</v>
      </c>
      <c r="BH49" s="11">
        <v>8100</v>
      </c>
      <c r="BI49" s="9">
        <v>0</v>
      </c>
      <c r="BJ49" s="9">
        <v>394503.7</v>
      </c>
      <c r="BK49" s="9">
        <v>0</v>
      </c>
      <c r="BL49" s="9">
        <v>0</v>
      </c>
      <c r="BM49" s="9">
        <v>0</v>
      </c>
      <c r="BN49" s="9">
        <v>0</v>
      </c>
      <c r="BO49" s="9">
        <v>7896696.2999999998</v>
      </c>
      <c r="BP49" s="9">
        <v>0</v>
      </c>
      <c r="BQ49" s="9">
        <v>394503.7</v>
      </c>
      <c r="BR49" s="9">
        <v>0</v>
      </c>
      <c r="BS49" s="7"/>
    </row>
    <row r="50" spans="1:71" x14ac:dyDescent="0.25">
      <c r="A50" s="6" t="s">
        <v>2383</v>
      </c>
      <c r="B50" s="6" t="s">
        <v>354</v>
      </c>
      <c r="C50" s="7" t="s">
        <v>2441</v>
      </c>
      <c r="D50" s="6" t="s">
        <v>81</v>
      </c>
      <c r="E50" s="7" t="s">
        <v>2442</v>
      </c>
      <c r="F50" s="6" t="s">
        <v>2443</v>
      </c>
      <c r="G50" s="7" t="s">
        <v>84</v>
      </c>
      <c r="H50" s="6" t="s">
        <v>85</v>
      </c>
      <c r="I50" s="7" t="s">
        <v>2444</v>
      </c>
      <c r="J50" s="6" t="s">
        <v>2483</v>
      </c>
      <c r="K50" s="7" t="s">
        <v>88</v>
      </c>
      <c r="L50" s="6" t="s">
        <v>2484</v>
      </c>
      <c r="M50" s="7" t="s">
        <v>146</v>
      </c>
      <c r="N50" s="6" t="s">
        <v>1734</v>
      </c>
      <c r="O50" s="7" t="s">
        <v>511</v>
      </c>
      <c r="P50" t="s">
        <v>236</v>
      </c>
      <c r="Q50">
        <f t="shared" si="0"/>
        <v>43</v>
      </c>
      <c r="R50">
        <f>VLOOKUP(Q50,'3ME-NAF'!$A:$C,3,FALSE)</f>
        <v>13</v>
      </c>
      <c r="S50" s="31" t="s">
        <v>94</v>
      </c>
      <c r="T50" t="s">
        <v>95</v>
      </c>
      <c r="U50" s="6" t="s">
        <v>2272</v>
      </c>
      <c r="V50" s="7" t="s">
        <v>97</v>
      </c>
      <c r="W50" s="6" t="s">
        <v>305</v>
      </c>
      <c r="X50" s="7" t="s">
        <v>2485</v>
      </c>
      <c r="Y50" s="6" t="s">
        <v>2486</v>
      </c>
      <c r="Z50" s="7" t="s">
        <v>2487</v>
      </c>
      <c r="AA50" s="6" t="s">
        <v>2488</v>
      </c>
      <c r="AB50" s="7" t="s">
        <v>2452</v>
      </c>
      <c r="AC50" s="6" t="s">
        <v>79</v>
      </c>
      <c r="AD50" s="7" t="s">
        <v>79</v>
      </c>
      <c r="AE50" s="6" t="s">
        <v>79</v>
      </c>
      <c r="AF50" s="7" t="s">
        <v>79</v>
      </c>
      <c r="AG50" s="6" t="s">
        <v>79</v>
      </c>
      <c r="AH50" s="7" t="s">
        <v>143</v>
      </c>
      <c r="AI50" s="6" t="s">
        <v>143</v>
      </c>
      <c r="AJ50" s="7" t="s">
        <v>2489</v>
      </c>
      <c r="AK50" s="6" t="s">
        <v>2389</v>
      </c>
      <c r="AL50" s="7" t="s">
        <v>2490</v>
      </c>
      <c r="AM50" s="6" t="s">
        <v>2389</v>
      </c>
      <c r="AN50" s="7" t="s">
        <v>368</v>
      </c>
      <c r="AO50" t="s">
        <v>236</v>
      </c>
      <c r="AP50" s="7" t="s">
        <v>2150</v>
      </c>
      <c r="AQ50" s="7" t="s">
        <v>143</v>
      </c>
      <c r="AR50" s="7">
        <v>1</v>
      </c>
      <c r="AS50" s="8">
        <v>5407118</v>
      </c>
      <c r="AT50" s="8">
        <v>5407118</v>
      </c>
      <c r="AU50" s="8"/>
      <c r="AV50" s="8"/>
      <c r="AW50" s="8"/>
      <c r="AX50" s="8"/>
      <c r="AY50" s="8">
        <v>1892491</v>
      </c>
      <c r="AZ50" s="8">
        <v>1892491</v>
      </c>
      <c r="BA50" s="9">
        <v>378498.2</v>
      </c>
      <c r="BB50" s="9">
        <v>0</v>
      </c>
      <c r="BC50" s="9">
        <v>0</v>
      </c>
      <c r="BD50" s="9">
        <v>378498.2</v>
      </c>
      <c r="BE50" s="10">
        <v>22310</v>
      </c>
      <c r="BF50" s="11">
        <v>4.2413509999999999</v>
      </c>
      <c r="BG50" s="11">
        <v>22310</v>
      </c>
      <c r="BH50" s="11">
        <v>4300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1054389</v>
      </c>
      <c r="BP50" s="9">
        <v>0</v>
      </c>
      <c r="BQ50" s="9">
        <v>2460238</v>
      </c>
      <c r="BR50" s="9">
        <v>2460238</v>
      </c>
      <c r="BS50" s="7"/>
    </row>
    <row r="51" spans="1:71" x14ac:dyDescent="0.25">
      <c r="A51" s="6" t="s">
        <v>2383</v>
      </c>
      <c r="B51" s="6" t="s">
        <v>354</v>
      </c>
      <c r="C51" s="7" t="s">
        <v>2441</v>
      </c>
      <c r="D51" s="6" t="s">
        <v>81</v>
      </c>
      <c r="E51" s="7" t="s">
        <v>2442</v>
      </c>
      <c r="F51" s="6" t="s">
        <v>2443</v>
      </c>
      <c r="G51" s="7" t="s">
        <v>84</v>
      </c>
      <c r="H51" s="6" t="s">
        <v>85</v>
      </c>
      <c r="I51" s="7" t="s">
        <v>2444</v>
      </c>
      <c r="J51" s="6" t="s">
        <v>2491</v>
      </c>
      <c r="K51" s="7" t="s">
        <v>88</v>
      </c>
      <c r="L51" s="6" t="s">
        <v>2492</v>
      </c>
      <c r="M51" s="7" t="s">
        <v>262</v>
      </c>
      <c r="N51" s="6" t="s">
        <v>472</v>
      </c>
      <c r="O51" s="7" t="s">
        <v>148</v>
      </c>
      <c r="P51" t="s">
        <v>149</v>
      </c>
      <c r="Q51">
        <f t="shared" si="0"/>
        <v>35</v>
      </c>
      <c r="R51">
        <f>VLOOKUP(Q51,'3ME-NAF'!$A:$C,3,FALSE)</f>
        <v>2402</v>
      </c>
      <c r="S51" s="31" t="s">
        <v>94</v>
      </c>
      <c r="T51" t="s">
        <v>95</v>
      </c>
      <c r="U51" s="6" t="s">
        <v>1095</v>
      </c>
      <c r="V51" s="7" t="s">
        <v>97</v>
      </c>
      <c r="W51" s="6" t="s">
        <v>787</v>
      </c>
      <c r="X51" s="7" t="s">
        <v>1537</v>
      </c>
      <c r="Y51" s="6" t="s">
        <v>2493</v>
      </c>
      <c r="Z51" s="7" t="s">
        <v>2494</v>
      </c>
      <c r="AA51" s="6" t="s">
        <v>2495</v>
      </c>
      <c r="AB51" s="7" t="s">
        <v>2452</v>
      </c>
      <c r="AC51" s="6" t="s">
        <v>79</v>
      </c>
      <c r="AD51" s="7" t="s">
        <v>79</v>
      </c>
      <c r="AE51" s="6" t="s">
        <v>79</v>
      </c>
      <c r="AF51" s="7" t="s">
        <v>79</v>
      </c>
      <c r="AG51" s="6" t="s">
        <v>79</v>
      </c>
      <c r="AH51" s="7" t="s">
        <v>79</v>
      </c>
      <c r="AI51" s="6" t="s">
        <v>79</v>
      </c>
      <c r="AJ51" s="7" t="s">
        <v>79</v>
      </c>
      <c r="AK51" s="6" t="s">
        <v>2389</v>
      </c>
      <c r="AL51" s="7" t="s">
        <v>2390</v>
      </c>
      <c r="AM51" s="6" t="s">
        <v>2391</v>
      </c>
      <c r="AN51" s="7" t="s">
        <v>368</v>
      </c>
      <c r="AO51" t="s">
        <v>149</v>
      </c>
      <c r="AP51" s="7" t="s">
        <v>1291</v>
      </c>
      <c r="AQ51" s="7" t="s">
        <v>143</v>
      </c>
      <c r="AR51" s="7">
        <v>1</v>
      </c>
      <c r="AS51" s="8">
        <v>7642883</v>
      </c>
      <c r="AT51" s="8">
        <v>7583483</v>
      </c>
      <c r="AU51" s="8"/>
      <c r="AV51" s="8"/>
      <c r="AW51" s="8"/>
      <c r="AX51" s="8"/>
      <c r="AY51" s="8">
        <v>3090000</v>
      </c>
      <c r="AZ51" s="8">
        <v>3090000</v>
      </c>
      <c r="BA51" s="9"/>
      <c r="BB51" s="9"/>
      <c r="BC51" s="9"/>
      <c r="BD51" s="9"/>
      <c r="BE51" s="10">
        <v>35406</v>
      </c>
      <c r="BF51" s="11">
        <v>4.3636670000000004</v>
      </c>
      <c r="BG51" s="11">
        <v>35406</v>
      </c>
      <c r="BH51" s="11">
        <v>5200</v>
      </c>
      <c r="BI51" s="9">
        <v>0</v>
      </c>
      <c r="BJ51" s="9">
        <v>158000</v>
      </c>
      <c r="BK51" s="9">
        <v>0</v>
      </c>
      <c r="BL51" s="9">
        <v>0</v>
      </c>
      <c r="BM51" s="9">
        <v>0</v>
      </c>
      <c r="BN51" s="9">
        <v>0</v>
      </c>
      <c r="BO51" s="9">
        <v>4394883</v>
      </c>
      <c r="BP51" s="9">
        <v>0</v>
      </c>
      <c r="BQ51" s="9">
        <v>158000</v>
      </c>
      <c r="BR51" s="9">
        <v>0</v>
      </c>
      <c r="BS51" s="7"/>
    </row>
    <row r="52" spans="1:71" x14ac:dyDescent="0.25">
      <c r="A52" s="6" t="s">
        <v>2383</v>
      </c>
      <c r="B52" s="6" t="s">
        <v>354</v>
      </c>
      <c r="C52" s="7" t="s">
        <v>2441</v>
      </c>
      <c r="D52" s="6" t="s">
        <v>81</v>
      </c>
      <c r="E52" s="7" t="s">
        <v>2442</v>
      </c>
      <c r="F52" s="6" t="s">
        <v>2443</v>
      </c>
      <c r="G52" s="7" t="s">
        <v>84</v>
      </c>
      <c r="H52" s="6" t="s">
        <v>85</v>
      </c>
      <c r="I52" s="7" t="s">
        <v>2444</v>
      </c>
      <c r="J52" s="6" t="s">
        <v>2496</v>
      </c>
      <c r="K52" s="7" t="s">
        <v>88</v>
      </c>
      <c r="L52" s="6" t="s">
        <v>2497</v>
      </c>
      <c r="M52" s="7" t="s">
        <v>2133</v>
      </c>
      <c r="N52" s="6" t="s">
        <v>2134</v>
      </c>
      <c r="O52" s="7" t="s">
        <v>1783</v>
      </c>
      <c r="P52" t="s">
        <v>93</v>
      </c>
      <c r="Q52">
        <f t="shared" si="0"/>
        <v>35</v>
      </c>
      <c r="R52">
        <f>VLOOKUP(Q52,'3ME-NAF'!$A:$C,3,FALSE)</f>
        <v>2402</v>
      </c>
      <c r="S52" s="31" t="s">
        <v>94</v>
      </c>
      <c r="T52" t="s">
        <v>95</v>
      </c>
      <c r="U52" s="6" t="s">
        <v>1095</v>
      </c>
      <c r="V52" s="7" t="s">
        <v>97</v>
      </c>
      <c r="W52" s="6" t="s">
        <v>250</v>
      </c>
      <c r="X52" s="7" t="s">
        <v>974</v>
      </c>
      <c r="Y52" s="6" t="s">
        <v>975</v>
      </c>
      <c r="Z52" s="7" t="s">
        <v>976</v>
      </c>
      <c r="AA52" s="6" t="s">
        <v>977</v>
      </c>
      <c r="AB52" s="7" t="s">
        <v>2399</v>
      </c>
      <c r="AC52" s="6" t="s">
        <v>79</v>
      </c>
      <c r="AD52" s="7" t="s">
        <v>79</v>
      </c>
      <c r="AE52" s="6" t="s">
        <v>79</v>
      </c>
      <c r="AF52" s="7" t="s">
        <v>79</v>
      </c>
      <c r="AG52" s="6" t="s">
        <v>79</v>
      </c>
      <c r="AH52" s="7" t="s">
        <v>143</v>
      </c>
      <c r="AI52" s="6" t="s">
        <v>143</v>
      </c>
      <c r="AJ52" s="7" t="s">
        <v>2498</v>
      </c>
      <c r="AK52" s="6" t="s">
        <v>2499</v>
      </c>
      <c r="AL52" s="7" t="s">
        <v>2474</v>
      </c>
      <c r="AM52" s="6" t="s">
        <v>2389</v>
      </c>
      <c r="AN52" s="7" t="s">
        <v>368</v>
      </c>
      <c r="AO52" t="s">
        <v>93</v>
      </c>
      <c r="AP52" s="7" t="s">
        <v>79</v>
      </c>
      <c r="AQ52" s="7"/>
      <c r="AR52" s="7">
        <v>1</v>
      </c>
      <c r="AS52" s="8">
        <v>12250000</v>
      </c>
      <c r="AT52" s="8">
        <v>12250000</v>
      </c>
      <c r="AU52" s="8"/>
      <c r="AV52" s="8"/>
      <c r="AW52" s="8"/>
      <c r="AX52" s="8"/>
      <c r="AY52" s="8">
        <v>4400000</v>
      </c>
      <c r="AZ52" s="8">
        <v>4400000</v>
      </c>
      <c r="BA52" s="9">
        <v>880000</v>
      </c>
      <c r="BB52" s="9">
        <v>0</v>
      </c>
      <c r="BC52" s="9">
        <v>0</v>
      </c>
      <c r="BD52" s="9">
        <v>880000</v>
      </c>
      <c r="BE52" s="10">
        <v>56907</v>
      </c>
      <c r="BF52" s="11">
        <v>3.8659570000000003</v>
      </c>
      <c r="BG52" s="11">
        <v>56907</v>
      </c>
      <c r="BH52" s="11">
        <v>8500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7850000</v>
      </c>
      <c r="BP52" s="9">
        <v>0</v>
      </c>
      <c r="BQ52" s="9">
        <v>0</v>
      </c>
      <c r="BR52" s="9">
        <v>0</v>
      </c>
      <c r="BS52" s="7"/>
    </row>
    <row r="53" spans="1:71" x14ac:dyDescent="0.25">
      <c r="A53" s="6" t="s">
        <v>2383</v>
      </c>
      <c r="B53" s="6" t="s">
        <v>354</v>
      </c>
      <c r="C53" s="7" t="s">
        <v>2441</v>
      </c>
      <c r="D53" s="6" t="s">
        <v>81</v>
      </c>
      <c r="E53" s="7" t="s">
        <v>2442</v>
      </c>
      <c r="F53" s="6" t="s">
        <v>2443</v>
      </c>
      <c r="G53" s="7" t="s">
        <v>84</v>
      </c>
      <c r="H53" s="6" t="s">
        <v>85</v>
      </c>
      <c r="I53" s="7" t="s">
        <v>2444</v>
      </c>
      <c r="J53" s="6" t="s">
        <v>2500</v>
      </c>
      <c r="K53" s="7" t="s">
        <v>88</v>
      </c>
      <c r="L53" s="6" t="s">
        <v>2501</v>
      </c>
      <c r="M53" s="7" t="s">
        <v>2133</v>
      </c>
      <c r="N53" s="6" t="s">
        <v>2134</v>
      </c>
      <c r="O53" s="7" t="s">
        <v>1783</v>
      </c>
      <c r="P53" t="s">
        <v>93</v>
      </c>
      <c r="Q53">
        <f t="shared" si="0"/>
        <v>35</v>
      </c>
      <c r="R53">
        <f>VLOOKUP(Q53,'3ME-NAF'!$A:$C,3,FALSE)</f>
        <v>2402</v>
      </c>
      <c r="S53" s="31" t="s">
        <v>94</v>
      </c>
      <c r="T53" t="s">
        <v>95</v>
      </c>
      <c r="U53" s="6" t="s">
        <v>1095</v>
      </c>
      <c r="V53" s="7" t="s">
        <v>97</v>
      </c>
      <c r="W53" s="6" t="s">
        <v>189</v>
      </c>
      <c r="X53" s="7" t="s">
        <v>200</v>
      </c>
      <c r="Y53" s="6" t="s">
        <v>2502</v>
      </c>
      <c r="Z53" s="7" t="s">
        <v>2503</v>
      </c>
      <c r="AA53" s="6" t="s">
        <v>2504</v>
      </c>
      <c r="AB53" s="7" t="s">
        <v>2399</v>
      </c>
      <c r="AC53" s="6" t="s">
        <v>79</v>
      </c>
      <c r="AD53" s="7" t="s">
        <v>79</v>
      </c>
      <c r="AE53" s="6" t="s">
        <v>79</v>
      </c>
      <c r="AF53" s="7" t="s">
        <v>79</v>
      </c>
      <c r="AG53" s="6" t="s">
        <v>79</v>
      </c>
      <c r="AH53" s="7" t="s">
        <v>143</v>
      </c>
      <c r="AI53" s="6" t="s">
        <v>143</v>
      </c>
      <c r="AJ53" s="7" t="s">
        <v>2505</v>
      </c>
      <c r="AK53" s="6" t="s">
        <v>2458</v>
      </c>
      <c r="AL53" s="7" t="s">
        <v>2474</v>
      </c>
      <c r="AM53" s="6" t="s">
        <v>2389</v>
      </c>
      <c r="AN53" s="7" t="s">
        <v>368</v>
      </c>
      <c r="AO53" t="s">
        <v>93</v>
      </c>
      <c r="AP53" s="7" t="s">
        <v>79</v>
      </c>
      <c r="AQ53" s="7"/>
      <c r="AR53" s="7">
        <v>1</v>
      </c>
      <c r="AS53" s="8">
        <v>8700000</v>
      </c>
      <c r="AT53" s="8">
        <v>8700000</v>
      </c>
      <c r="AU53" s="8"/>
      <c r="AV53" s="8"/>
      <c r="AW53" s="8"/>
      <c r="AX53" s="8"/>
      <c r="AY53" s="8">
        <v>3200000</v>
      </c>
      <c r="AZ53" s="8">
        <v>3200000</v>
      </c>
      <c r="BA53" s="9">
        <v>640000</v>
      </c>
      <c r="BB53" s="9">
        <v>0</v>
      </c>
      <c r="BC53" s="9">
        <v>0</v>
      </c>
      <c r="BD53" s="9">
        <v>640000</v>
      </c>
      <c r="BE53" s="10">
        <v>43935</v>
      </c>
      <c r="BF53" s="11">
        <v>3.6417429999999995</v>
      </c>
      <c r="BG53" s="11">
        <v>43935</v>
      </c>
      <c r="BH53" s="11">
        <v>6500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5500000</v>
      </c>
      <c r="BP53" s="9">
        <v>0</v>
      </c>
      <c r="BQ53" s="9">
        <v>0</v>
      </c>
      <c r="BR53" s="9">
        <v>0</v>
      </c>
      <c r="BS53" s="7"/>
    </row>
    <row r="54" spans="1:71" x14ac:dyDescent="0.25">
      <c r="A54" s="6" t="s">
        <v>2383</v>
      </c>
      <c r="B54" s="6" t="s">
        <v>354</v>
      </c>
      <c r="C54" s="7" t="s">
        <v>2441</v>
      </c>
      <c r="D54" s="6" t="s">
        <v>81</v>
      </c>
      <c r="E54" s="7" t="s">
        <v>2442</v>
      </c>
      <c r="F54" s="6" t="s">
        <v>2443</v>
      </c>
      <c r="G54" s="7" t="s">
        <v>84</v>
      </c>
      <c r="H54" s="6" t="s">
        <v>85</v>
      </c>
      <c r="I54" s="7" t="s">
        <v>2444</v>
      </c>
      <c r="J54" s="6" t="s">
        <v>2506</v>
      </c>
      <c r="K54" s="7" t="s">
        <v>88</v>
      </c>
      <c r="L54" s="6" t="s">
        <v>2507</v>
      </c>
      <c r="M54" s="7" t="s">
        <v>2508</v>
      </c>
      <c r="N54" s="6" t="s">
        <v>2509</v>
      </c>
      <c r="O54" s="7" t="s">
        <v>1074</v>
      </c>
      <c r="P54" t="s">
        <v>93</v>
      </c>
      <c r="Q54">
        <f t="shared" si="0"/>
        <v>10</v>
      </c>
      <c r="R54">
        <f>VLOOKUP(Q54,'3ME-NAF'!$A:$C,3,FALSE)</f>
        <v>2</v>
      </c>
      <c r="S54" s="31" t="s">
        <v>94</v>
      </c>
      <c r="T54" t="s">
        <v>95</v>
      </c>
      <c r="U54" s="6" t="s">
        <v>2272</v>
      </c>
      <c r="V54" s="7" t="s">
        <v>97</v>
      </c>
      <c r="W54" s="6" t="s">
        <v>237</v>
      </c>
      <c r="X54" s="7" t="s">
        <v>1352</v>
      </c>
      <c r="Y54" s="6" t="s">
        <v>2510</v>
      </c>
      <c r="Z54" s="7" t="s">
        <v>2511</v>
      </c>
      <c r="AA54" s="6" t="s">
        <v>2512</v>
      </c>
      <c r="AB54" s="7" t="s">
        <v>2452</v>
      </c>
      <c r="AC54" s="6" t="s">
        <v>79</v>
      </c>
      <c r="AD54" s="7" t="s">
        <v>79</v>
      </c>
      <c r="AE54" s="6" t="s">
        <v>79</v>
      </c>
      <c r="AF54" s="7" t="s">
        <v>79</v>
      </c>
      <c r="AG54" s="6" t="s">
        <v>79</v>
      </c>
      <c r="AH54" s="7" t="s">
        <v>143</v>
      </c>
      <c r="AI54" s="6" t="s">
        <v>143</v>
      </c>
      <c r="AJ54" s="7" t="s">
        <v>2513</v>
      </c>
      <c r="AK54" s="6" t="s">
        <v>2389</v>
      </c>
      <c r="AL54" s="7" t="s">
        <v>2514</v>
      </c>
      <c r="AM54" s="6" t="s">
        <v>2391</v>
      </c>
      <c r="AN54" s="7" t="s">
        <v>368</v>
      </c>
      <c r="AO54" t="s">
        <v>93</v>
      </c>
      <c r="AP54" s="7" t="s">
        <v>79</v>
      </c>
      <c r="AQ54" s="7"/>
      <c r="AR54" s="7">
        <v>1</v>
      </c>
      <c r="AS54" s="8">
        <v>8225260</v>
      </c>
      <c r="AT54" s="8">
        <v>8225260</v>
      </c>
      <c r="AU54" s="8"/>
      <c r="AV54" s="8"/>
      <c r="AW54" s="8"/>
      <c r="AX54" s="8"/>
      <c r="AY54" s="8">
        <v>1355820</v>
      </c>
      <c r="AZ54" s="8">
        <v>1355820</v>
      </c>
      <c r="BA54" s="9">
        <v>271164</v>
      </c>
      <c r="BB54" s="9">
        <v>0</v>
      </c>
      <c r="BC54" s="9">
        <v>0</v>
      </c>
      <c r="BD54" s="9">
        <v>271164</v>
      </c>
      <c r="BE54" s="10">
        <v>59876</v>
      </c>
      <c r="BF54" s="11">
        <v>1.13219</v>
      </c>
      <c r="BG54" s="11">
        <v>59876</v>
      </c>
      <c r="BH54" s="11">
        <v>8700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6869440</v>
      </c>
      <c r="BP54" s="9">
        <v>0</v>
      </c>
      <c r="BQ54" s="9">
        <v>0</v>
      </c>
      <c r="BR54" s="9">
        <v>0</v>
      </c>
      <c r="BS54" s="7"/>
    </row>
    <row r="55" spans="1:71" x14ac:dyDescent="0.25">
      <c r="A55" s="6" t="s">
        <v>2383</v>
      </c>
      <c r="B55" s="6" t="s">
        <v>354</v>
      </c>
      <c r="C55" s="7" t="s">
        <v>2441</v>
      </c>
      <c r="D55" s="6" t="s">
        <v>81</v>
      </c>
      <c r="E55" s="7" t="s">
        <v>2442</v>
      </c>
      <c r="F55" s="6" t="s">
        <v>2443</v>
      </c>
      <c r="G55" s="7" t="s">
        <v>84</v>
      </c>
      <c r="H55" s="6" t="s">
        <v>85</v>
      </c>
      <c r="I55" s="7" t="s">
        <v>2444</v>
      </c>
      <c r="J55" s="6" t="s">
        <v>2515</v>
      </c>
      <c r="K55" s="7" t="s">
        <v>88</v>
      </c>
      <c r="L55" s="6" t="s">
        <v>2516</v>
      </c>
      <c r="M55" s="7" t="s">
        <v>2517</v>
      </c>
      <c r="N55" s="6" t="s">
        <v>2518</v>
      </c>
      <c r="O55" s="7" t="s">
        <v>1783</v>
      </c>
      <c r="P55" t="s">
        <v>2220</v>
      </c>
      <c r="Q55">
        <f t="shared" si="0"/>
        <v>35</v>
      </c>
      <c r="R55">
        <f>VLOOKUP(Q55,'3ME-NAF'!$A:$C,3,FALSE)</f>
        <v>2402</v>
      </c>
      <c r="S55" s="31" t="s">
        <v>94</v>
      </c>
      <c r="T55" t="s">
        <v>95</v>
      </c>
      <c r="U55" s="6" t="s">
        <v>1095</v>
      </c>
      <c r="V55" s="7" t="s">
        <v>97</v>
      </c>
      <c r="W55" s="6" t="s">
        <v>473</v>
      </c>
      <c r="X55" s="7" t="s">
        <v>474</v>
      </c>
      <c r="Y55" s="6" t="s">
        <v>2519</v>
      </c>
      <c r="Z55" s="7" t="s">
        <v>2520</v>
      </c>
      <c r="AA55" s="6" t="s">
        <v>2521</v>
      </c>
      <c r="AB55" s="7" t="s">
        <v>2452</v>
      </c>
      <c r="AC55" s="6" t="s">
        <v>79</v>
      </c>
      <c r="AD55" s="7" t="s">
        <v>79</v>
      </c>
      <c r="AE55" s="6" t="s">
        <v>79</v>
      </c>
      <c r="AF55" s="7" t="s">
        <v>79</v>
      </c>
      <c r="AG55" s="6" t="s">
        <v>79</v>
      </c>
      <c r="AH55" s="7" t="s">
        <v>79</v>
      </c>
      <c r="AI55" s="6" t="s">
        <v>79</v>
      </c>
      <c r="AJ55" s="7" t="s">
        <v>79</v>
      </c>
      <c r="AK55" s="6" t="s">
        <v>2458</v>
      </c>
      <c r="AL55" s="7" t="s">
        <v>2482</v>
      </c>
      <c r="AM55" s="6" t="s">
        <v>2467</v>
      </c>
      <c r="AN55" s="7" t="s">
        <v>368</v>
      </c>
      <c r="AO55" t="s">
        <v>2220</v>
      </c>
      <c r="AP55" s="7" t="s">
        <v>1291</v>
      </c>
      <c r="AQ55" s="7" t="s">
        <v>143</v>
      </c>
      <c r="AR55" s="7">
        <v>1</v>
      </c>
      <c r="AS55" s="8">
        <v>5899270</v>
      </c>
      <c r="AT55" s="8">
        <v>5899270</v>
      </c>
      <c r="AU55" s="8"/>
      <c r="AV55" s="8"/>
      <c r="AW55" s="8"/>
      <c r="AX55" s="8"/>
      <c r="AY55" s="8">
        <v>2654671</v>
      </c>
      <c r="AZ55" s="8">
        <v>2654671</v>
      </c>
      <c r="BA55" s="9"/>
      <c r="BB55" s="9"/>
      <c r="BC55" s="9"/>
      <c r="BD55" s="9"/>
      <c r="BE55" s="10">
        <v>15142</v>
      </c>
      <c r="BF55" s="11">
        <v>8.7659190000000002</v>
      </c>
      <c r="BG55" s="11">
        <v>15142</v>
      </c>
      <c r="BH55" s="11">
        <v>2000</v>
      </c>
      <c r="BI55" s="9">
        <v>0</v>
      </c>
      <c r="BJ55" s="9">
        <v>46275</v>
      </c>
      <c r="BK55" s="9">
        <v>0</v>
      </c>
      <c r="BL55" s="9">
        <v>0</v>
      </c>
      <c r="BM55" s="9">
        <v>0</v>
      </c>
      <c r="BN55" s="9">
        <v>0</v>
      </c>
      <c r="BO55" s="9">
        <v>3198324</v>
      </c>
      <c r="BP55" s="9">
        <v>0</v>
      </c>
      <c r="BQ55" s="9">
        <v>46275</v>
      </c>
      <c r="BR55" s="9">
        <v>0</v>
      </c>
      <c r="BS55" s="7"/>
    </row>
    <row r="56" spans="1:71" x14ac:dyDescent="0.25">
      <c r="A56" s="6" t="s">
        <v>2383</v>
      </c>
      <c r="B56" s="6" t="s">
        <v>354</v>
      </c>
      <c r="C56" s="7" t="s">
        <v>2441</v>
      </c>
      <c r="D56" s="6" t="s">
        <v>81</v>
      </c>
      <c r="E56" s="7" t="s">
        <v>2442</v>
      </c>
      <c r="F56" s="6" t="s">
        <v>2443</v>
      </c>
      <c r="G56" s="7" t="s">
        <v>84</v>
      </c>
      <c r="H56" s="6" t="s">
        <v>85</v>
      </c>
      <c r="I56" s="7" t="s">
        <v>2444</v>
      </c>
      <c r="J56" s="6" t="s">
        <v>2522</v>
      </c>
      <c r="K56" s="7" t="s">
        <v>88</v>
      </c>
      <c r="L56" s="6" t="s">
        <v>2523</v>
      </c>
      <c r="M56" s="7" t="s">
        <v>2524</v>
      </c>
      <c r="N56" s="6" t="s">
        <v>2525</v>
      </c>
      <c r="O56" s="7" t="s">
        <v>2526</v>
      </c>
      <c r="P56" t="s">
        <v>1157</v>
      </c>
      <c r="Q56">
        <f t="shared" si="0"/>
        <v>38</v>
      </c>
      <c r="R56">
        <f>VLOOKUP(Q56,'3ME-NAF'!$A:$C,3,FALSE)</f>
        <v>19</v>
      </c>
      <c r="S56" s="31" t="s">
        <v>94</v>
      </c>
      <c r="T56" t="s">
        <v>214</v>
      </c>
      <c r="U56" s="6" t="s">
        <v>1095</v>
      </c>
      <c r="V56" s="7" t="s">
        <v>97</v>
      </c>
      <c r="W56" s="6" t="s">
        <v>473</v>
      </c>
      <c r="X56" s="7" t="s">
        <v>500</v>
      </c>
      <c r="Y56" s="6" t="s">
        <v>2527</v>
      </c>
      <c r="Z56" s="7" t="s">
        <v>2528</v>
      </c>
      <c r="AA56" s="6" t="s">
        <v>2529</v>
      </c>
      <c r="AB56" s="7" t="s">
        <v>2399</v>
      </c>
      <c r="AC56" s="6" t="s">
        <v>79</v>
      </c>
      <c r="AD56" s="7" t="s">
        <v>79</v>
      </c>
      <c r="AE56" s="6" t="s">
        <v>79</v>
      </c>
      <c r="AF56" s="7" t="s">
        <v>79</v>
      </c>
      <c r="AG56" s="6" t="s">
        <v>79</v>
      </c>
      <c r="AH56" s="7" t="s">
        <v>143</v>
      </c>
      <c r="AI56" s="6" t="s">
        <v>143</v>
      </c>
      <c r="AJ56" s="7" t="s">
        <v>2530</v>
      </c>
      <c r="AK56" s="6" t="s">
        <v>2458</v>
      </c>
      <c r="AL56" s="7" t="s">
        <v>2474</v>
      </c>
      <c r="AM56" s="6" t="s">
        <v>2389</v>
      </c>
      <c r="AN56" s="7" t="s">
        <v>368</v>
      </c>
      <c r="AO56" t="s">
        <v>1157</v>
      </c>
      <c r="AP56" s="7" t="s">
        <v>2531</v>
      </c>
      <c r="AQ56" s="7" t="s">
        <v>143</v>
      </c>
      <c r="AR56" s="7">
        <v>1</v>
      </c>
      <c r="AS56" s="8">
        <v>37010940</v>
      </c>
      <c r="AT56" s="8">
        <v>16065820</v>
      </c>
      <c r="AU56" s="8"/>
      <c r="AV56" s="8"/>
      <c r="AW56" s="8"/>
      <c r="AX56" s="8"/>
      <c r="AY56" s="8">
        <v>9639492</v>
      </c>
      <c r="AZ56" s="8">
        <v>9639492</v>
      </c>
      <c r="BA56" s="9">
        <v>1927898.4</v>
      </c>
      <c r="BB56" s="9">
        <v>0</v>
      </c>
      <c r="BC56" s="9">
        <v>0</v>
      </c>
      <c r="BD56" s="9">
        <v>1927898.4</v>
      </c>
      <c r="BE56" s="10">
        <v>64651</v>
      </c>
      <c r="BF56" s="11">
        <v>7.4550219999999996</v>
      </c>
      <c r="BG56" s="11">
        <v>64651</v>
      </c>
      <c r="BH56" s="11">
        <v>10350</v>
      </c>
      <c r="BI56" s="9">
        <v>0</v>
      </c>
      <c r="BJ56" s="9">
        <v>0</v>
      </c>
      <c r="BK56" s="9">
        <v>0</v>
      </c>
      <c r="BL56" s="9">
        <v>300000</v>
      </c>
      <c r="BM56" s="9">
        <v>0</v>
      </c>
      <c r="BN56" s="9">
        <v>0</v>
      </c>
      <c r="BO56" s="9">
        <v>999999</v>
      </c>
      <c r="BP56" s="9">
        <v>0</v>
      </c>
      <c r="BQ56" s="9">
        <v>26371449</v>
      </c>
      <c r="BR56" s="9">
        <v>26071449</v>
      </c>
      <c r="BS56" s="7"/>
    </row>
    <row r="57" spans="1:71" x14ac:dyDescent="0.25">
      <c r="A57" s="6" t="s">
        <v>2383</v>
      </c>
      <c r="B57" s="6" t="s">
        <v>354</v>
      </c>
      <c r="C57" s="7" t="s">
        <v>2441</v>
      </c>
      <c r="D57" s="6" t="s">
        <v>81</v>
      </c>
      <c r="E57" s="7" t="s">
        <v>2442</v>
      </c>
      <c r="F57" s="6" t="s">
        <v>2443</v>
      </c>
      <c r="G57" s="7" t="s">
        <v>84</v>
      </c>
      <c r="H57" s="6" t="s">
        <v>85</v>
      </c>
      <c r="I57" s="7" t="s">
        <v>2444</v>
      </c>
      <c r="J57" s="6" t="s">
        <v>2532</v>
      </c>
      <c r="K57" s="7" t="s">
        <v>88</v>
      </c>
      <c r="L57" s="6" t="s">
        <v>2533</v>
      </c>
      <c r="M57" s="7" t="s">
        <v>2534</v>
      </c>
      <c r="N57" s="6" t="s">
        <v>2535</v>
      </c>
      <c r="O57" s="7" t="s">
        <v>164</v>
      </c>
      <c r="P57" t="s">
        <v>93</v>
      </c>
      <c r="Q57">
        <f t="shared" si="0"/>
        <v>10</v>
      </c>
      <c r="R57">
        <f>VLOOKUP(Q57,'3ME-NAF'!$A:$C,3,FALSE)</f>
        <v>2</v>
      </c>
      <c r="S57" s="31" t="s">
        <v>94</v>
      </c>
      <c r="T57" t="s">
        <v>95</v>
      </c>
      <c r="U57" s="6" t="s">
        <v>2272</v>
      </c>
      <c r="V57" s="7" t="s">
        <v>97</v>
      </c>
      <c r="W57" s="6" t="s">
        <v>189</v>
      </c>
      <c r="X57" s="7" t="s">
        <v>200</v>
      </c>
      <c r="Y57" s="6" t="s">
        <v>2536</v>
      </c>
      <c r="Z57" s="7" t="s">
        <v>2537</v>
      </c>
      <c r="AA57" s="6" t="s">
        <v>2538</v>
      </c>
      <c r="AB57" s="7" t="s">
        <v>2452</v>
      </c>
      <c r="AC57" s="6" t="s">
        <v>79</v>
      </c>
      <c r="AD57" s="7" t="s">
        <v>79</v>
      </c>
      <c r="AE57" s="6" t="s">
        <v>79</v>
      </c>
      <c r="AF57" s="7" t="s">
        <v>79</v>
      </c>
      <c r="AG57" s="6" t="s">
        <v>79</v>
      </c>
      <c r="AH57" s="7" t="s">
        <v>79</v>
      </c>
      <c r="AI57" s="6" t="s">
        <v>79</v>
      </c>
      <c r="AJ57" s="7" t="s">
        <v>79</v>
      </c>
      <c r="AK57" s="6" t="s">
        <v>2389</v>
      </c>
      <c r="AL57" s="7" t="s">
        <v>2514</v>
      </c>
      <c r="AM57" s="6" t="s">
        <v>2391</v>
      </c>
      <c r="AN57" s="7" t="s">
        <v>368</v>
      </c>
      <c r="AO57" t="s">
        <v>93</v>
      </c>
      <c r="AP57" s="7" t="s">
        <v>79</v>
      </c>
      <c r="AQ57" s="7"/>
      <c r="AR57" s="7">
        <v>1</v>
      </c>
      <c r="AS57" s="8">
        <v>6769400</v>
      </c>
      <c r="AT57" s="8">
        <v>6769400</v>
      </c>
      <c r="AU57" s="8"/>
      <c r="AV57" s="8"/>
      <c r="AW57" s="8"/>
      <c r="AX57" s="8"/>
      <c r="AY57" s="8">
        <v>1886320</v>
      </c>
      <c r="AZ57" s="8">
        <v>1886320</v>
      </c>
      <c r="BA57" s="9"/>
      <c r="BB57" s="9"/>
      <c r="BC57" s="9"/>
      <c r="BD57" s="9"/>
      <c r="BE57" s="10">
        <v>41903</v>
      </c>
      <c r="BF57" s="11">
        <v>2.2508170000000001</v>
      </c>
      <c r="BG57" s="11">
        <v>41903</v>
      </c>
      <c r="BH57" s="11">
        <v>6500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4883080</v>
      </c>
      <c r="BP57" s="9">
        <v>0</v>
      </c>
      <c r="BQ57" s="9">
        <v>0</v>
      </c>
      <c r="BR57" s="9">
        <v>0</v>
      </c>
      <c r="BS57" s="7"/>
    </row>
    <row r="58" spans="1:71" x14ac:dyDescent="0.25">
      <c r="A58" s="6" t="s">
        <v>2383</v>
      </c>
      <c r="B58" s="6" t="s">
        <v>354</v>
      </c>
      <c r="C58" s="7" t="s">
        <v>2441</v>
      </c>
      <c r="D58" s="6" t="s">
        <v>81</v>
      </c>
      <c r="E58" s="7" t="s">
        <v>2442</v>
      </c>
      <c r="F58" s="6" t="s">
        <v>2443</v>
      </c>
      <c r="G58" s="7" t="s">
        <v>84</v>
      </c>
      <c r="H58" s="6" t="s">
        <v>85</v>
      </c>
      <c r="I58" s="7" t="s">
        <v>2444</v>
      </c>
      <c r="J58" s="6" t="s">
        <v>2539</v>
      </c>
      <c r="K58" s="7" t="s">
        <v>88</v>
      </c>
      <c r="L58" s="6" t="s">
        <v>2540</v>
      </c>
      <c r="M58" s="7" t="s">
        <v>2541</v>
      </c>
      <c r="N58" s="6" t="s">
        <v>2542</v>
      </c>
      <c r="O58" s="7" t="s">
        <v>148</v>
      </c>
      <c r="P58" t="s">
        <v>430</v>
      </c>
      <c r="Q58">
        <f t="shared" si="0"/>
        <v>35</v>
      </c>
      <c r="R58">
        <f>VLOOKUP(Q58,'3ME-NAF'!$A:$C,3,FALSE)</f>
        <v>2402</v>
      </c>
      <c r="S58" s="31" t="s">
        <v>94</v>
      </c>
      <c r="T58" t="s">
        <v>95</v>
      </c>
      <c r="U58" s="6" t="s">
        <v>2272</v>
      </c>
      <c r="V58" s="7" t="s">
        <v>97</v>
      </c>
      <c r="W58" s="6" t="s">
        <v>473</v>
      </c>
      <c r="X58" s="7" t="s">
        <v>827</v>
      </c>
      <c r="Y58" s="6" t="s">
        <v>2543</v>
      </c>
      <c r="Z58" s="7" t="s">
        <v>2544</v>
      </c>
      <c r="AA58" s="6" t="s">
        <v>2545</v>
      </c>
      <c r="AB58" s="7" t="s">
        <v>2452</v>
      </c>
      <c r="AC58" s="6" t="s">
        <v>79</v>
      </c>
      <c r="AD58" s="7" t="s">
        <v>79</v>
      </c>
      <c r="AE58" s="6" t="s">
        <v>79</v>
      </c>
      <c r="AF58" s="7" t="s">
        <v>79</v>
      </c>
      <c r="AG58" s="6" t="s">
        <v>79</v>
      </c>
      <c r="AH58" s="7" t="s">
        <v>79</v>
      </c>
      <c r="AI58" s="6" t="s">
        <v>79</v>
      </c>
      <c r="AJ58" s="7" t="s">
        <v>79</v>
      </c>
      <c r="AK58" s="6" t="s">
        <v>2458</v>
      </c>
      <c r="AL58" s="7" t="s">
        <v>2390</v>
      </c>
      <c r="AM58" s="6" t="s">
        <v>2391</v>
      </c>
      <c r="AN58" s="7" t="s">
        <v>368</v>
      </c>
      <c r="AO58" t="s">
        <v>430</v>
      </c>
      <c r="AP58" s="7" t="s">
        <v>1291</v>
      </c>
      <c r="AQ58" s="7" t="s">
        <v>143</v>
      </c>
      <c r="AR58" s="7">
        <v>1</v>
      </c>
      <c r="AS58" s="8">
        <v>17666685</v>
      </c>
      <c r="AT58" s="8">
        <v>17666685</v>
      </c>
      <c r="AU58" s="8"/>
      <c r="AV58" s="8"/>
      <c r="AW58" s="8"/>
      <c r="AX58" s="8"/>
      <c r="AY58" s="8">
        <v>7584500</v>
      </c>
      <c r="AZ58" s="8">
        <v>7584500</v>
      </c>
      <c r="BA58" s="9"/>
      <c r="BB58" s="9"/>
      <c r="BC58" s="9"/>
      <c r="BD58" s="9"/>
      <c r="BE58" s="10">
        <v>100664</v>
      </c>
      <c r="BF58" s="11">
        <v>3.767236</v>
      </c>
      <c r="BG58" s="11">
        <v>100664</v>
      </c>
      <c r="BH58" s="11">
        <v>13000</v>
      </c>
      <c r="BI58" s="9">
        <v>0</v>
      </c>
      <c r="BJ58" s="9">
        <v>742865</v>
      </c>
      <c r="BK58" s="9">
        <v>0</v>
      </c>
      <c r="BL58" s="9">
        <v>0</v>
      </c>
      <c r="BM58" s="9">
        <v>0</v>
      </c>
      <c r="BN58" s="9">
        <v>0</v>
      </c>
      <c r="BO58" s="9">
        <v>9339320</v>
      </c>
      <c r="BP58" s="9">
        <v>0</v>
      </c>
      <c r="BQ58" s="9">
        <v>742865</v>
      </c>
      <c r="BR58" s="9">
        <v>0</v>
      </c>
      <c r="BS58" s="7"/>
    </row>
    <row r="59" spans="1:71" x14ac:dyDescent="0.25">
      <c r="A59" s="6" t="s">
        <v>2383</v>
      </c>
      <c r="B59" s="6" t="s">
        <v>354</v>
      </c>
      <c r="C59" s="7" t="s">
        <v>2441</v>
      </c>
      <c r="D59" s="6" t="s">
        <v>81</v>
      </c>
      <c r="E59" s="7" t="s">
        <v>2442</v>
      </c>
      <c r="F59" s="6" t="s">
        <v>2443</v>
      </c>
      <c r="G59" s="7" t="s">
        <v>84</v>
      </c>
      <c r="H59" s="6" t="s">
        <v>85</v>
      </c>
      <c r="I59" s="7" t="s">
        <v>2444</v>
      </c>
      <c r="J59" s="6" t="s">
        <v>2546</v>
      </c>
      <c r="K59" s="7" t="s">
        <v>88</v>
      </c>
      <c r="L59" s="6" t="s">
        <v>2547</v>
      </c>
      <c r="M59" s="7" t="s">
        <v>2548</v>
      </c>
      <c r="N59" s="6" t="s">
        <v>2549</v>
      </c>
      <c r="O59" s="7" t="s">
        <v>1783</v>
      </c>
      <c r="P59" t="s">
        <v>236</v>
      </c>
      <c r="Q59">
        <f t="shared" si="0"/>
        <v>35</v>
      </c>
      <c r="R59">
        <f>VLOOKUP(Q59,'3ME-NAF'!$A:$C,3,FALSE)</f>
        <v>2402</v>
      </c>
      <c r="S59" s="31" t="s">
        <v>94</v>
      </c>
      <c r="T59" t="s">
        <v>304</v>
      </c>
      <c r="U59" s="6" t="s">
        <v>2272</v>
      </c>
      <c r="V59" s="7" t="s">
        <v>97</v>
      </c>
      <c r="W59" s="6" t="s">
        <v>473</v>
      </c>
      <c r="X59" s="7" t="s">
        <v>486</v>
      </c>
      <c r="Y59" s="6" t="s">
        <v>2550</v>
      </c>
      <c r="Z59" s="7" t="s">
        <v>2551</v>
      </c>
      <c r="AA59" s="6" t="s">
        <v>2552</v>
      </c>
      <c r="AB59" s="7" t="s">
        <v>2452</v>
      </c>
      <c r="AC59" s="6" t="s">
        <v>79</v>
      </c>
      <c r="AD59" s="7" t="s">
        <v>79</v>
      </c>
      <c r="AE59" s="6" t="s">
        <v>79</v>
      </c>
      <c r="AF59" s="7" t="s">
        <v>79</v>
      </c>
      <c r="AG59" s="6" t="s">
        <v>79</v>
      </c>
      <c r="AH59" s="7" t="s">
        <v>79</v>
      </c>
      <c r="AI59" s="6" t="s">
        <v>79</v>
      </c>
      <c r="AJ59" s="7" t="s">
        <v>79</v>
      </c>
      <c r="AK59" s="6" t="s">
        <v>2458</v>
      </c>
      <c r="AL59" s="7" t="s">
        <v>2553</v>
      </c>
      <c r="AM59" s="6" t="s">
        <v>2411</v>
      </c>
      <c r="AN59" s="7" t="s">
        <v>368</v>
      </c>
      <c r="AO59" t="s">
        <v>236</v>
      </c>
      <c r="AP59" s="7" t="s">
        <v>1291</v>
      </c>
      <c r="AQ59" s="7" t="s">
        <v>143</v>
      </c>
      <c r="AR59" s="7">
        <v>1</v>
      </c>
      <c r="AS59" s="8">
        <v>27907000</v>
      </c>
      <c r="AT59" s="8">
        <v>27907000</v>
      </c>
      <c r="AU59" s="8"/>
      <c r="AV59" s="8"/>
      <c r="AW59" s="8"/>
      <c r="AX59" s="8"/>
      <c r="AY59" s="8">
        <v>11500000</v>
      </c>
      <c r="AZ59" s="8">
        <v>11500000</v>
      </c>
      <c r="BA59" s="9"/>
      <c r="BB59" s="9"/>
      <c r="BC59" s="9"/>
      <c r="BD59" s="9"/>
      <c r="BE59" s="10">
        <v>140989</v>
      </c>
      <c r="BF59" s="11">
        <v>4.0783319999999996</v>
      </c>
      <c r="BG59" s="11">
        <v>140989</v>
      </c>
      <c r="BH59" s="11">
        <v>19100</v>
      </c>
      <c r="BI59" s="9">
        <v>0</v>
      </c>
      <c r="BJ59" s="9">
        <v>1175000</v>
      </c>
      <c r="BK59" s="9">
        <v>0</v>
      </c>
      <c r="BL59" s="9">
        <v>0</v>
      </c>
      <c r="BM59" s="9">
        <v>0</v>
      </c>
      <c r="BN59" s="9">
        <v>0</v>
      </c>
      <c r="BO59" s="9">
        <v>15232000</v>
      </c>
      <c r="BP59" s="9">
        <v>0</v>
      </c>
      <c r="BQ59" s="9">
        <v>1175000</v>
      </c>
      <c r="BR59" s="9">
        <v>0</v>
      </c>
      <c r="BS59" s="7"/>
    </row>
    <row r="60" spans="1:71" x14ac:dyDescent="0.25">
      <c r="A60" s="6" t="s">
        <v>2383</v>
      </c>
      <c r="B60" s="6" t="s">
        <v>354</v>
      </c>
      <c r="C60" s="7" t="s">
        <v>2441</v>
      </c>
      <c r="D60" s="6" t="s">
        <v>81</v>
      </c>
      <c r="E60" s="7" t="s">
        <v>2442</v>
      </c>
      <c r="F60" s="6" t="s">
        <v>2443</v>
      </c>
      <c r="G60" s="7" t="s">
        <v>84</v>
      </c>
      <c r="H60" s="6" t="s">
        <v>85</v>
      </c>
      <c r="I60" s="7" t="s">
        <v>2444</v>
      </c>
      <c r="J60" s="6" t="s">
        <v>2554</v>
      </c>
      <c r="K60" s="7" t="s">
        <v>88</v>
      </c>
      <c r="L60" s="6" t="s">
        <v>2555</v>
      </c>
      <c r="M60" s="7" t="s">
        <v>1057</v>
      </c>
      <c r="N60" s="6" t="s">
        <v>2556</v>
      </c>
      <c r="O60" s="7" t="s">
        <v>961</v>
      </c>
      <c r="P60" t="s">
        <v>2557</v>
      </c>
      <c r="Q60">
        <f t="shared" si="0"/>
        <v>46</v>
      </c>
      <c r="R60">
        <v>2</v>
      </c>
      <c r="S60" s="31" t="s">
        <v>94</v>
      </c>
      <c r="T60" t="s">
        <v>95</v>
      </c>
      <c r="U60" s="6" t="s">
        <v>2272</v>
      </c>
      <c r="V60" s="7" t="s">
        <v>97</v>
      </c>
      <c r="W60" s="6" t="s">
        <v>237</v>
      </c>
      <c r="X60" s="7" t="s">
        <v>544</v>
      </c>
      <c r="Y60" s="6" t="s">
        <v>2558</v>
      </c>
      <c r="Z60" s="7" t="s">
        <v>2559</v>
      </c>
      <c r="AA60" s="6" t="s">
        <v>2560</v>
      </c>
      <c r="AB60" s="7" t="s">
        <v>2399</v>
      </c>
      <c r="AC60" s="6" t="s">
        <v>79</v>
      </c>
      <c r="AD60" s="7" t="s">
        <v>79</v>
      </c>
      <c r="AE60" s="6" t="s">
        <v>79</v>
      </c>
      <c r="AF60" s="7" t="s">
        <v>79</v>
      </c>
      <c r="AG60" s="6" t="s">
        <v>79</v>
      </c>
      <c r="AH60" s="7" t="s">
        <v>143</v>
      </c>
      <c r="AI60" s="6" t="s">
        <v>143</v>
      </c>
      <c r="AJ60" s="7" t="s">
        <v>2561</v>
      </c>
      <c r="AK60" s="6" t="s">
        <v>2458</v>
      </c>
      <c r="AL60" s="7" t="s">
        <v>2474</v>
      </c>
      <c r="AM60" s="6" t="s">
        <v>2389</v>
      </c>
      <c r="AN60" s="7" t="s">
        <v>368</v>
      </c>
      <c r="AO60" t="s">
        <v>2557</v>
      </c>
      <c r="AP60" s="7" t="s">
        <v>79</v>
      </c>
      <c r="AQ60" s="7"/>
      <c r="AR60" s="7">
        <v>1</v>
      </c>
      <c r="AS60" s="8">
        <v>53345889</v>
      </c>
      <c r="AT60" s="8">
        <v>20674998</v>
      </c>
      <c r="AU60" s="8"/>
      <c r="AV60" s="8"/>
      <c r="AW60" s="8"/>
      <c r="AX60" s="8"/>
      <c r="AY60" s="8">
        <v>4575000</v>
      </c>
      <c r="AZ60" s="8">
        <v>4575000</v>
      </c>
      <c r="BA60" s="9">
        <v>915000</v>
      </c>
      <c r="BB60" s="9">
        <v>0</v>
      </c>
      <c r="BC60" s="9">
        <v>0</v>
      </c>
      <c r="BD60" s="9">
        <v>915000</v>
      </c>
      <c r="BE60" s="10">
        <v>75463</v>
      </c>
      <c r="BF60" s="11">
        <v>3.0312869999999998</v>
      </c>
      <c r="BG60" s="11">
        <v>75463</v>
      </c>
      <c r="BH60" s="11">
        <v>16300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48770889</v>
      </c>
      <c r="BP60" s="9">
        <v>0</v>
      </c>
      <c r="BQ60" s="9">
        <v>0</v>
      </c>
      <c r="BR60" s="9">
        <v>0</v>
      </c>
      <c r="BS60" s="7"/>
    </row>
    <row r="61" spans="1:71" x14ac:dyDescent="0.25">
      <c r="A61" s="6" t="s">
        <v>2383</v>
      </c>
      <c r="B61" s="6" t="s">
        <v>354</v>
      </c>
      <c r="C61" s="7" t="s">
        <v>2441</v>
      </c>
      <c r="D61" s="6" t="s">
        <v>81</v>
      </c>
      <c r="E61" s="7" t="s">
        <v>2442</v>
      </c>
      <c r="F61" s="6" t="s">
        <v>2443</v>
      </c>
      <c r="G61" s="7" t="s">
        <v>84</v>
      </c>
      <c r="H61" s="6" t="s">
        <v>85</v>
      </c>
      <c r="I61" s="7" t="s">
        <v>2444</v>
      </c>
      <c r="J61" s="6" t="s">
        <v>2562</v>
      </c>
      <c r="K61" s="7" t="s">
        <v>88</v>
      </c>
      <c r="L61" s="6" t="s">
        <v>2563</v>
      </c>
      <c r="M61" s="7" t="s">
        <v>1057</v>
      </c>
      <c r="N61" s="6" t="s">
        <v>2556</v>
      </c>
      <c r="O61" s="7" t="s">
        <v>961</v>
      </c>
      <c r="P61" t="s">
        <v>2557</v>
      </c>
      <c r="Q61">
        <f t="shared" si="0"/>
        <v>46</v>
      </c>
      <c r="R61">
        <v>2</v>
      </c>
      <c r="S61" s="31" t="s">
        <v>94</v>
      </c>
      <c r="T61" t="s">
        <v>95</v>
      </c>
      <c r="U61" s="6" t="s">
        <v>2272</v>
      </c>
      <c r="V61" s="7" t="s">
        <v>97</v>
      </c>
      <c r="W61" s="6" t="s">
        <v>237</v>
      </c>
      <c r="X61" s="7" t="s">
        <v>544</v>
      </c>
      <c r="Y61" s="6" t="s">
        <v>2564</v>
      </c>
      <c r="Z61" s="7" t="s">
        <v>2565</v>
      </c>
      <c r="AA61" s="6" t="s">
        <v>2566</v>
      </c>
      <c r="AB61" s="7" t="s">
        <v>2399</v>
      </c>
      <c r="AC61" s="6" t="s">
        <v>79</v>
      </c>
      <c r="AD61" s="7" t="s">
        <v>79</v>
      </c>
      <c r="AE61" s="6" t="s">
        <v>79</v>
      </c>
      <c r="AF61" s="7" t="s">
        <v>79</v>
      </c>
      <c r="AG61" s="6" t="s">
        <v>79</v>
      </c>
      <c r="AH61" s="7" t="s">
        <v>143</v>
      </c>
      <c r="AI61" s="6" t="s">
        <v>143</v>
      </c>
      <c r="AJ61" s="7" t="s">
        <v>2567</v>
      </c>
      <c r="AK61" s="6" t="s">
        <v>2499</v>
      </c>
      <c r="AL61" s="7" t="s">
        <v>2474</v>
      </c>
      <c r="AM61" s="6" t="s">
        <v>2389</v>
      </c>
      <c r="AN61" s="7" t="s">
        <v>368</v>
      </c>
      <c r="AO61" t="s">
        <v>2557</v>
      </c>
      <c r="AP61" s="7" t="s">
        <v>79</v>
      </c>
      <c r="AQ61" s="7"/>
      <c r="AR61" s="7">
        <v>1</v>
      </c>
      <c r="AS61" s="8">
        <v>20746367</v>
      </c>
      <c r="AT61" s="8">
        <v>20746367</v>
      </c>
      <c r="AU61" s="8"/>
      <c r="AV61" s="8"/>
      <c r="AW61" s="8"/>
      <c r="AX61" s="8"/>
      <c r="AY61" s="8">
        <v>3892500</v>
      </c>
      <c r="AZ61" s="8">
        <v>3892500</v>
      </c>
      <c r="BA61" s="9">
        <v>778500</v>
      </c>
      <c r="BB61" s="9">
        <v>0</v>
      </c>
      <c r="BC61" s="9">
        <v>0</v>
      </c>
      <c r="BD61" s="9">
        <v>778500</v>
      </c>
      <c r="BE61" s="10">
        <v>102235</v>
      </c>
      <c r="BF61" s="11">
        <v>1.903702</v>
      </c>
      <c r="BG61" s="11">
        <v>102235</v>
      </c>
      <c r="BH61" s="11">
        <v>16300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16853867</v>
      </c>
      <c r="BP61" s="9">
        <v>0</v>
      </c>
      <c r="BQ61" s="9">
        <v>0</v>
      </c>
      <c r="BR61" s="9">
        <v>0</v>
      </c>
      <c r="BS61" s="7"/>
    </row>
    <row r="62" spans="1:71" x14ac:dyDescent="0.25">
      <c r="A62" s="6" t="s">
        <v>2383</v>
      </c>
      <c r="B62" s="6" t="s">
        <v>354</v>
      </c>
      <c r="C62" s="7" t="s">
        <v>2441</v>
      </c>
      <c r="D62" s="6" t="s">
        <v>81</v>
      </c>
      <c r="E62" s="7" t="s">
        <v>2442</v>
      </c>
      <c r="F62" s="6" t="s">
        <v>2443</v>
      </c>
      <c r="G62" s="7" t="s">
        <v>84</v>
      </c>
      <c r="H62" s="6" t="s">
        <v>85</v>
      </c>
      <c r="I62" s="7" t="s">
        <v>2444</v>
      </c>
      <c r="J62" s="6" t="s">
        <v>2568</v>
      </c>
      <c r="K62" s="7" t="s">
        <v>88</v>
      </c>
      <c r="L62" s="6" t="s">
        <v>2569</v>
      </c>
      <c r="M62" s="7" t="s">
        <v>146</v>
      </c>
      <c r="N62" s="6" t="s">
        <v>1734</v>
      </c>
      <c r="O62" s="7" t="s">
        <v>511</v>
      </c>
      <c r="P62" t="s">
        <v>213</v>
      </c>
      <c r="Q62">
        <f t="shared" si="0"/>
        <v>43</v>
      </c>
      <c r="R62">
        <f>VLOOKUP(Q62,'3ME-NAF'!$A:$C,3,FALSE)</f>
        <v>13</v>
      </c>
      <c r="S62" s="31" t="s">
        <v>94</v>
      </c>
      <c r="T62" t="s">
        <v>95</v>
      </c>
      <c r="U62" s="6" t="s">
        <v>1095</v>
      </c>
      <c r="V62" s="7" t="s">
        <v>97</v>
      </c>
      <c r="W62" s="6" t="s">
        <v>334</v>
      </c>
      <c r="X62" s="7" t="s">
        <v>1441</v>
      </c>
      <c r="Y62" s="6" t="s">
        <v>2570</v>
      </c>
      <c r="Z62" s="7" t="s">
        <v>2571</v>
      </c>
      <c r="AA62" s="6" t="s">
        <v>2572</v>
      </c>
      <c r="AB62" s="7" t="s">
        <v>2452</v>
      </c>
      <c r="AC62" s="6" t="s">
        <v>79</v>
      </c>
      <c r="AD62" s="7" t="s">
        <v>79</v>
      </c>
      <c r="AE62" s="6" t="s">
        <v>79</v>
      </c>
      <c r="AF62" s="7" t="s">
        <v>79</v>
      </c>
      <c r="AG62" s="6" t="s">
        <v>79</v>
      </c>
      <c r="AH62" s="7" t="s">
        <v>143</v>
      </c>
      <c r="AI62" s="6" t="s">
        <v>143</v>
      </c>
      <c r="AJ62" s="7" t="s">
        <v>2573</v>
      </c>
      <c r="AK62" s="6" t="s">
        <v>2389</v>
      </c>
      <c r="AL62" s="7" t="s">
        <v>2574</v>
      </c>
      <c r="AM62" s="6" t="s">
        <v>2389</v>
      </c>
      <c r="AN62" s="7" t="s">
        <v>368</v>
      </c>
      <c r="AO62" t="s">
        <v>213</v>
      </c>
      <c r="AP62" s="7" t="s">
        <v>2195</v>
      </c>
      <c r="AQ62" s="7" t="s">
        <v>143</v>
      </c>
      <c r="AR62" s="7">
        <v>1</v>
      </c>
      <c r="AS62" s="8">
        <v>6166673</v>
      </c>
      <c r="AT62" s="8">
        <v>6166673</v>
      </c>
      <c r="AU62" s="8"/>
      <c r="AV62" s="8"/>
      <c r="AW62" s="8"/>
      <c r="AX62" s="8"/>
      <c r="AY62" s="8">
        <v>2158335</v>
      </c>
      <c r="AZ62" s="8">
        <v>2158335</v>
      </c>
      <c r="BA62" s="9">
        <v>431667</v>
      </c>
      <c r="BB62" s="9">
        <v>0</v>
      </c>
      <c r="BC62" s="9">
        <v>0</v>
      </c>
      <c r="BD62" s="9">
        <v>431667</v>
      </c>
      <c r="BE62" s="10">
        <v>23174</v>
      </c>
      <c r="BF62" s="11">
        <v>4.656803</v>
      </c>
      <c r="BG62" s="11">
        <v>23174</v>
      </c>
      <c r="BH62" s="11">
        <v>4000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1202501.5</v>
      </c>
      <c r="BP62" s="9">
        <v>0</v>
      </c>
      <c r="BQ62" s="9">
        <v>2805836.5</v>
      </c>
      <c r="BR62" s="9">
        <v>2805836.5</v>
      </c>
      <c r="BS62" s="7"/>
    </row>
    <row r="63" spans="1:71" x14ac:dyDescent="0.25">
      <c r="A63" s="6" t="s">
        <v>2383</v>
      </c>
      <c r="B63" s="6" t="s">
        <v>354</v>
      </c>
      <c r="C63" s="7" t="s">
        <v>2441</v>
      </c>
      <c r="D63" s="6" t="s">
        <v>81</v>
      </c>
      <c r="E63" s="7" t="s">
        <v>2442</v>
      </c>
      <c r="F63" s="6" t="s">
        <v>2443</v>
      </c>
      <c r="G63" s="7" t="s">
        <v>84</v>
      </c>
      <c r="H63" s="6" t="s">
        <v>85</v>
      </c>
      <c r="I63" s="7" t="s">
        <v>2444</v>
      </c>
      <c r="J63" s="6" t="s">
        <v>2575</v>
      </c>
      <c r="K63" s="7" t="s">
        <v>88</v>
      </c>
      <c r="L63" s="6" t="s">
        <v>2576</v>
      </c>
      <c r="M63" s="7" t="s">
        <v>146</v>
      </c>
      <c r="N63" s="6" t="s">
        <v>1734</v>
      </c>
      <c r="O63" s="7" t="s">
        <v>511</v>
      </c>
      <c r="P63" t="s">
        <v>236</v>
      </c>
      <c r="Q63">
        <f t="shared" si="0"/>
        <v>43</v>
      </c>
      <c r="R63">
        <f>VLOOKUP(Q63,'3ME-NAF'!$A:$C,3,FALSE)</f>
        <v>13</v>
      </c>
      <c r="S63" s="31" t="s">
        <v>94</v>
      </c>
      <c r="T63" t="s">
        <v>95</v>
      </c>
      <c r="U63" s="6" t="s">
        <v>1095</v>
      </c>
      <c r="V63" s="7" t="s">
        <v>97</v>
      </c>
      <c r="W63" s="6" t="s">
        <v>150</v>
      </c>
      <c r="X63" s="7" t="s">
        <v>453</v>
      </c>
      <c r="Y63" s="6" t="s">
        <v>2577</v>
      </c>
      <c r="Z63" s="7" t="s">
        <v>2578</v>
      </c>
      <c r="AA63" s="6" t="s">
        <v>2579</v>
      </c>
      <c r="AB63" s="7" t="s">
        <v>2452</v>
      </c>
      <c r="AC63" s="6" t="s">
        <v>79</v>
      </c>
      <c r="AD63" s="7" t="s">
        <v>79</v>
      </c>
      <c r="AE63" s="6" t="s">
        <v>79</v>
      </c>
      <c r="AF63" s="7" t="s">
        <v>79</v>
      </c>
      <c r="AG63" s="6" t="s">
        <v>79</v>
      </c>
      <c r="AH63" s="7" t="s">
        <v>79</v>
      </c>
      <c r="AI63" s="6" t="s">
        <v>79</v>
      </c>
      <c r="AJ63" s="7" t="s">
        <v>79</v>
      </c>
      <c r="AK63" s="6" t="s">
        <v>2389</v>
      </c>
      <c r="AL63" s="7" t="s">
        <v>2390</v>
      </c>
      <c r="AM63" s="6" t="s">
        <v>2391</v>
      </c>
      <c r="AN63" s="7" t="s">
        <v>368</v>
      </c>
      <c r="AO63" t="s">
        <v>236</v>
      </c>
      <c r="AP63" s="7" t="s">
        <v>1291</v>
      </c>
      <c r="AQ63" s="7" t="s">
        <v>143</v>
      </c>
      <c r="AR63" s="7">
        <v>1</v>
      </c>
      <c r="AS63" s="8">
        <v>12422994</v>
      </c>
      <c r="AT63" s="8">
        <v>12422994</v>
      </c>
      <c r="AU63" s="8"/>
      <c r="AV63" s="8"/>
      <c r="AW63" s="8"/>
      <c r="AX63" s="8"/>
      <c r="AY63" s="8">
        <v>4223818</v>
      </c>
      <c r="AZ63" s="8">
        <v>4223818</v>
      </c>
      <c r="BA63" s="9"/>
      <c r="BB63" s="9"/>
      <c r="BC63" s="9"/>
      <c r="BD63" s="9"/>
      <c r="BE63" s="10">
        <v>53722</v>
      </c>
      <c r="BF63" s="11">
        <v>3.931181</v>
      </c>
      <c r="BG63" s="11">
        <v>53722</v>
      </c>
      <c r="BH63" s="11">
        <v>8000</v>
      </c>
      <c r="BI63" s="9">
        <v>0</v>
      </c>
      <c r="BJ63" s="9">
        <v>227415.12</v>
      </c>
      <c r="BK63" s="9">
        <v>0</v>
      </c>
      <c r="BL63" s="9">
        <v>0</v>
      </c>
      <c r="BM63" s="9">
        <v>0</v>
      </c>
      <c r="BN63" s="9">
        <v>0</v>
      </c>
      <c r="BO63" s="9">
        <v>7971760.8799999999</v>
      </c>
      <c r="BP63" s="9">
        <v>0</v>
      </c>
      <c r="BQ63" s="9">
        <v>227415.12</v>
      </c>
      <c r="BR63" s="9">
        <v>0</v>
      </c>
      <c r="BS63" s="7"/>
    </row>
    <row r="64" spans="1:71" x14ac:dyDescent="0.25">
      <c r="A64" s="6" t="s">
        <v>2383</v>
      </c>
      <c r="B64" s="6" t="s">
        <v>354</v>
      </c>
      <c r="C64" s="7" t="s">
        <v>2441</v>
      </c>
      <c r="D64" s="6" t="s">
        <v>81</v>
      </c>
      <c r="E64" s="7" t="s">
        <v>2442</v>
      </c>
      <c r="F64" s="6" t="s">
        <v>2443</v>
      </c>
      <c r="G64" s="7" t="s">
        <v>84</v>
      </c>
      <c r="H64" s="6" t="s">
        <v>85</v>
      </c>
      <c r="I64" s="7" t="s">
        <v>2444</v>
      </c>
      <c r="J64" s="6" t="s">
        <v>2580</v>
      </c>
      <c r="K64" s="7" t="s">
        <v>88</v>
      </c>
      <c r="L64" s="6" t="s">
        <v>2581</v>
      </c>
      <c r="M64" s="7" t="s">
        <v>2582</v>
      </c>
      <c r="N64" s="6" t="s">
        <v>2583</v>
      </c>
      <c r="O64" s="7" t="s">
        <v>712</v>
      </c>
      <c r="P64" t="s">
        <v>430</v>
      </c>
      <c r="Q64">
        <f t="shared" si="0"/>
        <v>22</v>
      </c>
      <c r="R64">
        <f>VLOOKUP(Q64,'3ME-NAF'!$A:$C,3,FALSE)</f>
        <v>9</v>
      </c>
      <c r="S64" s="31" t="s">
        <v>94</v>
      </c>
      <c r="T64" t="s">
        <v>166</v>
      </c>
      <c r="U64" s="6" t="s">
        <v>1095</v>
      </c>
      <c r="V64" s="7" t="s">
        <v>97</v>
      </c>
      <c r="W64" s="6" t="s">
        <v>250</v>
      </c>
      <c r="X64" s="7" t="s">
        <v>892</v>
      </c>
      <c r="Y64" s="6" t="s">
        <v>2584</v>
      </c>
      <c r="Z64" s="7" t="s">
        <v>2585</v>
      </c>
      <c r="AA64" s="6" t="s">
        <v>2586</v>
      </c>
      <c r="AB64" s="7" t="s">
        <v>2452</v>
      </c>
      <c r="AC64" s="6" t="s">
        <v>79</v>
      </c>
      <c r="AD64" s="7" t="s">
        <v>79</v>
      </c>
      <c r="AE64" s="6" t="s">
        <v>79</v>
      </c>
      <c r="AF64" s="7" t="s">
        <v>79</v>
      </c>
      <c r="AG64" s="6" t="s">
        <v>79</v>
      </c>
      <c r="AH64" s="7" t="s">
        <v>79</v>
      </c>
      <c r="AI64" s="6" t="s">
        <v>79</v>
      </c>
      <c r="AJ64" s="7" t="s">
        <v>79</v>
      </c>
      <c r="AK64" s="6" t="s">
        <v>2391</v>
      </c>
      <c r="AL64" s="7" t="s">
        <v>2482</v>
      </c>
      <c r="AM64" s="6" t="s">
        <v>2467</v>
      </c>
      <c r="AN64" s="7" t="s">
        <v>368</v>
      </c>
      <c r="AO64" t="s">
        <v>430</v>
      </c>
      <c r="AP64" s="7" t="s">
        <v>79</v>
      </c>
      <c r="AQ64" s="7"/>
      <c r="AR64" s="7">
        <v>1</v>
      </c>
      <c r="AS64" s="8">
        <v>9288600</v>
      </c>
      <c r="AT64" s="8">
        <v>9288600</v>
      </c>
      <c r="AU64" s="8"/>
      <c r="AV64" s="8"/>
      <c r="AW64" s="8"/>
      <c r="AX64" s="8"/>
      <c r="AY64" s="8">
        <v>4500000</v>
      </c>
      <c r="AZ64" s="8">
        <v>4500000</v>
      </c>
      <c r="BA64" s="9"/>
      <c r="BB64" s="9"/>
      <c r="BC64" s="9"/>
      <c r="BD64" s="9"/>
      <c r="BE64" s="10">
        <v>43311</v>
      </c>
      <c r="BF64" s="11">
        <v>5.194985</v>
      </c>
      <c r="BG64" s="11">
        <v>43311</v>
      </c>
      <c r="BH64" s="11">
        <v>6500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4788600</v>
      </c>
      <c r="BP64" s="9">
        <v>0</v>
      </c>
      <c r="BQ64" s="9">
        <v>0</v>
      </c>
      <c r="BR64" s="9">
        <v>0</v>
      </c>
      <c r="BS64" s="7"/>
    </row>
    <row r="65" spans="1:71" x14ac:dyDescent="0.25">
      <c r="A65" s="6" t="s">
        <v>2383</v>
      </c>
      <c r="B65" s="6" t="s">
        <v>354</v>
      </c>
      <c r="C65" s="7" t="s">
        <v>2441</v>
      </c>
      <c r="D65" s="6" t="s">
        <v>81</v>
      </c>
      <c r="E65" s="7" t="s">
        <v>2442</v>
      </c>
      <c r="F65" s="6" t="s">
        <v>2443</v>
      </c>
      <c r="G65" s="7" t="s">
        <v>84</v>
      </c>
      <c r="H65" s="6" t="s">
        <v>85</v>
      </c>
      <c r="I65" s="7" t="s">
        <v>2444</v>
      </c>
      <c r="J65" s="6" t="s">
        <v>2587</v>
      </c>
      <c r="K65" s="7" t="s">
        <v>88</v>
      </c>
      <c r="L65" s="6" t="s">
        <v>2588</v>
      </c>
      <c r="M65" s="7" t="s">
        <v>146</v>
      </c>
      <c r="N65" s="6" t="s">
        <v>1734</v>
      </c>
      <c r="O65" s="7" t="s">
        <v>511</v>
      </c>
      <c r="P65" t="s">
        <v>236</v>
      </c>
      <c r="Q65">
        <f t="shared" si="0"/>
        <v>43</v>
      </c>
      <c r="R65">
        <f>VLOOKUP(Q65,'3ME-NAF'!$A:$C,3,FALSE)</f>
        <v>13</v>
      </c>
      <c r="S65" s="31" t="s">
        <v>94</v>
      </c>
      <c r="T65" t="s">
        <v>95</v>
      </c>
      <c r="U65" s="6" t="s">
        <v>360</v>
      </c>
      <c r="V65" s="7" t="s">
        <v>97</v>
      </c>
      <c r="W65" s="6" t="s">
        <v>305</v>
      </c>
      <c r="X65" s="7" t="s">
        <v>688</v>
      </c>
      <c r="Y65" s="6" t="s">
        <v>2589</v>
      </c>
      <c r="Z65" s="7" t="s">
        <v>2590</v>
      </c>
      <c r="AA65" s="6" t="s">
        <v>2591</v>
      </c>
      <c r="AB65" s="7" t="s">
        <v>2399</v>
      </c>
      <c r="AC65" s="6" t="s">
        <v>79</v>
      </c>
      <c r="AD65" s="7" t="s">
        <v>79</v>
      </c>
      <c r="AE65" s="6" t="s">
        <v>79</v>
      </c>
      <c r="AF65" s="7" t="s">
        <v>79</v>
      </c>
      <c r="AG65" s="6" t="s">
        <v>79</v>
      </c>
      <c r="AH65" s="7" t="s">
        <v>143</v>
      </c>
      <c r="AI65" s="6" t="s">
        <v>143</v>
      </c>
      <c r="AJ65" s="7" t="s">
        <v>2592</v>
      </c>
      <c r="AK65" s="6" t="s">
        <v>2389</v>
      </c>
      <c r="AL65" s="7" t="s">
        <v>2574</v>
      </c>
      <c r="AM65" s="6" t="s">
        <v>2389</v>
      </c>
      <c r="AN65" s="7" t="s">
        <v>368</v>
      </c>
      <c r="AO65" t="s">
        <v>236</v>
      </c>
      <c r="AP65" s="7" t="s">
        <v>2150</v>
      </c>
      <c r="AQ65" s="7" t="s">
        <v>143</v>
      </c>
      <c r="AR65" s="7">
        <v>1</v>
      </c>
      <c r="AS65" s="8">
        <v>5438179</v>
      </c>
      <c r="AT65" s="8">
        <v>5438179</v>
      </c>
      <c r="AU65" s="8"/>
      <c r="AV65" s="8"/>
      <c r="AW65" s="8"/>
      <c r="AX65" s="8"/>
      <c r="AY65" s="8">
        <v>2012586</v>
      </c>
      <c r="AZ65" s="8">
        <v>2012586</v>
      </c>
      <c r="BA65" s="9">
        <v>402517.2</v>
      </c>
      <c r="BB65" s="9">
        <v>0</v>
      </c>
      <c r="BC65" s="9">
        <v>0</v>
      </c>
      <c r="BD65" s="9">
        <v>402517.2</v>
      </c>
      <c r="BE65" s="10">
        <v>21986</v>
      </c>
      <c r="BF65" s="11">
        <v>4.5769719999999996</v>
      </c>
      <c r="BG65" s="11">
        <v>21986</v>
      </c>
      <c r="BH65" s="11">
        <v>3000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970577</v>
      </c>
      <c r="BP65" s="9">
        <v>0</v>
      </c>
      <c r="BQ65" s="9">
        <v>2455016</v>
      </c>
      <c r="BR65" s="9">
        <v>2455016</v>
      </c>
      <c r="BS65" s="7"/>
    </row>
    <row r="66" spans="1:71" x14ac:dyDescent="0.25">
      <c r="A66" s="6" t="s">
        <v>2383</v>
      </c>
      <c r="B66" s="6" t="s">
        <v>354</v>
      </c>
      <c r="C66" s="7" t="s">
        <v>2441</v>
      </c>
      <c r="D66" s="6" t="s">
        <v>81</v>
      </c>
      <c r="E66" s="7" t="s">
        <v>2442</v>
      </c>
      <c r="F66" s="6" t="s">
        <v>2443</v>
      </c>
      <c r="G66" s="7" t="s">
        <v>84</v>
      </c>
      <c r="H66" s="6" t="s">
        <v>85</v>
      </c>
      <c r="I66" s="7" t="s">
        <v>2444</v>
      </c>
      <c r="J66" s="6" t="s">
        <v>2593</v>
      </c>
      <c r="K66" s="7" t="s">
        <v>88</v>
      </c>
      <c r="L66" s="6" t="s">
        <v>2594</v>
      </c>
      <c r="M66" s="7" t="s">
        <v>761</v>
      </c>
      <c r="N66" s="6" t="s">
        <v>1782</v>
      </c>
      <c r="O66" s="7" t="s">
        <v>1783</v>
      </c>
      <c r="P66" t="s">
        <v>93</v>
      </c>
      <c r="Q66">
        <f t="shared" si="0"/>
        <v>35</v>
      </c>
      <c r="R66">
        <f>VLOOKUP(Q66,'3ME-NAF'!$A:$C,3,FALSE)</f>
        <v>2402</v>
      </c>
      <c r="S66" s="31" t="s">
        <v>94</v>
      </c>
      <c r="T66" t="s">
        <v>95</v>
      </c>
      <c r="U66" s="6" t="s">
        <v>2272</v>
      </c>
      <c r="V66" s="7" t="s">
        <v>97</v>
      </c>
      <c r="W66" s="6" t="s">
        <v>98</v>
      </c>
      <c r="X66" s="7" t="s">
        <v>675</v>
      </c>
      <c r="Y66" s="6" t="s">
        <v>2595</v>
      </c>
      <c r="Z66" s="7" t="s">
        <v>2596</v>
      </c>
      <c r="AA66" s="6" t="s">
        <v>2597</v>
      </c>
      <c r="AB66" s="7" t="s">
        <v>2399</v>
      </c>
      <c r="AC66" s="6" t="s">
        <v>79</v>
      </c>
      <c r="AD66" s="7" t="s">
        <v>79</v>
      </c>
      <c r="AE66" s="6" t="s">
        <v>79</v>
      </c>
      <c r="AF66" s="7" t="s">
        <v>79</v>
      </c>
      <c r="AG66" s="6" t="s">
        <v>79</v>
      </c>
      <c r="AH66" s="7" t="s">
        <v>143</v>
      </c>
      <c r="AI66" s="6" t="s">
        <v>143</v>
      </c>
      <c r="AJ66" s="7" t="s">
        <v>2598</v>
      </c>
      <c r="AK66" s="6" t="s">
        <v>2391</v>
      </c>
      <c r="AL66" s="7" t="s">
        <v>2482</v>
      </c>
      <c r="AM66" s="6" t="s">
        <v>2467</v>
      </c>
      <c r="AN66" s="7" t="s">
        <v>368</v>
      </c>
      <c r="AO66" t="s">
        <v>93</v>
      </c>
      <c r="AP66" s="7" t="s">
        <v>1291</v>
      </c>
      <c r="AQ66" s="7" t="s">
        <v>143</v>
      </c>
      <c r="AR66" s="7">
        <v>1</v>
      </c>
      <c r="AS66" s="8">
        <v>26459491</v>
      </c>
      <c r="AT66" s="8">
        <v>26459491</v>
      </c>
      <c r="AU66" s="8"/>
      <c r="AV66" s="8"/>
      <c r="AW66" s="8"/>
      <c r="AX66" s="8"/>
      <c r="AY66" s="8">
        <v>8882980</v>
      </c>
      <c r="AZ66" s="8">
        <v>8882980</v>
      </c>
      <c r="BA66" s="9">
        <v>1776596</v>
      </c>
      <c r="BB66" s="9">
        <v>0</v>
      </c>
      <c r="BC66" s="9">
        <v>0</v>
      </c>
      <c r="BD66" s="9">
        <v>1776596</v>
      </c>
      <c r="BE66" s="10">
        <v>152320</v>
      </c>
      <c r="BF66" s="11">
        <v>2.9158940000000002</v>
      </c>
      <c r="BG66" s="11">
        <v>152320</v>
      </c>
      <c r="BH66" s="11">
        <v>21000</v>
      </c>
      <c r="BI66" s="9">
        <v>0</v>
      </c>
      <c r="BJ66" s="9">
        <v>184000</v>
      </c>
      <c r="BK66" s="9">
        <v>0</v>
      </c>
      <c r="BL66" s="9">
        <v>0</v>
      </c>
      <c r="BM66" s="9">
        <v>0</v>
      </c>
      <c r="BN66" s="9">
        <v>0</v>
      </c>
      <c r="BO66" s="9">
        <v>17392511</v>
      </c>
      <c r="BP66" s="9">
        <v>0</v>
      </c>
      <c r="BQ66" s="9">
        <v>184000</v>
      </c>
      <c r="BR66" s="9">
        <v>0</v>
      </c>
      <c r="BS66" s="7"/>
    </row>
    <row r="67" spans="1:71" x14ac:dyDescent="0.25">
      <c r="A67" s="6" t="s">
        <v>2383</v>
      </c>
      <c r="B67" s="6" t="s">
        <v>354</v>
      </c>
      <c r="C67" s="7" t="s">
        <v>2441</v>
      </c>
      <c r="D67" s="6" t="s">
        <v>81</v>
      </c>
      <c r="E67" s="7" t="s">
        <v>2442</v>
      </c>
      <c r="F67" s="6" t="s">
        <v>2443</v>
      </c>
      <c r="G67" s="7" t="s">
        <v>84</v>
      </c>
      <c r="H67" s="6" t="s">
        <v>85</v>
      </c>
      <c r="I67" s="7" t="s">
        <v>2444</v>
      </c>
      <c r="J67" s="6" t="s">
        <v>2599</v>
      </c>
      <c r="K67" s="7" t="s">
        <v>88</v>
      </c>
      <c r="L67" s="6" t="s">
        <v>2600</v>
      </c>
      <c r="M67" s="7" t="s">
        <v>2601</v>
      </c>
      <c r="N67" s="6" t="s">
        <v>2602</v>
      </c>
      <c r="O67" s="7" t="s">
        <v>2603</v>
      </c>
      <c r="P67" t="s">
        <v>93</v>
      </c>
      <c r="Q67">
        <f t="shared" si="0"/>
        <v>11</v>
      </c>
      <c r="R67">
        <f>VLOOKUP(Q67,'3ME-NAF'!$A:$C,3,FALSE)</f>
        <v>2</v>
      </c>
      <c r="S67" s="31" t="s">
        <v>94</v>
      </c>
      <c r="T67" t="s">
        <v>95</v>
      </c>
      <c r="U67" s="6" t="s">
        <v>1095</v>
      </c>
      <c r="V67" s="7" t="s">
        <v>97</v>
      </c>
      <c r="W67" s="6" t="s">
        <v>305</v>
      </c>
      <c r="X67" s="7" t="s">
        <v>306</v>
      </c>
      <c r="Y67" s="6" t="s">
        <v>2604</v>
      </c>
      <c r="Z67" s="7" t="s">
        <v>2605</v>
      </c>
      <c r="AA67" s="6" t="s">
        <v>2606</v>
      </c>
      <c r="AB67" s="7" t="s">
        <v>2452</v>
      </c>
      <c r="AC67" s="6" t="s">
        <v>79</v>
      </c>
      <c r="AD67" s="7" t="s">
        <v>79</v>
      </c>
      <c r="AE67" s="6" t="s">
        <v>79</v>
      </c>
      <c r="AF67" s="7" t="s">
        <v>79</v>
      </c>
      <c r="AG67" s="6" t="s">
        <v>79</v>
      </c>
      <c r="AH67" s="7" t="s">
        <v>79</v>
      </c>
      <c r="AI67" s="6" t="s">
        <v>79</v>
      </c>
      <c r="AJ67" s="7" t="s">
        <v>79</v>
      </c>
      <c r="AK67" s="6" t="s">
        <v>2389</v>
      </c>
      <c r="AL67" s="7" t="s">
        <v>2607</v>
      </c>
      <c r="AM67" s="6" t="s">
        <v>2467</v>
      </c>
      <c r="AN67" s="7" t="s">
        <v>368</v>
      </c>
      <c r="AO67" t="s">
        <v>93</v>
      </c>
      <c r="AP67" s="7" t="s">
        <v>1291</v>
      </c>
      <c r="AQ67" s="7" t="s">
        <v>143</v>
      </c>
      <c r="AR67" s="7">
        <v>1</v>
      </c>
      <c r="AS67" s="8">
        <v>5938910</v>
      </c>
      <c r="AT67" s="8">
        <v>5938910</v>
      </c>
      <c r="AU67" s="8"/>
      <c r="AV67" s="8"/>
      <c r="AW67" s="8"/>
      <c r="AX67" s="8"/>
      <c r="AY67" s="8">
        <v>1768833</v>
      </c>
      <c r="AZ67" s="8">
        <v>1768833</v>
      </c>
      <c r="BA67" s="9"/>
      <c r="BB67" s="9"/>
      <c r="BC67" s="9"/>
      <c r="BD67" s="9"/>
      <c r="BE67" s="10">
        <v>18918</v>
      </c>
      <c r="BF67" s="11">
        <v>4.6749999999999998</v>
      </c>
      <c r="BG67" s="11">
        <v>18918</v>
      </c>
      <c r="BH67" s="11">
        <v>3500</v>
      </c>
      <c r="BI67" s="9">
        <v>0</v>
      </c>
      <c r="BJ67" s="9">
        <v>36310</v>
      </c>
      <c r="BK67" s="9">
        <v>0</v>
      </c>
      <c r="BL67" s="9">
        <v>0</v>
      </c>
      <c r="BM67" s="9">
        <v>0</v>
      </c>
      <c r="BN67" s="9">
        <v>0</v>
      </c>
      <c r="BO67" s="9">
        <v>4133767</v>
      </c>
      <c r="BP67" s="9">
        <v>0</v>
      </c>
      <c r="BQ67" s="9">
        <v>36310</v>
      </c>
      <c r="BR67" s="9">
        <v>0</v>
      </c>
      <c r="BS67" s="7"/>
    </row>
    <row r="68" spans="1:71" x14ac:dyDescent="0.25">
      <c r="A68" s="6" t="s">
        <v>2383</v>
      </c>
      <c r="B68" s="6" t="s">
        <v>354</v>
      </c>
      <c r="C68" s="7" t="s">
        <v>2441</v>
      </c>
      <c r="D68" s="6" t="s">
        <v>81</v>
      </c>
      <c r="E68" s="7" t="s">
        <v>2442</v>
      </c>
      <c r="F68" s="6" t="s">
        <v>2443</v>
      </c>
      <c r="G68" s="7" t="s">
        <v>84</v>
      </c>
      <c r="H68" s="6" t="s">
        <v>85</v>
      </c>
      <c r="I68" s="7" t="s">
        <v>2444</v>
      </c>
      <c r="J68" s="6" t="s">
        <v>2608</v>
      </c>
      <c r="K68" s="7" t="s">
        <v>88</v>
      </c>
      <c r="L68" s="6" t="s">
        <v>2609</v>
      </c>
      <c r="M68" s="7" t="s">
        <v>146</v>
      </c>
      <c r="N68" s="6" t="s">
        <v>1734</v>
      </c>
      <c r="O68" s="7" t="s">
        <v>511</v>
      </c>
      <c r="P68" t="s">
        <v>236</v>
      </c>
      <c r="Q68">
        <f t="shared" ref="Q68:Q90" si="1">_xlfn.NUMBERVALUE(LEFT(O68,2))</f>
        <v>43</v>
      </c>
      <c r="R68">
        <f>VLOOKUP(Q68,'3ME-NAF'!$A:$C,3,FALSE)</f>
        <v>13</v>
      </c>
      <c r="S68" s="31" t="s">
        <v>94</v>
      </c>
      <c r="T68" t="s">
        <v>95</v>
      </c>
      <c r="U68" s="6" t="s">
        <v>1095</v>
      </c>
      <c r="V68" s="7" t="s">
        <v>97</v>
      </c>
      <c r="W68" s="6" t="s">
        <v>250</v>
      </c>
      <c r="X68" s="7" t="s">
        <v>892</v>
      </c>
      <c r="Y68" s="6" t="s">
        <v>893</v>
      </c>
      <c r="Z68" s="7" t="s">
        <v>894</v>
      </c>
      <c r="AA68" s="6" t="s">
        <v>895</v>
      </c>
      <c r="AB68" s="7" t="s">
        <v>2452</v>
      </c>
      <c r="AC68" s="6" t="s">
        <v>79</v>
      </c>
      <c r="AD68" s="7" t="s">
        <v>79</v>
      </c>
      <c r="AE68" s="6" t="s">
        <v>79</v>
      </c>
      <c r="AF68" s="7" t="s">
        <v>79</v>
      </c>
      <c r="AG68" s="6" t="s">
        <v>79</v>
      </c>
      <c r="AH68" s="7" t="s">
        <v>143</v>
      </c>
      <c r="AI68" s="6" t="s">
        <v>143</v>
      </c>
      <c r="AJ68" s="7" t="s">
        <v>2610</v>
      </c>
      <c r="AK68" s="6" t="s">
        <v>2389</v>
      </c>
      <c r="AL68" s="7" t="s">
        <v>2482</v>
      </c>
      <c r="AM68" s="6" t="s">
        <v>2467</v>
      </c>
      <c r="AN68" s="7" t="s">
        <v>368</v>
      </c>
      <c r="AO68" t="s">
        <v>236</v>
      </c>
      <c r="AP68" s="7" t="s">
        <v>2069</v>
      </c>
      <c r="AQ68" s="7" t="s">
        <v>143</v>
      </c>
      <c r="AR68" s="7">
        <v>1</v>
      </c>
      <c r="AS68" s="8">
        <v>11700000</v>
      </c>
      <c r="AT68" s="8">
        <v>11400000</v>
      </c>
      <c r="AU68" s="8"/>
      <c r="AV68" s="8"/>
      <c r="AW68" s="8"/>
      <c r="AX68" s="8"/>
      <c r="AY68" s="8">
        <v>4870840</v>
      </c>
      <c r="AZ68" s="8">
        <v>4870840</v>
      </c>
      <c r="BA68" s="9">
        <v>974168</v>
      </c>
      <c r="BB68" s="9">
        <v>0</v>
      </c>
      <c r="BC68" s="9">
        <v>0</v>
      </c>
      <c r="BD68" s="9">
        <v>974168</v>
      </c>
      <c r="BE68" s="10">
        <v>74471</v>
      </c>
      <c r="BF68" s="11">
        <v>3.2702930000000001</v>
      </c>
      <c r="BG68" s="11">
        <v>74471</v>
      </c>
      <c r="BH68" s="11">
        <v>11000</v>
      </c>
      <c r="BI68" s="9">
        <v>0</v>
      </c>
      <c r="BJ68" s="9">
        <v>465102</v>
      </c>
      <c r="BK68" s="9">
        <v>0</v>
      </c>
      <c r="BL68" s="9">
        <v>0</v>
      </c>
      <c r="BM68" s="9">
        <v>0</v>
      </c>
      <c r="BN68" s="9">
        <v>0</v>
      </c>
      <c r="BO68" s="9">
        <v>1765058</v>
      </c>
      <c r="BP68" s="9">
        <v>0</v>
      </c>
      <c r="BQ68" s="9">
        <v>5064102</v>
      </c>
      <c r="BR68" s="9">
        <v>4599000</v>
      </c>
      <c r="BS68" s="7"/>
    </row>
    <row r="69" spans="1:71" x14ac:dyDescent="0.25">
      <c r="A69" s="6" t="s">
        <v>2383</v>
      </c>
      <c r="B69" s="6" t="s">
        <v>354</v>
      </c>
      <c r="C69" s="7" t="s">
        <v>2441</v>
      </c>
      <c r="D69" s="6" t="s">
        <v>81</v>
      </c>
      <c r="E69" s="7" t="s">
        <v>2442</v>
      </c>
      <c r="F69" s="6" t="s">
        <v>2443</v>
      </c>
      <c r="G69" s="7" t="s">
        <v>84</v>
      </c>
      <c r="H69" s="6" t="s">
        <v>85</v>
      </c>
      <c r="I69" s="7" t="s">
        <v>2444</v>
      </c>
      <c r="J69" s="6" t="s">
        <v>2611</v>
      </c>
      <c r="K69" s="7" t="s">
        <v>88</v>
      </c>
      <c r="L69" s="6" t="s">
        <v>2612</v>
      </c>
      <c r="M69" s="7" t="s">
        <v>146</v>
      </c>
      <c r="N69" s="6" t="s">
        <v>1734</v>
      </c>
      <c r="O69" s="7" t="s">
        <v>511</v>
      </c>
      <c r="P69" t="s">
        <v>236</v>
      </c>
      <c r="Q69">
        <f t="shared" si="1"/>
        <v>43</v>
      </c>
      <c r="R69">
        <f>VLOOKUP(Q69,'3ME-NAF'!$A:$C,3,FALSE)</f>
        <v>13</v>
      </c>
      <c r="S69" s="31" t="s">
        <v>94</v>
      </c>
      <c r="T69" t="s">
        <v>95</v>
      </c>
      <c r="U69" s="6" t="s">
        <v>2272</v>
      </c>
      <c r="V69" s="7" t="s">
        <v>97</v>
      </c>
      <c r="W69" s="6" t="s">
        <v>250</v>
      </c>
      <c r="X69" s="7" t="s">
        <v>567</v>
      </c>
      <c r="Y69" s="6" t="s">
        <v>2613</v>
      </c>
      <c r="Z69" s="7" t="s">
        <v>2614</v>
      </c>
      <c r="AA69" s="6" t="s">
        <v>2615</v>
      </c>
      <c r="AB69" s="7" t="s">
        <v>2452</v>
      </c>
      <c r="AC69" s="6" t="s">
        <v>79</v>
      </c>
      <c r="AD69" s="7" t="s">
        <v>79</v>
      </c>
      <c r="AE69" s="6" t="s">
        <v>79</v>
      </c>
      <c r="AF69" s="7" t="s">
        <v>79</v>
      </c>
      <c r="AG69" s="6" t="s">
        <v>79</v>
      </c>
      <c r="AH69" s="7" t="s">
        <v>143</v>
      </c>
      <c r="AI69" s="6" t="s">
        <v>143</v>
      </c>
      <c r="AJ69" s="7" t="s">
        <v>2616</v>
      </c>
      <c r="AK69" s="6" t="s">
        <v>2391</v>
      </c>
      <c r="AL69" s="7" t="s">
        <v>2607</v>
      </c>
      <c r="AM69" s="6" t="s">
        <v>2467</v>
      </c>
      <c r="AN69" s="7" t="s">
        <v>368</v>
      </c>
      <c r="AO69" t="s">
        <v>236</v>
      </c>
      <c r="AP69" s="7" t="s">
        <v>2150</v>
      </c>
      <c r="AQ69" s="7" t="s">
        <v>143</v>
      </c>
      <c r="AR69" s="7">
        <v>1</v>
      </c>
      <c r="AS69" s="8">
        <v>5161698</v>
      </c>
      <c r="AT69" s="8">
        <v>5085417</v>
      </c>
      <c r="AU69" s="8"/>
      <c r="AV69" s="8"/>
      <c r="AW69" s="8"/>
      <c r="AX69" s="8"/>
      <c r="AY69" s="8">
        <v>1704524</v>
      </c>
      <c r="AZ69" s="8">
        <v>1704524</v>
      </c>
      <c r="BA69" s="9">
        <v>340904.8</v>
      </c>
      <c r="BB69" s="9">
        <v>0</v>
      </c>
      <c r="BC69" s="9">
        <v>0</v>
      </c>
      <c r="BD69" s="9">
        <v>340904.8</v>
      </c>
      <c r="BE69" s="10">
        <v>22812</v>
      </c>
      <c r="BF69" s="11">
        <v>3.7360250000000002</v>
      </c>
      <c r="BG69" s="11">
        <v>22812</v>
      </c>
      <c r="BH69" s="11">
        <v>3000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1228170</v>
      </c>
      <c r="BP69" s="9">
        <v>0</v>
      </c>
      <c r="BQ69" s="9">
        <v>2229004</v>
      </c>
      <c r="BR69" s="9">
        <v>2229004</v>
      </c>
      <c r="BS69" s="7"/>
    </row>
    <row r="70" spans="1:71" x14ac:dyDescent="0.25">
      <c r="A70" s="6" t="s">
        <v>2383</v>
      </c>
      <c r="B70" s="6" t="s">
        <v>354</v>
      </c>
      <c r="C70" s="7" t="s">
        <v>2441</v>
      </c>
      <c r="D70" s="6" t="s">
        <v>81</v>
      </c>
      <c r="E70" s="7" t="s">
        <v>2442</v>
      </c>
      <c r="F70" s="6" t="s">
        <v>2443</v>
      </c>
      <c r="G70" s="7" t="s">
        <v>84</v>
      </c>
      <c r="H70" s="6" t="s">
        <v>85</v>
      </c>
      <c r="I70" s="7" t="s">
        <v>2444</v>
      </c>
      <c r="J70" s="6" t="s">
        <v>2617</v>
      </c>
      <c r="K70" s="7" t="s">
        <v>88</v>
      </c>
      <c r="L70" s="6" t="s">
        <v>2618</v>
      </c>
      <c r="M70" s="7" t="s">
        <v>1911</v>
      </c>
      <c r="N70" s="6" t="s">
        <v>1912</v>
      </c>
      <c r="O70" s="7" t="s">
        <v>633</v>
      </c>
      <c r="P70" t="s">
        <v>93</v>
      </c>
      <c r="Q70">
        <f t="shared" si="1"/>
        <v>46</v>
      </c>
      <c r="R70">
        <v>2202</v>
      </c>
      <c r="S70" s="31" t="s">
        <v>94</v>
      </c>
      <c r="T70" t="s">
        <v>95</v>
      </c>
      <c r="U70" s="6" t="s">
        <v>1095</v>
      </c>
      <c r="V70" s="7" t="s">
        <v>97</v>
      </c>
      <c r="W70" s="6" t="s">
        <v>473</v>
      </c>
      <c r="X70" s="7" t="s">
        <v>474</v>
      </c>
      <c r="Y70" s="6" t="s">
        <v>2619</v>
      </c>
      <c r="Z70" s="7" t="s">
        <v>2620</v>
      </c>
      <c r="AA70" s="6" t="s">
        <v>2621</v>
      </c>
      <c r="AB70" s="7" t="s">
        <v>2452</v>
      </c>
      <c r="AC70" s="6" t="s">
        <v>79</v>
      </c>
      <c r="AD70" s="7" t="s">
        <v>79</v>
      </c>
      <c r="AE70" s="6" t="s">
        <v>79</v>
      </c>
      <c r="AF70" s="7" t="s">
        <v>79</v>
      </c>
      <c r="AG70" s="6" t="s">
        <v>79</v>
      </c>
      <c r="AH70" s="7" t="s">
        <v>143</v>
      </c>
      <c r="AI70" s="6" t="s">
        <v>143</v>
      </c>
      <c r="AJ70" s="7" t="s">
        <v>2622</v>
      </c>
      <c r="AK70" s="6" t="s">
        <v>2458</v>
      </c>
      <c r="AL70" s="7" t="s">
        <v>2482</v>
      </c>
      <c r="AM70" s="6" t="s">
        <v>2467</v>
      </c>
      <c r="AN70" s="7" t="s">
        <v>368</v>
      </c>
      <c r="AO70" t="s">
        <v>93</v>
      </c>
      <c r="AP70" s="7" t="s">
        <v>1291</v>
      </c>
      <c r="AQ70" s="7" t="s">
        <v>143</v>
      </c>
      <c r="AR70" s="7">
        <v>1</v>
      </c>
      <c r="AS70" s="8">
        <v>6700000</v>
      </c>
      <c r="AT70" s="8">
        <v>6700000</v>
      </c>
      <c r="AU70" s="8"/>
      <c r="AV70" s="8"/>
      <c r="AW70" s="8"/>
      <c r="AX70" s="8"/>
      <c r="AY70" s="8">
        <v>2340000</v>
      </c>
      <c r="AZ70" s="8">
        <v>2340000</v>
      </c>
      <c r="BA70" s="9">
        <v>468000</v>
      </c>
      <c r="BB70" s="9">
        <v>0</v>
      </c>
      <c r="BC70" s="9">
        <v>0</v>
      </c>
      <c r="BD70" s="9">
        <v>468000</v>
      </c>
      <c r="BE70" s="10">
        <v>37708</v>
      </c>
      <c r="BF70" s="11">
        <v>3.1027900000000002</v>
      </c>
      <c r="BG70" s="11">
        <v>37708</v>
      </c>
      <c r="BH70" s="11">
        <v>5500</v>
      </c>
      <c r="BI70" s="9">
        <v>0</v>
      </c>
      <c r="BJ70" s="9">
        <v>375000</v>
      </c>
      <c r="BK70" s="9">
        <v>0</v>
      </c>
      <c r="BL70" s="9">
        <v>0</v>
      </c>
      <c r="BM70" s="9">
        <v>0</v>
      </c>
      <c r="BN70" s="9">
        <v>0</v>
      </c>
      <c r="BO70" s="9">
        <v>3985000</v>
      </c>
      <c r="BP70" s="9">
        <v>0</v>
      </c>
      <c r="BQ70" s="9">
        <v>375000</v>
      </c>
      <c r="BR70" s="9">
        <v>0</v>
      </c>
      <c r="BS70" s="7"/>
    </row>
    <row r="71" spans="1:71" x14ac:dyDescent="0.25">
      <c r="A71" s="6" t="s">
        <v>2383</v>
      </c>
      <c r="B71" s="6" t="s">
        <v>354</v>
      </c>
      <c r="C71" s="7" t="s">
        <v>2441</v>
      </c>
      <c r="D71" s="6" t="s">
        <v>81</v>
      </c>
      <c r="E71" s="7" t="s">
        <v>2442</v>
      </c>
      <c r="F71" s="6" t="s">
        <v>2443</v>
      </c>
      <c r="G71" s="7" t="s">
        <v>84</v>
      </c>
      <c r="H71" s="6" t="s">
        <v>85</v>
      </c>
      <c r="I71" s="7" t="s">
        <v>2444</v>
      </c>
      <c r="J71" s="6" t="s">
        <v>2623</v>
      </c>
      <c r="K71" s="7" t="s">
        <v>88</v>
      </c>
      <c r="L71" s="6" t="s">
        <v>2624</v>
      </c>
      <c r="M71" s="7" t="s">
        <v>146</v>
      </c>
      <c r="N71" s="6" t="s">
        <v>1734</v>
      </c>
      <c r="O71" s="7" t="s">
        <v>511</v>
      </c>
      <c r="P71" t="s">
        <v>430</v>
      </c>
      <c r="Q71">
        <f t="shared" si="1"/>
        <v>43</v>
      </c>
      <c r="R71">
        <f>VLOOKUP(Q71,'3ME-NAF'!$A:$C,3,FALSE)</f>
        <v>13</v>
      </c>
      <c r="S71" s="31" t="s">
        <v>94</v>
      </c>
      <c r="T71" t="s">
        <v>95</v>
      </c>
      <c r="U71" s="6" t="s">
        <v>2272</v>
      </c>
      <c r="V71" s="7" t="s">
        <v>97</v>
      </c>
      <c r="W71" s="6" t="s">
        <v>305</v>
      </c>
      <c r="X71" s="7" t="s">
        <v>688</v>
      </c>
      <c r="Y71" s="6" t="s">
        <v>2625</v>
      </c>
      <c r="Z71" s="7" t="s">
        <v>2626</v>
      </c>
      <c r="AA71" s="6" t="s">
        <v>2627</v>
      </c>
      <c r="AB71" s="7" t="s">
        <v>2399</v>
      </c>
      <c r="AC71" s="6" t="s">
        <v>79</v>
      </c>
      <c r="AD71" s="7" t="s">
        <v>79</v>
      </c>
      <c r="AE71" s="6" t="s">
        <v>79</v>
      </c>
      <c r="AF71" s="7" t="s">
        <v>79</v>
      </c>
      <c r="AG71" s="6" t="s">
        <v>79</v>
      </c>
      <c r="AH71" s="7" t="s">
        <v>143</v>
      </c>
      <c r="AI71" s="6" t="s">
        <v>143</v>
      </c>
      <c r="AJ71" s="7" t="s">
        <v>2628</v>
      </c>
      <c r="AK71" s="6" t="s">
        <v>2458</v>
      </c>
      <c r="AL71" s="7" t="s">
        <v>2474</v>
      </c>
      <c r="AM71" s="6" t="s">
        <v>2389</v>
      </c>
      <c r="AN71" s="7" t="s">
        <v>368</v>
      </c>
      <c r="AO71" t="s">
        <v>430</v>
      </c>
      <c r="AP71" s="7" t="s">
        <v>2629</v>
      </c>
      <c r="AQ71" s="7" t="s">
        <v>143</v>
      </c>
      <c r="AR71" s="7">
        <v>1</v>
      </c>
      <c r="AS71" s="8">
        <v>42805891</v>
      </c>
      <c r="AT71" s="8">
        <v>42805891</v>
      </c>
      <c r="AU71" s="8"/>
      <c r="AV71" s="8"/>
      <c r="AW71" s="8"/>
      <c r="AX71" s="8"/>
      <c r="AY71" s="8">
        <v>12096930</v>
      </c>
      <c r="AZ71" s="8">
        <v>12096930</v>
      </c>
      <c r="BA71" s="9">
        <v>2419386</v>
      </c>
      <c r="BB71" s="9">
        <v>0</v>
      </c>
      <c r="BC71" s="9">
        <v>0</v>
      </c>
      <c r="BD71" s="9">
        <v>2419386</v>
      </c>
      <c r="BE71" s="10">
        <v>151047</v>
      </c>
      <c r="BF71" s="11">
        <v>4.0043600000000001</v>
      </c>
      <c r="BG71" s="11">
        <v>151047</v>
      </c>
      <c r="BH71" s="11">
        <v>19500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11237837.300000001</v>
      </c>
      <c r="BP71" s="9">
        <v>0</v>
      </c>
      <c r="BQ71" s="9">
        <v>19471123.699999999</v>
      </c>
      <c r="BR71" s="9">
        <v>19471123.699999999</v>
      </c>
      <c r="BS71" s="7"/>
    </row>
    <row r="72" spans="1:71" x14ac:dyDescent="0.25">
      <c r="A72" s="6" t="s">
        <v>2383</v>
      </c>
      <c r="B72" s="6" t="s">
        <v>354</v>
      </c>
      <c r="C72" s="7" t="s">
        <v>2441</v>
      </c>
      <c r="D72" s="6" t="s">
        <v>81</v>
      </c>
      <c r="E72" s="7" t="s">
        <v>2442</v>
      </c>
      <c r="F72" s="6" t="s">
        <v>2443</v>
      </c>
      <c r="G72" s="7" t="s">
        <v>84</v>
      </c>
      <c r="H72" s="6" t="s">
        <v>85</v>
      </c>
      <c r="I72" s="7" t="s">
        <v>2444</v>
      </c>
      <c r="J72" s="6" t="s">
        <v>2630</v>
      </c>
      <c r="K72" s="7" t="s">
        <v>88</v>
      </c>
      <c r="L72" s="6" t="s">
        <v>2631</v>
      </c>
      <c r="M72" s="7" t="s">
        <v>2632</v>
      </c>
      <c r="N72" s="6" t="s">
        <v>2633</v>
      </c>
      <c r="O72" s="7" t="s">
        <v>2634</v>
      </c>
      <c r="P72" t="s">
        <v>430</v>
      </c>
      <c r="Q72">
        <f t="shared" si="1"/>
        <v>35</v>
      </c>
      <c r="R72">
        <f>VLOOKUP(Q72,'3ME-NAF'!$A:$C,3,FALSE)</f>
        <v>2402</v>
      </c>
      <c r="S72" s="31" t="s">
        <v>94</v>
      </c>
      <c r="T72" t="s">
        <v>166</v>
      </c>
      <c r="U72" s="6" t="s">
        <v>1095</v>
      </c>
      <c r="V72" s="7" t="s">
        <v>97</v>
      </c>
      <c r="W72" s="6" t="s">
        <v>189</v>
      </c>
      <c r="X72" s="7" t="s">
        <v>190</v>
      </c>
      <c r="Y72" s="6" t="s">
        <v>2635</v>
      </c>
      <c r="Z72" s="7" t="s">
        <v>2636</v>
      </c>
      <c r="AA72" s="6" t="s">
        <v>2637</v>
      </c>
      <c r="AB72" s="7" t="s">
        <v>2399</v>
      </c>
      <c r="AC72" s="6" t="s">
        <v>79</v>
      </c>
      <c r="AD72" s="7" t="s">
        <v>79</v>
      </c>
      <c r="AE72" s="6" t="s">
        <v>79</v>
      </c>
      <c r="AF72" s="7" t="s">
        <v>79</v>
      </c>
      <c r="AG72" s="6" t="s">
        <v>79</v>
      </c>
      <c r="AH72" s="7" t="s">
        <v>79</v>
      </c>
      <c r="AI72" s="6" t="s">
        <v>79</v>
      </c>
      <c r="AJ72" s="7" t="s">
        <v>79</v>
      </c>
      <c r="AK72" s="6" t="s">
        <v>2499</v>
      </c>
      <c r="AL72" s="7" t="s">
        <v>2553</v>
      </c>
      <c r="AM72" s="6" t="s">
        <v>2411</v>
      </c>
      <c r="AN72" s="7" t="s">
        <v>368</v>
      </c>
      <c r="AO72" t="s">
        <v>430</v>
      </c>
      <c r="AP72" s="7" t="s">
        <v>2150</v>
      </c>
      <c r="AQ72" s="7" t="s">
        <v>143</v>
      </c>
      <c r="AR72" s="7">
        <v>1</v>
      </c>
      <c r="AS72" s="8">
        <v>7860000</v>
      </c>
      <c r="AT72" s="8">
        <v>7860000</v>
      </c>
      <c r="AU72" s="8"/>
      <c r="AV72" s="8"/>
      <c r="AW72" s="8"/>
      <c r="AX72" s="8"/>
      <c r="AY72" s="8">
        <v>3300000</v>
      </c>
      <c r="AZ72" s="8">
        <v>3300000</v>
      </c>
      <c r="BA72" s="9"/>
      <c r="BB72" s="9"/>
      <c r="BC72" s="9"/>
      <c r="BD72" s="9"/>
      <c r="BE72" s="10">
        <v>49516</v>
      </c>
      <c r="BF72" s="11">
        <v>3.3322560000000001</v>
      </c>
      <c r="BG72" s="11">
        <v>49516</v>
      </c>
      <c r="BH72" s="11">
        <v>7000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912000</v>
      </c>
      <c r="BP72" s="9">
        <v>0</v>
      </c>
      <c r="BQ72" s="9">
        <v>3648000</v>
      </c>
      <c r="BR72" s="9">
        <v>3648000</v>
      </c>
      <c r="BS72" s="7"/>
    </row>
    <row r="73" spans="1:71" x14ac:dyDescent="0.25">
      <c r="A73" s="6" t="s">
        <v>2383</v>
      </c>
      <c r="B73" s="6" t="s">
        <v>354</v>
      </c>
      <c r="C73" s="7" t="s">
        <v>2441</v>
      </c>
      <c r="D73" s="6" t="s">
        <v>81</v>
      </c>
      <c r="E73" s="7" t="s">
        <v>2442</v>
      </c>
      <c r="F73" s="6" t="s">
        <v>2443</v>
      </c>
      <c r="G73" s="7" t="s">
        <v>84</v>
      </c>
      <c r="H73" s="6" t="s">
        <v>85</v>
      </c>
      <c r="I73" s="7" t="s">
        <v>2444</v>
      </c>
      <c r="J73" s="6" t="s">
        <v>2638</v>
      </c>
      <c r="K73" s="7" t="s">
        <v>88</v>
      </c>
      <c r="L73" s="6" t="s">
        <v>2639</v>
      </c>
      <c r="M73" s="7" t="s">
        <v>2640</v>
      </c>
      <c r="N73" s="6" t="s">
        <v>2641</v>
      </c>
      <c r="O73" s="7" t="s">
        <v>1783</v>
      </c>
      <c r="P73" t="s">
        <v>2220</v>
      </c>
      <c r="Q73">
        <f t="shared" si="1"/>
        <v>35</v>
      </c>
      <c r="R73">
        <f>VLOOKUP(Q73,'3ME-NAF'!$A:$C,3,FALSE)</f>
        <v>2402</v>
      </c>
      <c r="S73" s="31" t="s">
        <v>94</v>
      </c>
      <c r="T73" t="s">
        <v>95</v>
      </c>
      <c r="U73" s="6" t="s">
        <v>2272</v>
      </c>
      <c r="V73" s="7" t="s">
        <v>97</v>
      </c>
      <c r="W73" s="6" t="s">
        <v>305</v>
      </c>
      <c r="X73" s="7" t="s">
        <v>1888</v>
      </c>
      <c r="Y73" s="6" t="s">
        <v>2642</v>
      </c>
      <c r="Z73" s="7" t="s">
        <v>2643</v>
      </c>
      <c r="AA73" s="6" t="s">
        <v>2644</v>
      </c>
      <c r="AB73" s="7" t="s">
        <v>2399</v>
      </c>
      <c r="AC73" s="6" t="s">
        <v>79</v>
      </c>
      <c r="AD73" s="7" t="s">
        <v>79</v>
      </c>
      <c r="AE73" s="6" t="s">
        <v>79</v>
      </c>
      <c r="AF73" s="7" t="s">
        <v>79</v>
      </c>
      <c r="AG73" s="6" t="s">
        <v>79</v>
      </c>
      <c r="AH73" s="7" t="s">
        <v>79</v>
      </c>
      <c r="AI73" s="6" t="s">
        <v>79</v>
      </c>
      <c r="AJ73" s="7" t="s">
        <v>79</v>
      </c>
      <c r="AK73" s="6" t="s">
        <v>2458</v>
      </c>
      <c r="AL73" s="7" t="s">
        <v>2482</v>
      </c>
      <c r="AM73" s="6" t="s">
        <v>2467</v>
      </c>
      <c r="AN73" s="7" t="s">
        <v>368</v>
      </c>
      <c r="AO73" t="s">
        <v>2220</v>
      </c>
      <c r="AP73" s="7" t="s">
        <v>1291</v>
      </c>
      <c r="AQ73" s="7" t="s">
        <v>143</v>
      </c>
      <c r="AR73" s="7">
        <v>1</v>
      </c>
      <c r="AS73" s="8">
        <v>31850000</v>
      </c>
      <c r="AT73" s="8">
        <v>31850000</v>
      </c>
      <c r="AU73" s="8"/>
      <c r="AV73" s="8"/>
      <c r="AW73" s="8"/>
      <c r="AX73" s="8"/>
      <c r="AY73" s="8">
        <v>11100000</v>
      </c>
      <c r="AZ73" s="8">
        <v>11100000</v>
      </c>
      <c r="BA73" s="9"/>
      <c r="BB73" s="9"/>
      <c r="BC73" s="9"/>
      <c r="BD73" s="9"/>
      <c r="BE73" s="10">
        <v>125000</v>
      </c>
      <c r="BF73" s="11">
        <v>4.4400000000000004</v>
      </c>
      <c r="BG73" s="11">
        <v>125000</v>
      </c>
      <c r="BH73" s="11">
        <v>17000</v>
      </c>
      <c r="BI73" s="9">
        <v>0</v>
      </c>
      <c r="BJ73" s="9">
        <v>1375000</v>
      </c>
      <c r="BK73" s="9">
        <v>0</v>
      </c>
      <c r="BL73" s="9">
        <v>0</v>
      </c>
      <c r="BM73" s="9">
        <v>0</v>
      </c>
      <c r="BN73" s="9">
        <v>0</v>
      </c>
      <c r="BO73" s="9">
        <v>19375000</v>
      </c>
      <c r="BP73" s="9">
        <v>0</v>
      </c>
      <c r="BQ73" s="9">
        <v>1375000</v>
      </c>
      <c r="BR73" s="9">
        <v>0</v>
      </c>
      <c r="BS73" s="7"/>
    </row>
    <row r="74" spans="1:71" x14ac:dyDescent="0.25">
      <c r="A74" s="6" t="s">
        <v>2383</v>
      </c>
      <c r="B74" s="6" t="s">
        <v>354</v>
      </c>
      <c r="C74" s="7" t="s">
        <v>2441</v>
      </c>
      <c r="D74" s="6" t="s">
        <v>81</v>
      </c>
      <c r="E74" s="7" t="s">
        <v>2442</v>
      </c>
      <c r="F74" s="6" t="s">
        <v>2443</v>
      </c>
      <c r="G74" s="7" t="s">
        <v>84</v>
      </c>
      <c r="H74" s="6" t="s">
        <v>85</v>
      </c>
      <c r="I74" s="7" t="s">
        <v>2444</v>
      </c>
      <c r="J74" s="6" t="s">
        <v>2645</v>
      </c>
      <c r="K74" s="7" t="s">
        <v>88</v>
      </c>
      <c r="L74" s="6" t="s">
        <v>2646</v>
      </c>
      <c r="M74" s="7" t="s">
        <v>2647</v>
      </c>
      <c r="N74" s="6" t="s">
        <v>2648</v>
      </c>
      <c r="O74" s="7" t="s">
        <v>973</v>
      </c>
      <c r="P74" t="s">
        <v>165</v>
      </c>
      <c r="Q74">
        <f t="shared" si="1"/>
        <v>64</v>
      </c>
      <c r="R74">
        <v>2</v>
      </c>
      <c r="S74" s="31" t="s">
        <v>94</v>
      </c>
      <c r="T74" t="s">
        <v>166</v>
      </c>
      <c r="U74" s="6" t="s">
        <v>2272</v>
      </c>
      <c r="V74" s="7" t="s">
        <v>97</v>
      </c>
      <c r="W74" s="6" t="s">
        <v>98</v>
      </c>
      <c r="X74" s="7" t="s">
        <v>410</v>
      </c>
      <c r="Y74" s="6" t="s">
        <v>2649</v>
      </c>
      <c r="Z74" s="7" t="s">
        <v>2650</v>
      </c>
      <c r="AA74" s="6" t="s">
        <v>2651</v>
      </c>
      <c r="AB74" s="7" t="s">
        <v>2399</v>
      </c>
      <c r="AC74" s="6" t="s">
        <v>79</v>
      </c>
      <c r="AD74" s="7" t="s">
        <v>79</v>
      </c>
      <c r="AE74" s="6" t="s">
        <v>79</v>
      </c>
      <c r="AF74" s="7" t="s">
        <v>79</v>
      </c>
      <c r="AG74" s="6" t="s">
        <v>79</v>
      </c>
      <c r="AH74" s="7" t="s">
        <v>143</v>
      </c>
      <c r="AI74" s="6" t="s">
        <v>143</v>
      </c>
      <c r="AJ74" s="7" t="s">
        <v>2652</v>
      </c>
      <c r="AK74" s="6" t="s">
        <v>2389</v>
      </c>
      <c r="AL74" s="7" t="s">
        <v>2482</v>
      </c>
      <c r="AM74" s="6" t="s">
        <v>2467</v>
      </c>
      <c r="AN74" s="7" t="s">
        <v>368</v>
      </c>
      <c r="AO74" t="s">
        <v>165</v>
      </c>
      <c r="AP74" s="7" t="s">
        <v>1291</v>
      </c>
      <c r="AQ74" s="7" t="s">
        <v>143</v>
      </c>
      <c r="AR74" s="7">
        <v>1</v>
      </c>
      <c r="AS74" s="8">
        <v>7781910</v>
      </c>
      <c r="AT74" s="8">
        <v>7781910</v>
      </c>
      <c r="AU74" s="8"/>
      <c r="AV74" s="8"/>
      <c r="AW74" s="8"/>
      <c r="AX74" s="8"/>
      <c r="AY74" s="8">
        <v>3001824</v>
      </c>
      <c r="AZ74" s="8">
        <v>3001824</v>
      </c>
      <c r="BA74" s="9">
        <v>600364.80000000005</v>
      </c>
      <c r="BB74" s="9">
        <v>0</v>
      </c>
      <c r="BC74" s="9">
        <v>0</v>
      </c>
      <c r="BD74" s="9">
        <v>600364.80000000005</v>
      </c>
      <c r="BE74" s="10">
        <v>36022</v>
      </c>
      <c r="BF74" s="11">
        <v>4.1666540000000003</v>
      </c>
      <c r="BG74" s="11">
        <v>36022</v>
      </c>
      <c r="BH74" s="11">
        <v>6500</v>
      </c>
      <c r="BI74" s="9">
        <v>0</v>
      </c>
      <c r="BJ74" s="9">
        <v>123960</v>
      </c>
      <c r="BK74" s="9">
        <v>0</v>
      </c>
      <c r="BL74" s="9">
        <v>0</v>
      </c>
      <c r="BM74" s="9">
        <v>0</v>
      </c>
      <c r="BN74" s="9">
        <v>0</v>
      </c>
      <c r="BO74" s="9">
        <v>4656126</v>
      </c>
      <c r="BP74" s="9">
        <v>0</v>
      </c>
      <c r="BQ74" s="9">
        <v>123960</v>
      </c>
      <c r="BR74" s="9">
        <v>0</v>
      </c>
      <c r="BS74" s="7"/>
    </row>
    <row r="75" spans="1:71" x14ac:dyDescent="0.25">
      <c r="A75" s="6" t="s">
        <v>2383</v>
      </c>
      <c r="B75" s="6" t="s">
        <v>354</v>
      </c>
      <c r="C75" s="7" t="s">
        <v>2441</v>
      </c>
      <c r="D75" s="6" t="s">
        <v>81</v>
      </c>
      <c r="E75" s="7" t="s">
        <v>2442</v>
      </c>
      <c r="F75" s="6" t="s">
        <v>2443</v>
      </c>
      <c r="G75" s="7" t="s">
        <v>84</v>
      </c>
      <c r="H75" s="6" t="s">
        <v>85</v>
      </c>
      <c r="I75" s="7" t="s">
        <v>2444</v>
      </c>
      <c r="J75" s="6" t="s">
        <v>2653</v>
      </c>
      <c r="K75" s="7" t="s">
        <v>88</v>
      </c>
      <c r="L75" s="6" t="s">
        <v>2654</v>
      </c>
      <c r="M75" s="7" t="s">
        <v>262</v>
      </c>
      <c r="N75" s="6" t="s">
        <v>472</v>
      </c>
      <c r="O75" s="7" t="s">
        <v>148</v>
      </c>
      <c r="P75" t="s">
        <v>93</v>
      </c>
      <c r="Q75">
        <f t="shared" si="1"/>
        <v>35</v>
      </c>
      <c r="R75">
        <f>VLOOKUP(Q75,'3ME-NAF'!$A:$C,3,FALSE)</f>
        <v>2402</v>
      </c>
      <c r="S75" s="31" t="s">
        <v>94</v>
      </c>
      <c r="T75" t="s">
        <v>95</v>
      </c>
      <c r="U75" s="6" t="s">
        <v>1095</v>
      </c>
      <c r="V75" s="7" t="s">
        <v>97</v>
      </c>
      <c r="W75" s="6" t="s">
        <v>150</v>
      </c>
      <c r="X75" s="7" t="s">
        <v>274</v>
      </c>
      <c r="Y75" s="6" t="s">
        <v>275</v>
      </c>
      <c r="Z75" s="7" t="s">
        <v>276</v>
      </c>
      <c r="AA75" s="6" t="s">
        <v>277</v>
      </c>
      <c r="AB75" s="7" t="s">
        <v>2399</v>
      </c>
      <c r="AC75" s="6" t="s">
        <v>79</v>
      </c>
      <c r="AD75" s="7" t="s">
        <v>79</v>
      </c>
      <c r="AE75" s="6" t="s">
        <v>79</v>
      </c>
      <c r="AF75" s="7" t="s">
        <v>79</v>
      </c>
      <c r="AG75" s="6" t="s">
        <v>79</v>
      </c>
      <c r="AH75" s="7" t="s">
        <v>79</v>
      </c>
      <c r="AI75" s="6" t="s">
        <v>79</v>
      </c>
      <c r="AJ75" s="7" t="s">
        <v>79</v>
      </c>
      <c r="AK75" s="6" t="s">
        <v>2655</v>
      </c>
      <c r="AL75" s="7" t="s">
        <v>2412</v>
      </c>
      <c r="AM75" s="6" t="s">
        <v>2411</v>
      </c>
      <c r="AN75" s="7" t="s">
        <v>368</v>
      </c>
      <c r="AO75" t="s">
        <v>93</v>
      </c>
      <c r="AP75" s="7" t="s">
        <v>2069</v>
      </c>
      <c r="AQ75" s="7" t="s">
        <v>143</v>
      </c>
      <c r="AR75" s="7">
        <v>1</v>
      </c>
      <c r="AS75" s="8">
        <v>7447171</v>
      </c>
      <c r="AT75" s="8">
        <v>7447171</v>
      </c>
      <c r="AU75" s="8"/>
      <c r="AV75" s="8"/>
      <c r="AW75" s="8"/>
      <c r="AX75" s="8"/>
      <c r="AY75" s="8">
        <v>3231319</v>
      </c>
      <c r="AZ75" s="8">
        <v>3231319</v>
      </c>
      <c r="BA75" s="9"/>
      <c r="BB75" s="9"/>
      <c r="BC75" s="9"/>
      <c r="BD75" s="9"/>
      <c r="BE75" s="10">
        <v>42000</v>
      </c>
      <c r="BF75" s="11">
        <v>3.8468079999999998</v>
      </c>
      <c r="BG75" s="11">
        <v>42000</v>
      </c>
      <c r="BH75" s="11">
        <v>6200</v>
      </c>
      <c r="BI75" s="9">
        <v>0</v>
      </c>
      <c r="BJ75" s="9">
        <v>53729.5</v>
      </c>
      <c r="BK75" s="9">
        <v>0</v>
      </c>
      <c r="BL75" s="9">
        <v>0</v>
      </c>
      <c r="BM75" s="9">
        <v>0</v>
      </c>
      <c r="BN75" s="9">
        <v>0</v>
      </c>
      <c r="BO75" s="9">
        <v>10494.99</v>
      </c>
      <c r="BP75" s="9">
        <v>0</v>
      </c>
      <c r="BQ75" s="9">
        <v>4205357.01</v>
      </c>
      <c r="BR75" s="9">
        <v>4151627.51</v>
      </c>
      <c r="BS75" s="7"/>
    </row>
    <row r="76" spans="1:71" s="1" customFormat="1" x14ac:dyDescent="0.25">
      <c r="A76" s="23" t="s">
        <v>2383</v>
      </c>
      <c r="B76" s="23" t="s">
        <v>354</v>
      </c>
      <c r="C76" s="24" t="s">
        <v>2441</v>
      </c>
      <c r="D76" s="23" t="s">
        <v>81</v>
      </c>
      <c r="E76" s="24" t="s">
        <v>2656</v>
      </c>
      <c r="F76" s="25" t="s">
        <v>2657</v>
      </c>
      <c r="G76" s="24" t="s">
        <v>84</v>
      </c>
      <c r="H76" s="23" t="s">
        <v>85</v>
      </c>
      <c r="I76" s="24" t="s">
        <v>2444</v>
      </c>
      <c r="J76" s="23" t="s">
        <v>2658</v>
      </c>
      <c r="K76" s="24" t="s">
        <v>88</v>
      </c>
      <c r="L76" s="23" t="s">
        <v>2659</v>
      </c>
      <c r="M76" s="24" t="s">
        <v>2660</v>
      </c>
      <c r="N76" s="23" t="s">
        <v>2661</v>
      </c>
      <c r="O76" s="24" t="s">
        <v>556</v>
      </c>
      <c r="P76" t="s">
        <v>249</v>
      </c>
      <c r="Q76">
        <f t="shared" si="1"/>
        <v>16</v>
      </c>
      <c r="R76">
        <f>VLOOKUP(Q76,'3ME-NAF'!$A:$C,3,FALSE)</f>
        <v>12</v>
      </c>
      <c r="S76" s="31" t="s">
        <v>94</v>
      </c>
      <c r="T76" t="s">
        <v>166</v>
      </c>
      <c r="U76" s="23" t="s">
        <v>1689</v>
      </c>
      <c r="V76" s="24" t="s">
        <v>97</v>
      </c>
      <c r="W76" s="23" t="s">
        <v>119</v>
      </c>
      <c r="X76" s="24" t="s">
        <v>1614</v>
      </c>
      <c r="Y76" s="23" t="s">
        <v>2662</v>
      </c>
      <c r="Z76" s="24" t="s">
        <v>2663</v>
      </c>
      <c r="AA76" s="23" t="s">
        <v>2664</v>
      </c>
      <c r="AB76" s="24" t="s">
        <v>2155</v>
      </c>
      <c r="AC76" s="23" t="s">
        <v>79</v>
      </c>
      <c r="AD76" s="24" t="s">
        <v>79</v>
      </c>
      <c r="AE76" s="23" t="s">
        <v>2146</v>
      </c>
      <c r="AF76" s="24" t="s">
        <v>79</v>
      </c>
      <c r="AG76" s="23" t="s">
        <v>79</v>
      </c>
      <c r="AH76" s="24" t="s">
        <v>143</v>
      </c>
      <c r="AI76" s="23" t="s">
        <v>143</v>
      </c>
      <c r="AJ76" s="24" t="s">
        <v>1502</v>
      </c>
      <c r="AK76" s="23" t="s">
        <v>2665</v>
      </c>
      <c r="AL76" s="24" t="s">
        <v>2666</v>
      </c>
      <c r="AM76" s="23" t="s">
        <v>2458</v>
      </c>
      <c r="AN76" s="24" t="s">
        <v>368</v>
      </c>
      <c r="AO76" t="s">
        <v>249</v>
      </c>
      <c r="AP76" s="24" t="s">
        <v>2150</v>
      </c>
      <c r="AQ76" s="24" t="s">
        <v>143</v>
      </c>
      <c r="AR76" s="24">
        <v>1</v>
      </c>
      <c r="AS76" s="26">
        <v>40545326.93</v>
      </c>
      <c r="AT76" s="26">
        <v>37160194.93</v>
      </c>
      <c r="AU76" s="26"/>
      <c r="AV76" s="26"/>
      <c r="AW76" s="26"/>
      <c r="AX76" s="26"/>
      <c r="AY76" s="26">
        <v>14990000</v>
      </c>
      <c r="AZ76" s="26">
        <v>14990000</v>
      </c>
      <c r="BA76" s="27">
        <v>2998000</v>
      </c>
      <c r="BB76" s="27">
        <v>0</v>
      </c>
      <c r="BC76" s="27">
        <v>0</v>
      </c>
      <c r="BD76" s="27">
        <v>2998000</v>
      </c>
      <c r="BE76" s="28">
        <v>123374</v>
      </c>
      <c r="BF76" s="29">
        <v>6.075024</v>
      </c>
      <c r="BG76" s="29">
        <v>123374</v>
      </c>
      <c r="BH76" s="29">
        <v>21500</v>
      </c>
      <c r="BI76" s="27">
        <v>0</v>
      </c>
      <c r="BJ76" s="27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2037265.93</v>
      </c>
      <c r="BP76" s="27">
        <v>0</v>
      </c>
      <c r="BQ76" s="27">
        <v>23518061</v>
      </c>
      <c r="BR76" s="27">
        <v>23518061</v>
      </c>
      <c r="BS76" s="24" t="s">
        <v>76</v>
      </c>
    </row>
    <row r="77" spans="1:71" s="1" customFormat="1" x14ac:dyDescent="0.25">
      <c r="A77" s="23" t="s">
        <v>2383</v>
      </c>
      <c r="B77" s="23" t="s">
        <v>354</v>
      </c>
      <c r="C77" s="24" t="s">
        <v>2441</v>
      </c>
      <c r="D77" s="23" t="s">
        <v>81</v>
      </c>
      <c r="E77" s="24" t="s">
        <v>2656</v>
      </c>
      <c r="F77" s="25" t="s">
        <v>2657</v>
      </c>
      <c r="G77" s="24" t="s">
        <v>84</v>
      </c>
      <c r="H77" s="23" t="s">
        <v>85</v>
      </c>
      <c r="I77" s="24" t="s">
        <v>2444</v>
      </c>
      <c r="J77" s="23" t="s">
        <v>2667</v>
      </c>
      <c r="K77" s="24" t="s">
        <v>88</v>
      </c>
      <c r="L77" s="23" t="s">
        <v>2668</v>
      </c>
      <c r="M77" s="24" t="s">
        <v>2669</v>
      </c>
      <c r="N77" s="23" t="s">
        <v>2670</v>
      </c>
      <c r="O77" s="24" t="s">
        <v>556</v>
      </c>
      <c r="P77" t="s">
        <v>249</v>
      </c>
      <c r="Q77">
        <f t="shared" si="1"/>
        <v>16</v>
      </c>
      <c r="R77">
        <f>VLOOKUP(Q77,'3ME-NAF'!$A:$C,3,FALSE)</f>
        <v>12</v>
      </c>
      <c r="S77" s="31" t="s">
        <v>94</v>
      </c>
      <c r="T77" t="s">
        <v>214</v>
      </c>
      <c r="U77" s="23" t="s">
        <v>1689</v>
      </c>
      <c r="V77" s="24" t="s">
        <v>97</v>
      </c>
      <c r="W77" s="23" t="s">
        <v>119</v>
      </c>
      <c r="X77" s="24" t="s">
        <v>215</v>
      </c>
      <c r="Y77" s="23" t="s">
        <v>2671</v>
      </c>
      <c r="Z77" s="24" t="s">
        <v>2672</v>
      </c>
      <c r="AA77" s="23" t="s">
        <v>2673</v>
      </c>
      <c r="AB77" s="24" t="s">
        <v>2192</v>
      </c>
      <c r="AC77" s="23" t="s">
        <v>79</v>
      </c>
      <c r="AD77" s="24" t="s">
        <v>79</v>
      </c>
      <c r="AE77" s="23" t="s">
        <v>2146</v>
      </c>
      <c r="AF77" s="24" t="s">
        <v>79</v>
      </c>
      <c r="AG77" s="23" t="s">
        <v>79</v>
      </c>
      <c r="AH77" s="24" t="s">
        <v>143</v>
      </c>
      <c r="AI77" s="23" t="s">
        <v>143</v>
      </c>
      <c r="AJ77" s="24" t="s">
        <v>2674</v>
      </c>
      <c r="AK77" s="23" t="s">
        <v>2068</v>
      </c>
      <c r="AL77" s="24" t="s">
        <v>2675</v>
      </c>
      <c r="AM77" s="23" t="s">
        <v>2458</v>
      </c>
      <c r="AN77" s="24" t="s">
        <v>368</v>
      </c>
      <c r="AO77" t="s">
        <v>249</v>
      </c>
      <c r="AP77" s="24" t="s">
        <v>2676</v>
      </c>
      <c r="AQ77" s="24" t="s">
        <v>143</v>
      </c>
      <c r="AR77" s="24">
        <v>1</v>
      </c>
      <c r="AS77" s="26">
        <v>17615000</v>
      </c>
      <c r="AT77" s="26">
        <v>11515000</v>
      </c>
      <c r="AU77" s="26"/>
      <c r="AV77" s="26"/>
      <c r="AW77" s="26"/>
      <c r="AX77" s="26"/>
      <c r="AY77" s="26">
        <v>6000000</v>
      </c>
      <c r="AZ77" s="26">
        <v>6000000</v>
      </c>
      <c r="BA77" s="27">
        <v>1200000</v>
      </c>
      <c r="BB77" s="27">
        <v>0</v>
      </c>
      <c r="BC77" s="27">
        <v>0</v>
      </c>
      <c r="BD77" s="27">
        <v>1200000</v>
      </c>
      <c r="BE77" s="28">
        <v>34830</v>
      </c>
      <c r="BF77" s="29">
        <v>8.6132639999999991</v>
      </c>
      <c r="BG77" s="29">
        <v>34830</v>
      </c>
      <c r="BH77" s="29">
        <v>7500</v>
      </c>
      <c r="BI77" s="27">
        <v>0</v>
      </c>
      <c r="BJ77" s="27">
        <v>975925</v>
      </c>
      <c r="BK77" s="27">
        <v>0</v>
      </c>
      <c r="BL77" s="27">
        <v>0</v>
      </c>
      <c r="BM77" s="27">
        <v>0</v>
      </c>
      <c r="BN77" s="27">
        <v>0</v>
      </c>
      <c r="BO77" s="27">
        <v>6433251</v>
      </c>
      <c r="BP77" s="27">
        <v>0</v>
      </c>
      <c r="BQ77" s="27">
        <v>5181749</v>
      </c>
      <c r="BR77" s="27">
        <v>4205824</v>
      </c>
      <c r="BS77" s="24" t="s">
        <v>76</v>
      </c>
    </row>
    <row r="78" spans="1:71" s="1" customFormat="1" x14ac:dyDescent="0.25">
      <c r="A78" s="23" t="s">
        <v>2383</v>
      </c>
      <c r="B78" s="23" t="s">
        <v>354</v>
      </c>
      <c r="C78" s="24" t="s">
        <v>2441</v>
      </c>
      <c r="D78" s="23" t="s">
        <v>81</v>
      </c>
      <c r="E78" s="24" t="s">
        <v>2656</v>
      </c>
      <c r="F78" s="25" t="s">
        <v>2657</v>
      </c>
      <c r="G78" s="24" t="s">
        <v>84</v>
      </c>
      <c r="H78" s="23" t="s">
        <v>85</v>
      </c>
      <c r="I78" s="24" t="s">
        <v>2444</v>
      </c>
      <c r="J78" s="23" t="s">
        <v>2677</v>
      </c>
      <c r="K78" s="24" t="s">
        <v>88</v>
      </c>
      <c r="L78" s="23" t="s">
        <v>2678</v>
      </c>
      <c r="M78" s="24" t="s">
        <v>2679</v>
      </c>
      <c r="N78" s="23" t="s">
        <v>2680</v>
      </c>
      <c r="O78" s="24" t="s">
        <v>556</v>
      </c>
      <c r="P78" t="s">
        <v>249</v>
      </c>
      <c r="Q78">
        <f t="shared" si="1"/>
        <v>16</v>
      </c>
      <c r="R78">
        <f>VLOOKUP(Q78,'3ME-NAF'!$A:$C,3,FALSE)</f>
        <v>12</v>
      </c>
      <c r="S78" s="31" t="s">
        <v>94</v>
      </c>
      <c r="T78" t="s">
        <v>214</v>
      </c>
      <c r="U78" s="23" t="s">
        <v>1689</v>
      </c>
      <c r="V78" s="24" t="s">
        <v>97</v>
      </c>
      <c r="W78" s="23" t="s">
        <v>787</v>
      </c>
      <c r="X78" s="24" t="s">
        <v>1537</v>
      </c>
      <c r="Y78" s="23" t="s">
        <v>2681</v>
      </c>
      <c r="Z78" s="24" t="s">
        <v>2682</v>
      </c>
      <c r="AA78" s="23" t="s">
        <v>2683</v>
      </c>
      <c r="AB78" s="24" t="s">
        <v>2192</v>
      </c>
      <c r="AC78" s="23" t="s">
        <v>79</v>
      </c>
      <c r="AD78" s="24" t="s">
        <v>79</v>
      </c>
      <c r="AE78" s="23" t="s">
        <v>2146</v>
      </c>
      <c r="AF78" s="24" t="s">
        <v>79</v>
      </c>
      <c r="AG78" s="23" t="s">
        <v>79</v>
      </c>
      <c r="AH78" s="24" t="s">
        <v>143</v>
      </c>
      <c r="AI78" s="23" t="s">
        <v>143</v>
      </c>
      <c r="AJ78" s="24" t="s">
        <v>2684</v>
      </c>
      <c r="AK78" s="23" t="s">
        <v>2665</v>
      </c>
      <c r="AL78" s="24" t="s">
        <v>2666</v>
      </c>
      <c r="AM78" s="23" t="s">
        <v>2458</v>
      </c>
      <c r="AN78" s="24" t="s">
        <v>368</v>
      </c>
      <c r="AO78" t="s">
        <v>249</v>
      </c>
      <c r="AP78" s="24" t="s">
        <v>2150</v>
      </c>
      <c r="AQ78" s="24" t="s">
        <v>143</v>
      </c>
      <c r="AR78" s="24">
        <v>1</v>
      </c>
      <c r="AS78" s="26">
        <v>13672569</v>
      </c>
      <c r="AT78" s="26">
        <v>10371796</v>
      </c>
      <c r="AU78" s="26"/>
      <c r="AV78" s="26"/>
      <c r="AW78" s="26"/>
      <c r="AX78" s="26"/>
      <c r="AY78" s="26">
        <v>5375000</v>
      </c>
      <c r="AZ78" s="26">
        <v>5375000</v>
      </c>
      <c r="BA78" s="27">
        <v>1075000</v>
      </c>
      <c r="BB78" s="27">
        <v>0</v>
      </c>
      <c r="BC78" s="27">
        <v>0</v>
      </c>
      <c r="BD78" s="27">
        <v>1075000</v>
      </c>
      <c r="BE78" s="28">
        <v>33386</v>
      </c>
      <c r="BF78" s="29">
        <v>8.0497809999999994</v>
      </c>
      <c r="BG78" s="29">
        <v>33386</v>
      </c>
      <c r="BH78" s="29">
        <v>4200</v>
      </c>
      <c r="BI78" s="27">
        <v>0</v>
      </c>
      <c r="BJ78" s="27">
        <v>0</v>
      </c>
      <c r="BK78" s="27">
        <v>0</v>
      </c>
      <c r="BL78" s="27">
        <v>0</v>
      </c>
      <c r="BM78" s="27">
        <v>0</v>
      </c>
      <c r="BN78" s="27">
        <v>0</v>
      </c>
      <c r="BO78" s="27">
        <v>835913</v>
      </c>
      <c r="BP78" s="27">
        <v>0</v>
      </c>
      <c r="BQ78" s="27">
        <v>7461656</v>
      </c>
      <c r="BR78" s="27">
        <v>7461656</v>
      </c>
      <c r="BS78" s="24" t="s">
        <v>76</v>
      </c>
    </row>
    <row r="79" spans="1:71" s="1" customFormat="1" x14ac:dyDescent="0.25">
      <c r="A79" s="23" t="s">
        <v>2383</v>
      </c>
      <c r="B79" s="23" t="s">
        <v>354</v>
      </c>
      <c r="C79" s="24" t="s">
        <v>2441</v>
      </c>
      <c r="D79" s="23" t="s">
        <v>81</v>
      </c>
      <c r="E79" s="24" t="s">
        <v>2656</v>
      </c>
      <c r="F79" s="25" t="s">
        <v>2657</v>
      </c>
      <c r="G79" s="24" t="s">
        <v>84</v>
      </c>
      <c r="H79" s="23" t="s">
        <v>85</v>
      </c>
      <c r="I79" s="24" t="s">
        <v>2444</v>
      </c>
      <c r="J79" s="23" t="s">
        <v>2685</v>
      </c>
      <c r="K79" s="24" t="s">
        <v>88</v>
      </c>
      <c r="L79" s="23" t="s">
        <v>2686</v>
      </c>
      <c r="M79" s="24" t="s">
        <v>2687</v>
      </c>
      <c r="N79" s="23" t="s">
        <v>2688</v>
      </c>
      <c r="O79" s="24" t="s">
        <v>1094</v>
      </c>
      <c r="P79" t="s">
        <v>249</v>
      </c>
      <c r="Q79">
        <f t="shared" si="1"/>
        <v>16</v>
      </c>
      <c r="R79">
        <f>VLOOKUP(Q79,'3ME-NAF'!$A:$C,3,FALSE)</f>
        <v>12</v>
      </c>
      <c r="S79" s="31" t="s">
        <v>94</v>
      </c>
      <c r="T79" t="s">
        <v>214</v>
      </c>
      <c r="U79" s="23" t="s">
        <v>1689</v>
      </c>
      <c r="V79" s="24" t="s">
        <v>97</v>
      </c>
      <c r="W79" s="23" t="s">
        <v>305</v>
      </c>
      <c r="X79" s="24" t="s">
        <v>644</v>
      </c>
      <c r="Y79" s="23" t="s">
        <v>2689</v>
      </c>
      <c r="Z79" s="24" t="s">
        <v>2690</v>
      </c>
      <c r="AA79" s="23" t="s">
        <v>2691</v>
      </c>
      <c r="AB79" s="24" t="s">
        <v>2192</v>
      </c>
      <c r="AC79" s="23" t="s">
        <v>79</v>
      </c>
      <c r="AD79" s="24" t="s">
        <v>79</v>
      </c>
      <c r="AE79" s="23" t="s">
        <v>2146</v>
      </c>
      <c r="AF79" s="24" t="s">
        <v>79</v>
      </c>
      <c r="AG79" s="23" t="s">
        <v>79</v>
      </c>
      <c r="AH79" s="24" t="s">
        <v>143</v>
      </c>
      <c r="AI79" s="23" t="s">
        <v>143</v>
      </c>
      <c r="AJ79" s="24" t="s">
        <v>2692</v>
      </c>
      <c r="AK79" s="23" t="s">
        <v>2665</v>
      </c>
      <c r="AL79" s="24" t="s">
        <v>2675</v>
      </c>
      <c r="AM79" s="23" t="s">
        <v>2458</v>
      </c>
      <c r="AN79" s="24" t="s">
        <v>368</v>
      </c>
      <c r="AO79" t="s">
        <v>249</v>
      </c>
      <c r="AP79" s="24" t="s">
        <v>2069</v>
      </c>
      <c r="AQ79" s="24" t="s">
        <v>143</v>
      </c>
      <c r="AR79" s="24">
        <v>1</v>
      </c>
      <c r="AS79" s="26">
        <v>17008000</v>
      </c>
      <c r="AT79" s="26">
        <v>14908000</v>
      </c>
      <c r="AU79" s="26"/>
      <c r="AV79" s="26"/>
      <c r="AW79" s="26"/>
      <c r="AX79" s="26"/>
      <c r="AY79" s="26">
        <v>7850000</v>
      </c>
      <c r="AZ79" s="26">
        <v>7850000</v>
      </c>
      <c r="BA79" s="27">
        <v>1570000</v>
      </c>
      <c r="BB79" s="27">
        <v>0</v>
      </c>
      <c r="BC79" s="27">
        <v>0</v>
      </c>
      <c r="BD79" s="27">
        <v>1570000</v>
      </c>
      <c r="BE79" s="28">
        <v>61795</v>
      </c>
      <c r="BF79" s="29">
        <v>6.3516469999999998</v>
      </c>
      <c r="BG79" s="29">
        <v>61795</v>
      </c>
      <c r="BH79" s="29">
        <v>11000</v>
      </c>
      <c r="BI79" s="27">
        <v>0</v>
      </c>
      <c r="BJ79" s="27">
        <v>80000</v>
      </c>
      <c r="BK79" s="27">
        <v>0</v>
      </c>
      <c r="BL79" s="27">
        <v>0</v>
      </c>
      <c r="BM79" s="27">
        <v>0</v>
      </c>
      <c r="BN79" s="27">
        <v>0</v>
      </c>
      <c r="BO79" s="27">
        <v>2020000</v>
      </c>
      <c r="BP79" s="27">
        <v>0</v>
      </c>
      <c r="BQ79" s="27">
        <v>6788600</v>
      </c>
      <c r="BR79" s="27">
        <v>6708600</v>
      </c>
      <c r="BS79" s="24" t="s">
        <v>76</v>
      </c>
    </row>
    <row r="80" spans="1:71" s="1" customFormat="1" x14ac:dyDescent="0.25">
      <c r="A80" s="23" t="s">
        <v>2383</v>
      </c>
      <c r="B80" s="23" t="s">
        <v>354</v>
      </c>
      <c r="C80" s="24" t="s">
        <v>2441</v>
      </c>
      <c r="D80" s="23" t="s">
        <v>81</v>
      </c>
      <c r="E80" s="24" t="s">
        <v>2656</v>
      </c>
      <c r="F80" s="25" t="s">
        <v>2657</v>
      </c>
      <c r="G80" s="24" t="s">
        <v>84</v>
      </c>
      <c r="H80" s="23" t="s">
        <v>85</v>
      </c>
      <c r="I80" s="24" t="s">
        <v>2444</v>
      </c>
      <c r="J80" s="23" t="s">
        <v>2693</v>
      </c>
      <c r="K80" s="24" t="s">
        <v>88</v>
      </c>
      <c r="L80" s="23" t="s">
        <v>2694</v>
      </c>
      <c r="M80" s="24" t="s">
        <v>2695</v>
      </c>
      <c r="N80" s="23" t="s">
        <v>2696</v>
      </c>
      <c r="O80" s="24" t="s">
        <v>511</v>
      </c>
      <c r="P80" t="s">
        <v>249</v>
      </c>
      <c r="Q80">
        <f t="shared" si="1"/>
        <v>43</v>
      </c>
      <c r="R80">
        <v>12</v>
      </c>
      <c r="S80" s="31" t="s">
        <v>94</v>
      </c>
      <c r="T80" t="s">
        <v>214</v>
      </c>
      <c r="U80" s="23" t="s">
        <v>1689</v>
      </c>
      <c r="V80" s="24" t="s">
        <v>97</v>
      </c>
      <c r="W80" s="23" t="s">
        <v>98</v>
      </c>
      <c r="X80" s="24" t="s">
        <v>410</v>
      </c>
      <c r="Y80" s="23" t="s">
        <v>2697</v>
      </c>
      <c r="Z80" s="24" t="s">
        <v>2698</v>
      </c>
      <c r="AA80" s="23" t="s">
        <v>2699</v>
      </c>
      <c r="AB80" s="24" t="s">
        <v>2423</v>
      </c>
      <c r="AC80" s="23" t="s">
        <v>79</v>
      </c>
      <c r="AD80" s="24" t="s">
        <v>79</v>
      </c>
      <c r="AE80" s="23" t="s">
        <v>79</v>
      </c>
      <c r="AF80" s="24" t="s">
        <v>79</v>
      </c>
      <c r="AG80" s="23" t="s">
        <v>79</v>
      </c>
      <c r="AH80" s="24" t="s">
        <v>143</v>
      </c>
      <c r="AI80" s="23" t="s">
        <v>143</v>
      </c>
      <c r="AJ80" s="24" t="s">
        <v>2700</v>
      </c>
      <c r="AK80" s="23" t="s">
        <v>2411</v>
      </c>
      <c r="AL80" s="24" t="s">
        <v>2412</v>
      </c>
      <c r="AM80" s="23" t="s">
        <v>2411</v>
      </c>
      <c r="AN80" s="24" t="s">
        <v>368</v>
      </c>
      <c r="AO80" t="s">
        <v>249</v>
      </c>
      <c r="AP80" s="24" t="s">
        <v>2069</v>
      </c>
      <c r="AQ80" s="24" t="s">
        <v>143</v>
      </c>
      <c r="AR80" s="24">
        <v>1</v>
      </c>
      <c r="AS80" s="26">
        <v>44640800</v>
      </c>
      <c r="AT80" s="26">
        <v>30215800</v>
      </c>
      <c r="AU80" s="26"/>
      <c r="AV80" s="26"/>
      <c r="AW80" s="26"/>
      <c r="AX80" s="26"/>
      <c r="AY80" s="26">
        <v>12660000</v>
      </c>
      <c r="AZ80" s="26">
        <v>12660000</v>
      </c>
      <c r="BA80" s="27">
        <v>2532000</v>
      </c>
      <c r="BB80" s="27">
        <v>0</v>
      </c>
      <c r="BC80" s="27">
        <v>0</v>
      </c>
      <c r="BD80" s="27">
        <v>2532000</v>
      </c>
      <c r="BE80" s="28">
        <v>125018</v>
      </c>
      <c r="BF80" s="29">
        <v>5.0632710000000003</v>
      </c>
      <c r="BG80" s="29">
        <v>125018</v>
      </c>
      <c r="BH80" s="29">
        <v>19800</v>
      </c>
      <c r="BI80" s="27">
        <v>0</v>
      </c>
      <c r="BJ80" s="27">
        <v>272915.5</v>
      </c>
      <c r="BK80" s="27">
        <v>0</v>
      </c>
      <c r="BL80" s="27">
        <v>0</v>
      </c>
      <c r="BM80" s="27">
        <v>0</v>
      </c>
      <c r="BN80" s="27">
        <v>0</v>
      </c>
      <c r="BO80" s="27">
        <v>5707884.5</v>
      </c>
      <c r="BP80" s="27">
        <v>0</v>
      </c>
      <c r="BQ80" s="27">
        <v>26272915.5</v>
      </c>
      <c r="BR80" s="27">
        <v>26000000</v>
      </c>
      <c r="BS80" s="24" t="s">
        <v>76</v>
      </c>
    </row>
    <row r="81" spans="1:71" s="1" customFormat="1" x14ac:dyDescent="0.25">
      <c r="A81" s="23" t="s">
        <v>2383</v>
      </c>
      <c r="B81" s="23" t="s">
        <v>354</v>
      </c>
      <c r="C81" s="24" t="s">
        <v>2441</v>
      </c>
      <c r="D81" s="23" t="s">
        <v>81</v>
      </c>
      <c r="E81" s="24" t="s">
        <v>2656</v>
      </c>
      <c r="F81" s="25" t="s">
        <v>2657</v>
      </c>
      <c r="G81" s="24" t="s">
        <v>84</v>
      </c>
      <c r="H81" s="23" t="s">
        <v>85</v>
      </c>
      <c r="I81" s="24" t="s">
        <v>2444</v>
      </c>
      <c r="J81" s="23" t="s">
        <v>2701</v>
      </c>
      <c r="K81" s="24" t="s">
        <v>88</v>
      </c>
      <c r="L81" s="23" t="s">
        <v>2702</v>
      </c>
      <c r="M81" s="24" t="s">
        <v>2703</v>
      </c>
      <c r="N81" s="23" t="s">
        <v>2704</v>
      </c>
      <c r="O81" s="24" t="s">
        <v>556</v>
      </c>
      <c r="P81" t="s">
        <v>249</v>
      </c>
      <c r="Q81">
        <f t="shared" si="1"/>
        <v>16</v>
      </c>
      <c r="R81">
        <f>VLOOKUP(Q81,'3ME-NAF'!$A:$C,3,FALSE)</f>
        <v>12</v>
      </c>
      <c r="S81" s="31" t="s">
        <v>94</v>
      </c>
      <c r="T81" t="s">
        <v>214</v>
      </c>
      <c r="U81" s="23" t="s">
        <v>1689</v>
      </c>
      <c r="V81" s="24" t="s">
        <v>97</v>
      </c>
      <c r="W81" s="23" t="s">
        <v>787</v>
      </c>
      <c r="X81" s="24" t="s">
        <v>1339</v>
      </c>
      <c r="Y81" s="23" t="s">
        <v>2705</v>
      </c>
      <c r="Z81" s="24" t="s">
        <v>2706</v>
      </c>
      <c r="AA81" s="23" t="s">
        <v>2707</v>
      </c>
      <c r="AB81" s="24" t="s">
        <v>2423</v>
      </c>
      <c r="AC81" s="23" t="s">
        <v>79</v>
      </c>
      <c r="AD81" s="24" t="s">
        <v>79</v>
      </c>
      <c r="AE81" s="23" t="s">
        <v>79</v>
      </c>
      <c r="AF81" s="24" t="s">
        <v>79</v>
      </c>
      <c r="AG81" s="23" t="s">
        <v>79</v>
      </c>
      <c r="AH81" s="24" t="s">
        <v>143</v>
      </c>
      <c r="AI81" s="23" t="s">
        <v>143</v>
      </c>
      <c r="AJ81" s="24" t="s">
        <v>2388</v>
      </c>
      <c r="AK81" s="23" t="s">
        <v>2411</v>
      </c>
      <c r="AL81" s="24" t="s">
        <v>2412</v>
      </c>
      <c r="AM81" s="23" t="s">
        <v>2411</v>
      </c>
      <c r="AN81" s="24" t="s">
        <v>368</v>
      </c>
      <c r="AO81" t="s">
        <v>249</v>
      </c>
      <c r="AP81" s="24" t="s">
        <v>2069</v>
      </c>
      <c r="AQ81" s="24" t="s">
        <v>143</v>
      </c>
      <c r="AR81" s="24">
        <v>1</v>
      </c>
      <c r="AS81" s="26">
        <v>10765000</v>
      </c>
      <c r="AT81" s="26">
        <v>7765000</v>
      </c>
      <c r="AU81" s="26"/>
      <c r="AV81" s="26"/>
      <c r="AW81" s="26"/>
      <c r="AX81" s="26"/>
      <c r="AY81" s="26">
        <v>4600000</v>
      </c>
      <c r="AZ81" s="26">
        <v>4600000</v>
      </c>
      <c r="BA81" s="27">
        <v>920000</v>
      </c>
      <c r="BB81" s="27">
        <v>0</v>
      </c>
      <c r="BC81" s="27">
        <v>0</v>
      </c>
      <c r="BD81" s="27">
        <v>920000</v>
      </c>
      <c r="BE81" s="28">
        <v>23079</v>
      </c>
      <c r="BF81" s="29">
        <v>9.9657699999999991</v>
      </c>
      <c r="BG81" s="29">
        <v>23079</v>
      </c>
      <c r="BH81" s="29">
        <v>3400</v>
      </c>
      <c r="BI81" s="27">
        <v>0</v>
      </c>
      <c r="BJ81" s="27">
        <v>178771.20000000001</v>
      </c>
      <c r="BK81" s="27">
        <v>0</v>
      </c>
      <c r="BL81" s="27">
        <v>0</v>
      </c>
      <c r="BM81" s="27">
        <v>0</v>
      </c>
      <c r="BN81" s="27">
        <v>0</v>
      </c>
      <c r="BO81" s="27">
        <v>999999.8</v>
      </c>
      <c r="BP81" s="27">
        <v>0</v>
      </c>
      <c r="BQ81" s="27">
        <v>5165000.2</v>
      </c>
      <c r="BR81" s="27">
        <v>4986229</v>
      </c>
      <c r="BS81" s="24" t="s">
        <v>76</v>
      </c>
    </row>
    <row r="82" spans="1:71" s="1" customFormat="1" x14ac:dyDescent="0.25">
      <c r="A82" s="23" t="s">
        <v>2383</v>
      </c>
      <c r="B82" s="23" t="s">
        <v>354</v>
      </c>
      <c r="C82" s="24" t="s">
        <v>2441</v>
      </c>
      <c r="D82" s="23" t="s">
        <v>81</v>
      </c>
      <c r="E82" s="24" t="s">
        <v>2656</v>
      </c>
      <c r="F82" s="25" t="s">
        <v>2657</v>
      </c>
      <c r="G82" s="24" t="s">
        <v>84</v>
      </c>
      <c r="H82" s="23" t="s">
        <v>85</v>
      </c>
      <c r="I82" s="24" t="s">
        <v>2444</v>
      </c>
      <c r="J82" s="23" t="s">
        <v>2708</v>
      </c>
      <c r="K82" s="24" t="s">
        <v>88</v>
      </c>
      <c r="L82" s="23" t="s">
        <v>2709</v>
      </c>
      <c r="M82" s="24" t="s">
        <v>2710</v>
      </c>
      <c r="N82" s="23" t="s">
        <v>2711</v>
      </c>
      <c r="O82" s="24" t="s">
        <v>2712</v>
      </c>
      <c r="P82" t="s">
        <v>249</v>
      </c>
      <c r="Q82">
        <f t="shared" si="1"/>
        <v>23</v>
      </c>
      <c r="R82">
        <v>12</v>
      </c>
      <c r="S82" s="31" t="s">
        <v>94</v>
      </c>
      <c r="T82" t="s">
        <v>166</v>
      </c>
      <c r="U82" s="23" t="s">
        <v>1689</v>
      </c>
      <c r="V82" s="24" t="s">
        <v>97</v>
      </c>
      <c r="W82" s="23" t="s">
        <v>787</v>
      </c>
      <c r="X82" s="24" t="s">
        <v>1339</v>
      </c>
      <c r="Y82" s="23" t="s">
        <v>2713</v>
      </c>
      <c r="Z82" s="24" t="s">
        <v>2714</v>
      </c>
      <c r="AA82" s="23" t="s">
        <v>2715</v>
      </c>
      <c r="AB82" s="24" t="s">
        <v>2415</v>
      </c>
      <c r="AC82" s="23" t="s">
        <v>79</v>
      </c>
      <c r="AD82" s="24" t="s">
        <v>79</v>
      </c>
      <c r="AE82" s="23" t="s">
        <v>79</v>
      </c>
      <c r="AF82" s="24" t="s">
        <v>79</v>
      </c>
      <c r="AG82" s="23" t="s">
        <v>79</v>
      </c>
      <c r="AH82" s="24" t="s">
        <v>143</v>
      </c>
      <c r="AI82" s="23" t="s">
        <v>143</v>
      </c>
      <c r="AJ82" s="24" t="s">
        <v>2716</v>
      </c>
      <c r="AK82" s="23" t="s">
        <v>2411</v>
      </c>
      <c r="AL82" s="24" t="s">
        <v>2717</v>
      </c>
      <c r="AM82" s="23" t="s">
        <v>2411</v>
      </c>
      <c r="AN82" s="24" t="s">
        <v>368</v>
      </c>
      <c r="AO82" t="s">
        <v>249</v>
      </c>
      <c r="AP82" s="24" t="s">
        <v>79</v>
      </c>
      <c r="AQ82" s="24"/>
      <c r="AR82" s="24">
        <v>1</v>
      </c>
      <c r="AS82" s="26">
        <v>1757477</v>
      </c>
      <c r="AT82" s="26">
        <v>1757477</v>
      </c>
      <c r="AU82" s="26"/>
      <c r="AV82" s="26"/>
      <c r="AW82" s="26"/>
      <c r="AX82" s="26"/>
      <c r="AY82" s="26">
        <v>597764</v>
      </c>
      <c r="AZ82" s="26">
        <v>597764</v>
      </c>
      <c r="BA82" s="27">
        <v>119552.8</v>
      </c>
      <c r="BB82" s="27">
        <v>0</v>
      </c>
      <c r="BC82" s="27">
        <v>0</v>
      </c>
      <c r="BD82" s="27">
        <v>119552.8</v>
      </c>
      <c r="BE82" s="28">
        <v>5259</v>
      </c>
      <c r="BF82" s="29">
        <v>5.6832479999999999</v>
      </c>
      <c r="BG82" s="29">
        <v>5259</v>
      </c>
      <c r="BH82" s="29">
        <v>3000</v>
      </c>
      <c r="BI82" s="27">
        <v>0</v>
      </c>
      <c r="BJ82" s="27">
        <v>0</v>
      </c>
      <c r="BK82" s="27">
        <v>0</v>
      </c>
      <c r="BL82" s="27">
        <v>0</v>
      </c>
      <c r="BM82" s="27">
        <v>0</v>
      </c>
      <c r="BN82" s="27">
        <v>0</v>
      </c>
      <c r="BO82" s="27">
        <v>1159713</v>
      </c>
      <c r="BP82" s="27">
        <v>0</v>
      </c>
      <c r="BQ82" s="27">
        <v>0</v>
      </c>
      <c r="BR82" s="27">
        <v>0</v>
      </c>
      <c r="BS82" s="24" t="s">
        <v>76</v>
      </c>
    </row>
    <row r="83" spans="1:71" s="1" customFormat="1" x14ac:dyDescent="0.25">
      <c r="A83" s="23" t="s">
        <v>2383</v>
      </c>
      <c r="B83" s="23" t="s">
        <v>354</v>
      </c>
      <c r="C83" s="24" t="s">
        <v>2441</v>
      </c>
      <c r="D83" s="23" t="s">
        <v>81</v>
      </c>
      <c r="E83" s="24" t="s">
        <v>2656</v>
      </c>
      <c r="F83" s="25" t="s">
        <v>2657</v>
      </c>
      <c r="G83" s="24" t="s">
        <v>84</v>
      </c>
      <c r="H83" s="23" t="s">
        <v>85</v>
      </c>
      <c r="I83" s="24" t="s">
        <v>2444</v>
      </c>
      <c r="J83" s="23" t="s">
        <v>2718</v>
      </c>
      <c r="K83" s="24" t="s">
        <v>88</v>
      </c>
      <c r="L83" s="23" t="s">
        <v>2719</v>
      </c>
      <c r="M83" s="24" t="s">
        <v>2720</v>
      </c>
      <c r="N83" s="23" t="s">
        <v>2721</v>
      </c>
      <c r="O83" s="24" t="s">
        <v>556</v>
      </c>
      <c r="P83" t="s">
        <v>249</v>
      </c>
      <c r="Q83">
        <f t="shared" si="1"/>
        <v>16</v>
      </c>
      <c r="R83">
        <f>VLOOKUP(Q83,'3ME-NAF'!$A:$C,3,FALSE)</f>
        <v>12</v>
      </c>
      <c r="S83" s="31" t="s">
        <v>94</v>
      </c>
      <c r="T83" t="s">
        <v>214</v>
      </c>
      <c r="U83" s="23" t="s">
        <v>1689</v>
      </c>
      <c r="V83" s="24" t="s">
        <v>97</v>
      </c>
      <c r="W83" s="23" t="s">
        <v>250</v>
      </c>
      <c r="X83" s="24" t="s">
        <v>251</v>
      </c>
      <c r="Y83" s="23" t="s">
        <v>2722</v>
      </c>
      <c r="Z83" s="24" t="s">
        <v>2723</v>
      </c>
      <c r="AA83" s="23" t="s">
        <v>2724</v>
      </c>
      <c r="AB83" s="24" t="s">
        <v>2423</v>
      </c>
      <c r="AC83" s="23" t="s">
        <v>79</v>
      </c>
      <c r="AD83" s="24" t="s">
        <v>79</v>
      </c>
      <c r="AE83" s="23" t="s">
        <v>79</v>
      </c>
      <c r="AF83" s="24" t="s">
        <v>79</v>
      </c>
      <c r="AG83" s="23" t="s">
        <v>79</v>
      </c>
      <c r="AH83" s="24" t="s">
        <v>143</v>
      </c>
      <c r="AI83" s="23" t="s">
        <v>143</v>
      </c>
      <c r="AJ83" s="24" t="s">
        <v>2725</v>
      </c>
      <c r="AK83" s="23" t="s">
        <v>2411</v>
      </c>
      <c r="AL83" s="24" t="s">
        <v>2717</v>
      </c>
      <c r="AM83" s="23" t="s">
        <v>2411</v>
      </c>
      <c r="AN83" s="24" t="s">
        <v>368</v>
      </c>
      <c r="AO83" t="s">
        <v>249</v>
      </c>
      <c r="AP83" s="24" t="s">
        <v>79</v>
      </c>
      <c r="AQ83" s="24"/>
      <c r="AR83" s="24">
        <v>1</v>
      </c>
      <c r="AS83" s="26">
        <v>876847</v>
      </c>
      <c r="AT83" s="26">
        <v>876847</v>
      </c>
      <c r="AU83" s="26"/>
      <c r="AV83" s="26"/>
      <c r="AW83" s="26"/>
      <c r="AX83" s="26"/>
      <c r="AY83" s="26">
        <v>275465</v>
      </c>
      <c r="AZ83" s="26">
        <v>275465</v>
      </c>
      <c r="BA83" s="27">
        <v>55093</v>
      </c>
      <c r="BB83" s="27">
        <v>0</v>
      </c>
      <c r="BC83" s="27">
        <v>0</v>
      </c>
      <c r="BD83" s="27">
        <v>55093</v>
      </c>
      <c r="BE83" s="28">
        <v>20820</v>
      </c>
      <c r="BF83" s="29">
        <v>0.66153899999999999</v>
      </c>
      <c r="BG83" s="29">
        <v>20820</v>
      </c>
      <c r="BH83" s="29">
        <v>2500</v>
      </c>
      <c r="BI83" s="27">
        <v>0</v>
      </c>
      <c r="BJ83" s="27">
        <v>0</v>
      </c>
      <c r="BK83" s="27">
        <v>0</v>
      </c>
      <c r="BL83" s="27">
        <v>0</v>
      </c>
      <c r="BM83" s="27">
        <v>0</v>
      </c>
      <c r="BN83" s="27">
        <v>0</v>
      </c>
      <c r="BO83" s="27">
        <v>601382</v>
      </c>
      <c r="BP83" s="27">
        <v>0</v>
      </c>
      <c r="BQ83" s="27">
        <v>0</v>
      </c>
      <c r="BR83" s="27">
        <v>0</v>
      </c>
      <c r="BS83" s="24" t="s">
        <v>76</v>
      </c>
    </row>
    <row r="84" spans="1:71" s="1" customFormat="1" x14ac:dyDescent="0.25">
      <c r="A84" s="23" t="s">
        <v>2383</v>
      </c>
      <c r="B84" s="23" t="s">
        <v>354</v>
      </c>
      <c r="C84" s="24" t="s">
        <v>2441</v>
      </c>
      <c r="D84" s="23" t="s">
        <v>81</v>
      </c>
      <c r="E84" s="24" t="s">
        <v>2656</v>
      </c>
      <c r="F84" s="25" t="s">
        <v>2657</v>
      </c>
      <c r="G84" s="24" t="s">
        <v>84</v>
      </c>
      <c r="H84" s="23" t="s">
        <v>85</v>
      </c>
      <c r="I84" s="24" t="s">
        <v>2444</v>
      </c>
      <c r="J84" s="23" t="s">
        <v>2726</v>
      </c>
      <c r="K84" s="24" t="s">
        <v>88</v>
      </c>
      <c r="L84" s="23" t="s">
        <v>2727</v>
      </c>
      <c r="M84" s="24" t="s">
        <v>2728</v>
      </c>
      <c r="N84" s="23" t="s">
        <v>2729</v>
      </c>
      <c r="O84" s="24" t="s">
        <v>587</v>
      </c>
      <c r="P84" t="s">
        <v>249</v>
      </c>
      <c r="Q84">
        <f t="shared" si="1"/>
        <v>16</v>
      </c>
      <c r="R84">
        <f>VLOOKUP(Q84,'3ME-NAF'!$A:$C,3,FALSE)</f>
        <v>12</v>
      </c>
      <c r="S84" s="31" t="s">
        <v>94</v>
      </c>
      <c r="T84" t="s">
        <v>166</v>
      </c>
      <c r="U84" s="23" t="s">
        <v>1689</v>
      </c>
      <c r="V84" s="24" t="s">
        <v>97</v>
      </c>
      <c r="W84" s="23" t="s">
        <v>250</v>
      </c>
      <c r="X84" s="24" t="s">
        <v>1875</v>
      </c>
      <c r="Y84" s="23" t="s">
        <v>2730</v>
      </c>
      <c r="Z84" s="24" t="s">
        <v>2731</v>
      </c>
      <c r="AA84" s="23" t="s">
        <v>2732</v>
      </c>
      <c r="AB84" s="24" t="s">
        <v>2423</v>
      </c>
      <c r="AC84" s="23" t="s">
        <v>79</v>
      </c>
      <c r="AD84" s="24" t="s">
        <v>79</v>
      </c>
      <c r="AE84" s="23" t="s">
        <v>79</v>
      </c>
      <c r="AF84" s="24" t="s">
        <v>79</v>
      </c>
      <c r="AG84" s="23" t="s">
        <v>79</v>
      </c>
      <c r="AH84" s="24" t="s">
        <v>143</v>
      </c>
      <c r="AI84" s="23" t="s">
        <v>2733</v>
      </c>
      <c r="AJ84" s="24" t="s">
        <v>2734</v>
      </c>
      <c r="AK84" s="23" t="s">
        <v>2411</v>
      </c>
      <c r="AL84" s="24" t="s">
        <v>2412</v>
      </c>
      <c r="AM84" s="23" t="s">
        <v>2411</v>
      </c>
      <c r="AN84" s="24" t="s">
        <v>368</v>
      </c>
      <c r="AO84" t="s">
        <v>249</v>
      </c>
      <c r="AP84" s="24" t="s">
        <v>2069</v>
      </c>
      <c r="AQ84" s="24" t="s">
        <v>143</v>
      </c>
      <c r="AR84" s="24">
        <v>1</v>
      </c>
      <c r="AS84" s="26">
        <v>8813600</v>
      </c>
      <c r="AT84" s="26">
        <v>8813600</v>
      </c>
      <c r="AU84" s="26"/>
      <c r="AV84" s="26"/>
      <c r="AW84" s="26"/>
      <c r="AX84" s="26"/>
      <c r="AY84" s="26">
        <v>2644080</v>
      </c>
      <c r="AZ84" s="26">
        <v>2644080</v>
      </c>
      <c r="BA84" s="27">
        <v>528816</v>
      </c>
      <c r="BB84" s="27">
        <v>528816</v>
      </c>
      <c r="BC84" s="27">
        <v>0</v>
      </c>
      <c r="BD84" s="27">
        <v>1057632</v>
      </c>
      <c r="BE84" s="28">
        <v>29630</v>
      </c>
      <c r="BF84" s="29">
        <v>4.4618289999999998</v>
      </c>
      <c r="BG84" s="29">
        <v>29630</v>
      </c>
      <c r="BH84" s="29">
        <v>9300</v>
      </c>
      <c r="BI84" s="27">
        <v>0</v>
      </c>
      <c r="BJ84" s="27">
        <v>123274.75</v>
      </c>
      <c r="BK84" s="27">
        <v>0</v>
      </c>
      <c r="BL84" s="27">
        <v>0</v>
      </c>
      <c r="BM84" s="27">
        <v>0</v>
      </c>
      <c r="BN84" s="27">
        <v>0</v>
      </c>
      <c r="BO84" s="27">
        <v>0</v>
      </c>
      <c r="BP84" s="27">
        <v>0</v>
      </c>
      <c r="BQ84" s="27">
        <v>6169520</v>
      </c>
      <c r="BR84" s="27">
        <v>6046245.25</v>
      </c>
      <c r="BS84" s="24" t="s">
        <v>76</v>
      </c>
    </row>
    <row r="85" spans="1:71" x14ac:dyDescent="0.25">
      <c r="A85" s="6" t="s">
        <v>2735</v>
      </c>
      <c r="B85" s="6" t="s">
        <v>354</v>
      </c>
      <c r="C85" s="7" t="s">
        <v>2441</v>
      </c>
      <c r="D85" s="6" t="s">
        <v>81</v>
      </c>
      <c r="E85" s="7" t="s">
        <v>2442</v>
      </c>
      <c r="F85" s="6" t="s">
        <v>2443</v>
      </c>
      <c r="G85" s="7" t="s">
        <v>84</v>
      </c>
      <c r="H85" s="6" t="s">
        <v>85</v>
      </c>
      <c r="I85" s="7" t="s">
        <v>2444</v>
      </c>
      <c r="J85" s="6" t="s">
        <v>2736</v>
      </c>
      <c r="K85" s="7" t="s">
        <v>88</v>
      </c>
      <c r="L85" s="6" t="s">
        <v>2737</v>
      </c>
      <c r="M85" s="7" t="s">
        <v>2738</v>
      </c>
      <c r="N85" s="6" t="s">
        <v>2739</v>
      </c>
      <c r="O85" s="7" t="s">
        <v>2740</v>
      </c>
      <c r="P85" t="s">
        <v>430</v>
      </c>
      <c r="Q85">
        <f t="shared" si="1"/>
        <v>20</v>
      </c>
      <c r="R85">
        <f>VLOOKUP(Q85,'3ME-NAF'!$A:$C,3,FALSE)</f>
        <v>8</v>
      </c>
      <c r="S85" s="31" t="s">
        <v>94</v>
      </c>
      <c r="T85" t="s">
        <v>166</v>
      </c>
      <c r="U85" s="6" t="s">
        <v>360</v>
      </c>
      <c r="V85" s="7" t="s">
        <v>97</v>
      </c>
      <c r="W85" s="6" t="s">
        <v>250</v>
      </c>
      <c r="X85" s="7" t="s">
        <v>892</v>
      </c>
      <c r="Y85" s="6" t="s">
        <v>2741</v>
      </c>
      <c r="Z85" s="7" t="s">
        <v>2742</v>
      </c>
      <c r="AA85" s="6" t="s">
        <v>2743</v>
      </c>
      <c r="AB85" s="7" t="s">
        <v>2744</v>
      </c>
      <c r="AC85" s="6" t="s">
        <v>79</v>
      </c>
      <c r="AD85" s="7" t="s">
        <v>79</v>
      </c>
      <c r="AE85" s="6" t="s">
        <v>79</v>
      </c>
      <c r="AF85" s="7" t="s">
        <v>79</v>
      </c>
      <c r="AG85" s="6" t="s">
        <v>79</v>
      </c>
      <c r="AH85" s="7" t="s">
        <v>143</v>
      </c>
      <c r="AI85" s="6" t="s">
        <v>143</v>
      </c>
      <c r="AJ85" s="7" t="s">
        <v>2745</v>
      </c>
      <c r="AK85" s="6" t="s">
        <v>2746</v>
      </c>
      <c r="AL85" s="7" t="s">
        <v>2747</v>
      </c>
      <c r="AM85" s="6" t="s">
        <v>2746</v>
      </c>
      <c r="AN85" s="7" t="s">
        <v>368</v>
      </c>
      <c r="AO85" t="s">
        <v>430</v>
      </c>
      <c r="AP85" s="7" t="s">
        <v>79</v>
      </c>
      <c r="AQ85" s="7"/>
      <c r="AR85" s="7">
        <v>1</v>
      </c>
      <c r="AS85" s="8">
        <v>6640834</v>
      </c>
      <c r="AT85" s="8">
        <v>6640834</v>
      </c>
      <c r="AU85" s="8"/>
      <c r="AV85" s="8"/>
      <c r="AW85" s="8"/>
      <c r="AX85" s="8"/>
      <c r="AY85" s="8">
        <v>2868360</v>
      </c>
      <c r="AZ85" s="8">
        <v>2868360</v>
      </c>
      <c r="BA85" s="9">
        <v>573672</v>
      </c>
      <c r="BB85" s="9">
        <v>0</v>
      </c>
      <c r="BC85" s="9">
        <v>0</v>
      </c>
      <c r="BD85" s="9">
        <v>573672</v>
      </c>
      <c r="BE85" s="10">
        <v>30951</v>
      </c>
      <c r="BF85" s="11">
        <v>4.6337109999999999</v>
      </c>
      <c r="BG85" s="11">
        <v>30951</v>
      </c>
      <c r="BH85" s="11">
        <v>18500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3772474</v>
      </c>
      <c r="BP85" s="9">
        <v>0</v>
      </c>
      <c r="BQ85" s="9">
        <v>0</v>
      </c>
      <c r="BR85" s="9">
        <v>0</v>
      </c>
      <c r="BS85" s="7"/>
    </row>
    <row r="86" spans="1:71" x14ac:dyDescent="0.25">
      <c r="A86" s="6" t="s">
        <v>2735</v>
      </c>
      <c r="B86" s="6" t="s">
        <v>354</v>
      </c>
      <c r="C86" s="7" t="s">
        <v>2441</v>
      </c>
      <c r="D86" s="6" t="s">
        <v>81</v>
      </c>
      <c r="E86" s="7" t="s">
        <v>2442</v>
      </c>
      <c r="F86" s="6" t="s">
        <v>2443</v>
      </c>
      <c r="G86" s="7" t="s">
        <v>84</v>
      </c>
      <c r="H86" s="6" t="s">
        <v>85</v>
      </c>
      <c r="I86" s="7" t="s">
        <v>2444</v>
      </c>
      <c r="J86" s="6" t="s">
        <v>2748</v>
      </c>
      <c r="K86" s="7" t="s">
        <v>88</v>
      </c>
      <c r="L86" s="6" t="s">
        <v>2749</v>
      </c>
      <c r="M86" s="7" t="s">
        <v>2133</v>
      </c>
      <c r="N86" s="6" t="s">
        <v>2134</v>
      </c>
      <c r="O86" s="7" t="s">
        <v>1783</v>
      </c>
      <c r="P86" t="s">
        <v>430</v>
      </c>
      <c r="Q86">
        <f t="shared" si="1"/>
        <v>35</v>
      </c>
      <c r="R86">
        <f>VLOOKUP(Q86,'3ME-NAF'!$A:$C,3,FALSE)</f>
        <v>2402</v>
      </c>
      <c r="S86" s="31" t="s">
        <v>94</v>
      </c>
      <c r="T86" t="s">
        <v>95</v>
      </c>
      <c r="U86" s="6" t="s">
        <v>1095</v>
      </c>
      <c r="V86" s="7" t="s">
        <v>97</v>
      </c>
      <c r="W86" s="6" t="s">
        <v>150</v>
      </c>
      <c r="X86" s="7" t="s">
        <v>512</v>
      </c>
      <c r="Y86" s="6" t="s">
        <v>819</v>
      </c>
      <c r="Z86" s="7" t="s">
        <v>820</v>
      </c>
      <c r="AA86" s="6" t="s">
        <v>821</v>
      </c>
      <c r="AB86" s="7" t="s">
        <v>2399</v>
      </c>
      <c r="AC86" s="6" t="s">
        <v>79</v>
      </c>
      <c r="AD86" s="7" t="s">
        <v>79</v>
      </c>
      <c r="AE86" s="6" t="s">
        <v>79</v>
      </c>
      <c r="AF86" s="7" t="s">
        <v>79</v>
      </c>
      <c r="AG86" s="6" t="s">
        <v>79</v>
      </c>
      <c r="AH86" s="7" t="s">
        <v>79</v>
      </c>
      <c r="AI86" s="6" t="s">
        <v>79</v>
      </c>
      <c r="AJ86" s="7" t="s">
        <v>79</v>
      </c>
      <c r="AK86" s="6" t="s">
        <v>2746</v>
      </c>
      <c r="AL86" s="7" t="s">
        <v>2750</v>
      </c>
      <c r="AM86" s="6" t="s">
        <v>2751</v>
      </c>
      <c r="AN86" s="7" t="s">
        <v>368</v>
      </c>
      <c r="AO86" t="s">
        <v>430</v>
      </c>
      <c r="AP86" s="7" t="s">
        <v>79</v>
      </c>
      <c r="AQ86" s="7"/>
      <c r="AR86" s="7">
        <v>1</v>
      </c>
      <c r="AS86" s="8">
        <v>7199433</v>
      </c>
      <c r="AT86" s="8">
        <v>7199433</v>
      </c>
      <c r="AU86" s="8"/>
      <c r="AV86" s="8"/>
      <c r="AW86" s="8"/>
      <c r="AX86" s="8"/>
      <c r="AY86" s="8">
        <v>1850000</v>
      </c>
      <c r="AZ86" s="8">
        <v>1850000</v>
      </c>
      <c r="BA86" s="9"/>
      <c r="BB86" s="9"/>
      <c r="BC86" s="9"/>
      <c r="BD86" s="9"/>
      <c r="BE86" s="10">
        <v>20781</v>
      </c>
      <c r="BF86" s="11">
        <v>4.4511810000000001</v>
      </c>
      <c r="BG86" s="11">
        <v>20781</v>
      </c>
      <c r="BH86" s="11">
        <v>525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5349433</v>
      </c>
      <c r="BP86" s="9">
        <v>0</v>
      </c>
      <c r="BQ86" s="9">
        <v>0</v>
      </c>
      <c r="BR86" s="9">
        <v>0</v>
      </c>
      <c r="BS86" s="7"/>
    </row>
    <row r="87" spans="1:71" x14ac:dyDescent="0.25">
      <c r="A87" s="6" t="s">
        <v>2735</v>
      </c>
      <c r="B87" s="6" t="s">
        <v>354</v>
      </c>
      <c r="C87" s="7" t="s">
        <v>2441</v>
      </c>
      <c r="D87" s="6" t="s">
        <v>81</v>
      </c>
      <c r="E87" s="7" t="s">
        <v>2442</v>
      </c>
      <c r="F87" s="6" t="s">
        <v>2443</v>
      </c>
      <c r="G87" s="7" t="s">
        <v>84</v>
      </c>
      <c r="H87" s="6" t="s">
        <v>85</v>
      </c>
      <c r="I87" s="7" t="s">
        <v>2444</v>
      </c>
      <c r="J87" s="6" t="s">
        <v>2752</v>
      </c>
      <c r="K87" s="7" t="s">
        <v>88</v>
      </c>
      <c r="L87" s="6" t="s">
        <v>2753</v>
      </c>
      <c r="M87" s="7" t="s">
        <v>2754</v>
      </c>
      <c r="N87" s="6" t="s">
        <v>2755</v>
      </c>
      <c r="O87" s="7" t="s">
        <v>1783</v>
      </c>
      <c r="P87" t="s">
        <v>2220</v>
      </c>
      <c r="Q87">
        <f t="shared" si="1"/>
        <v>35</v>
      </c>
      <c r="R87">
        <f>VLOOKUP(Q87,'3ME-NAF'!$A:$C,3,FALSE)</f>
        <v>2402</v>
      </c>
      <c r="S87" s="31" t="s">
        <v>94</v>
      </c>
      <c r="T87" t="s">
        <v>79</v>
      </c>
      <c r="U87" s="6" t="s">
        <v>2272</v>
      </c>
      <c r="V87" s="7" t="s">
        <v>97</v>
      </c>
      <c r="W87" s="6" t="s">
        <v>305</v>
      </c>
      <c r="X87" s="7" t="s">
        <v>1888</v>
      </c>
      <c r="Y87" s="6" t="s">
        <v>1889</v>
      </c>
      <c r="Z87" s="7" t="s">
        <v>1890</v>
      </c>
      <c r="AA87" s="6" t="s">
        <v>1891</v>
      </c>
      <c r="AB87" s="7" t="s">
        <v>2399</v>
      </c>
      <c r="AC87" s="6" t="s">
        <v>79</v>
      </c>
      <c r="AD87" s="7" t="s">
        <v>79</v>
      </c>
      <c r="AE87" s="6" t="s">
        <v>79</v>
      </c>
      <c r="AF87" s="7" t="s">
        <v>79</v>
      </c>
      <c r="AG87" s="6" t="s">
        <v>79</v>
      </c>
      <c r="AH87" s="7" t="s">
        <v>79</v>
      </c>
      <c r="AI87" s="6" t="s">
        <v>79</v>
      </c>
      <c r="AJ87" s="7" t="s">
        <v>79</v>
      </c>
      <c r="AK87" s="6" t="s">
        <v>2746</v>
      </c>
      <c r="AL87" s="7" t="s">
        <v>2756</v>
      </c>
      <c r="AM87" s="6" t="s">
        <v>2751</v>
      </c>
      <c r="AN87" s="7" t="s">
        <v>368</v>
      </c>
      <c r="AO87" t="s">
        <v>2220</v>
      </c>
      <c r="AP87" s="7" t="s">
        <v>1291</v>
      </c>
      <c r="AQ87" s="7" t="s">
        <v>143</v>
      </c>
      <c r="AR87" s="7">
        <v>1</v>
      </c>
      <c r="AS87" s="8">
        <v>14600000</v>
      </c>
      <c r="AT87" s="8">
        <v>14600000</v>
      </c>
      <c r="AU87" s="8"/>
      <c r="AV87" s="8"/>
      <c r="AW87" s="8"/>
      <c r="AX87" s="8"/>
      <c r="AY87" s="8">
        <v>5100000</v>
      </c>
      <c r="AZ87" s="8">
        <v>5100000</v>
      </c>
      <c r="BA87" s="9"/>
      <c r="BB87" s="9"/>
      <c r="BC87" s="9"/>
      <c r="BD87" s="9"/>
      <c r="BE87" s="10">
        <v>54000</v>
      </c>
      <c r="BF87" s="11">
        <v>4.7222220000000004</v>
      </c>
      <c r="BG87" s="11">
        <v>54000</v>
      </c>
      <c r="BH87" s="11">
        <v>8000</v>
      </c>
      <c r="BI87" s="9">
        <v>0</v>
      </c>
      <c r="BJ87" s="9">
        <v>550000</v>
      </c>
      <c r="BK87" s="9">
        <v>0</v>
      </c>
      <c r="BL87" s="9">
        <v>0</v>
      </c>
      <c r="BM87" s="9">
        <v>0</v>
      </c>
      <c r="BN87" s="9">
        <v>0</v>
      </c>
      <c r="BO87" s="9">
        <v>8950000</v>
      </c>
      <c r="BP87" s="9">
        <v>0</v>
      </c>
      <c r="BQ87" s="9">
        <v>550000</v>
      </c>
      <c r="BR87" s="9">
        <v>0</v>
      </c>
      <c r="BS87" s="7"/>
    </row>
    <row r="88" spans="1:71" x14ac:dyDescent="0.25">
      <c r="A88" s="6" t="s">
        <v>2735</v>
      </c>
      <c r="B88" s="6" t="s">
        <v>354</v>
      </c>
      <c r="C88" s="7" t="s">
        <v>2441</v>
      </c>
      <c r="D88" s="6" t="s">
        <v>81</v>
      </c>
      <c r="E88" s="7" t="s">
        <v>2442</v>
      </c>
      <c r="F88" s="6" t="s">
        <v>2443</v>
      </c>
      <c r="G88" s="7" t="s">
        <v>84</v>
      </c>
      <c r="H88" s="6" t="s">
        <v>85</v>
      </c>
      <c r="I88" s="7" t="s">
        <v>2444</v>
      </c>
      <c r="J88" s="6" t="s">
        <v>2757</v>
      </c>
      <c r="K88" s="7" t="s">
        <v>88</v>
      </c>
      <c r="L88" s="6" t="s">
        <v>2758</v>
      </c>
      <c r="M88" s="7" t="s">
        <v>1429</v>
      </c>
      <c r="N88" s="6" t="s">
        <v>2759</v>
      </c>
      <c r="O88" s="7" t="s">
        <v>2760</v>
      </c>
      <c r="P88" t="s">
        <v>93</v>
      </c>
      <c r="Q88">
        <f t="shared" si="1"/>
        <v>35</v>
      </c>
      <c r="R88">
        <f>VLOOKUP(Q88,'3ME-NAF'!$A:$C,3,FALSE)</f>
        <v>2402</v>
      </c>
      <c r="S88" s="31" t="s">
        <v>94</v>
      </c>
      <c r="T88" t="s">
        <v>95</v>
      </c>
      <c r="U88" s="6" t="s">
        <v>2272</v>
      </c>
      <c r="V88" s="7" t="s">
        <v>97</v>
      </c>
      <c r="W88" s="6" t="s">
        <v>150</v>
      </c>
      <c r="X88" s="7" t="s">
        <v>2761</v>
      </c>
      <c r="Y88" s="6" t="s">
        <v>2762</v>
      </c>
      <c r="Z88" s="7" t="s">
        <v>2763</v>
      </c>
      <c r="AA88" s="6" t="s">
        <v>2764</v>
      </c>
      <c r="AB88" s="7" t="s">
        <v>2399</v>
      </c>
      <c r="AC88" s="6" t="s">
        <v>79</v>
      </c>
      <c r="AD88" s="7" t="s">
        <v>79</v>
      </c>
      <c r="AE88" s="6" t="s">
        <v>79</v>
      </c>
      <c r="AF88" s="7" t="s">
        <v>79</v>
      </c>
      <c r="AG88" s="6" t="s">
        <v>79</v>
      </c>
      <c r="AH88" s="7" t="s">
        <v>79</v>
      </c>
      <c r="AI88" s="6" t="s">
        <v>79</v>
      </c>
      <c r="AJ88" s="7" t="s">
        <v>79</v>
      </c>
      <c r="AK88" s="6" t="s">
        <v>2746</v>
      </c>
      <c r="AL88" s="7" t="s">
        <v>2750</v>
      </c>
      <c r="AM88" s="6" t="s">
        <v>2751</v>
      </c>
      <c r="AN88" s="7" t="s">
        <v>368</v>
      </c>
      <c r="AO88" t="s">
        <v>93</v>
      </c>
      <c r="AP88" s="7" t="s">
        <v>79</v>
      </c>
      <c r="AQ88" s="7"/>
      <c r="AR88" s="7">
        <v>1</v>
      </c>
      <c r="AS88" s="8">
        <v>7047820</v>
      </c>
      <c r="AT88" s="8">
        <v>7047820</v>
      </c>
      <c r="AU88" s="8"/>
      <c r="AV88" s="8"/>
      <c r="AW88" s="8"/>
      <c r="AX88" s="8"/>
      <c r="AY88" s="8">
        <v>1750000</v>
      </c>
      <c r="AZ88" s="8">
        <v>1750000</v>
      </c>
      <c r="BA88" s="9"/>
      <c r="BB88" s="9"/>
      <c r="BC88" s="9"/>
      <c r="BD88" s="9"/>
      <c r="BE88" s="10">
        <v>19553</v>
      </c>
      <c r="BF88" s="11">
        <v>4.4750170000000002</v>
      </c>
      <c r="BG88" s="11">
        <v>19553</v>
      </c>
      <c r="BH88" s="11">
        <v>4800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5297820</v>
      </c>
      <c r="BP88" s="9">
        <v>0</v>
      </c>
      <c r="BQ88" s="9">
        <v>0</v>
      </c>
      <c r="BR88" s="9">
        <v>0</v>
      </c>
      <c r="BS88" s="7"/>
    </row>
    <row r="89" spans="1:71" x14ac:dyDescent="0.25">
      <c r="A89" s="6" t="s">
        <v>2735</v>
      </c>
      <c r="B89" s="6" t="s">
        <v>354</v>
      </c>
      <c r="C89" s="7" t="s">
        <v>2441</v>
      </c>
      <c r="D89" s="6" t="s">
        <v>81</v>
      </c>
      <c r="E89" s="7" t="s">
        <v>2442</v>
      </c>
      <c r="F89" s="6" t="s">
        <v>2443</v>
      </c>
      <c r="G89" s="7" t="s">
        <v>84</v>
      </c>
      <c r="H89" s="6" t="s">
        <v>85</v>
      </c>
      <c r="I89" s="7" t="s">
        <v>2444</v>
      </c>
      <c r="J89" s="6" t="s">
        <v>2765</v>
      </c>
      <c r="K89" s="7" t="s">
        <v>88</v>
      </c>
      <c r="L89" s="6" t="s">
        <v>2766</v>
      </c>
      <c r="M89" s="7" t="s">
        <v>2754</v>
      </c>
      <c r="N89" s="6" t="s">
        <v>2755</v>
      </c>
      <c r="O89" s="7" t="s">
        <v>1783</v>
      </c>
      <c r="P89" t="s">
        <v>2220</v>
      </c>
      <c r="Q89">
        <f t="shared" si="1"/>
        <v>35</v>
      </c>
      <c r="R89">
        <f>VLOOKUP(Q89,'3ME-NAF'!$A:$C,3,FALSE)</f>
        <v>2402</v>
      </c>
      <c r="S89" s="31" t="s">
        <v>94</v>
      </c>
      <c r="T89" t="s">
        <v>79</v>
      </c>
      <c r="U89" s="6" t="s">
        <v>2272</v>
      </c>
      <c r="V89" s="7" t="s">
        <v>97</v>
      </c>
      <c r="W89" s="6" t="s">
        <v>305</v>
      </c>
      <c r="X89" s="7" t="s">
        <v>688</v>
      </c>
      <c r="Y89" s="6" t="s">
        <v>2767</v>
      </c>
      <c r="Z89" s="7" t="s">
        <v>2768</v>
      </c>
      <c r="AA89" s="6" t="s">
        <v>2769</v>
      </c>
      <c r="AB89" s="7" t="s">
        <v>2399</v>
      </c>
      <c r="AC89" s="6" t="s">
        <v>79</v>
      </c>
      <c r="AD89" s="7" t="s">
        <v>79</v>
      </c>
      <c r="AE89" s="6" t="s">
        <v>79</v>
      </c>
      <c r="AF89" s="7" t="s">
        <v>79</v>
      </c>
      <c r="AG89" s="6" t="s">
        <v>79</v>
      </c>
      <c r="AH89" s="7" t="s">
        <v>79</v>
      </c>
      <c r="AI89" s="6" t="s">
        <v>79</v>
      </c>
      <c r="AJ89" s="7" t="s">
        <v>79</v>
      </c>
      <c r="AK89" s="6" t="s">
        <v>2746</v>
      </c>
      <c r="AL89" s="7" t="s">
        <v>2756</v>
      </c>
      <c r="AM89" s="6" t="s">
        <v>2751</v>
      </c>
      <c r="AN89" s="7" t="s">
        <v>368</v>
      </c>
      <c r="AO89" t="s">
        <v>2220</v>
      </c>
      <c r="AP89" s="7" t="s">
        <v>1291</v>
      </c>
      <c r="AQ89" s="7" t="s">
        <v>143</v>
      </c>
      <c r="AR89" s="7">
        <v>1</v>
      </c>
      <c r="AS89" s="8">
        <v>29200000</v>
      </c>
      <c r="AT89" s="8">
        <v>29200000</v>
      </c>
      <c r="AU89" s="8"/>
      <c r="AV89" s="8"/>
      <c r="AW89" s="8"/>
      <c r="AX89" s="8"/>
      <c r="AY89" s="8">
        <v>10100000</v>
      </c>
      <c r="AZ89" s="8">
        <v>10100000</v>
      </c>
      <c r="BA89" s="9"/>
      <c r="BB89" s="9"/>
      <c r="BC89" s="9"/>
      <c r="BD89" s="9"/>
      <c r="BE89" s="10">
        <v>125000</v>
      </c>
      <c r="BF89" s="11">
        <v>4.04</v>
      </c>
      <c r="BG89" s="11">
        <v>125000</v>
      </c>
      <c r="BH89" s="11">
        <v>17000</v>
      </c>
      <c r="BI89" s="9">
        <v>0</v>
      </c>
      <c r="BJ89" s="9">
        <v>797500</v>
      </c>
      <c r="BK89" s="9">
        <v>0</v>
      </c>
      <c r="BL89" s="9">
        <v>0</v>
      </c>
      <c r="BM89" s="9">
        <v>0</v>
      </c>
      <c r="BN89" s="9">
        <v>0</v>
      </c>
      <c r="BO89" s="9">
        <v>18302500</v>
      </c>
      <c r="BP89" s="9">
        <v>0</v>
      </c>
      <c r="BQ89" s="9">
        <v>797500</v>
      </c>
      <c r="BR89" s="9">
        <v>0</v>
      </c>
      <c r="BS89" s="7"/>
    </row>
    <row r="90" spans="1:71" x14ac:dyDescent="0.25">
      <c r="A90" s="6" t="s">
        <v>2735</v>
      </c>
      <c r="B90" s="6" t="s">
        <v>354</v>
      </c>
      <c r="C90" s="7" t="s">
        <v>2441</v>
      </c>
      <c r="D90" s="6" t="s">
        <v>81</v>
      </c>
      <c r="E90" s="7" t="s">
        <v>2442</v>
      </c>
      <c r="F90" s="6" t="s">
        <v>2443</v>
      </c>
      <c r="G90" s="7" t="s">
        <v>84</v>
      </c>
      <c r="H90" s="6" t="s">
        <v>85</v>
      </c>
      <c r="I90" s="7" t="s">
        <v>2444</v>
      </c>
      <c r="J90" s="6" t="s">
        <v>2770</v>
      </c>
      <c r="K90" s="7" t="s">
        <v>88</v>
      </c>
      <c r="L90" s="6" t="s">
        <v>2771</v>
      </c>
      <c r="M90" s="7" t="s">
        <v>2133</v>
      </c>
      <c r="N90" s="6" t="s">
        <v>2134</v>
      </c>
      <c r="O90" s="7" t="s">
        <v>1783</v>
      </c>
      <c r="P90" t="s">
        <v>430</v>
      </c>
      <c r="Q90">
        <f t="shared" si="1"/>
        <v>35</v>
      </c>
      <c r="R90">
        <f>VLOOKUP(Q90,'3ME-NAF'!$A:$C,3,FALSE)</f>
        <v>2402</v>
      </c>
      <c r="S90" s="31" t="s">
        <v>94</v>
      </c>
      <c r="T90" t="s">
        <v>95</v>
      </c>
      <c r="U90" s="6" t="s">
        <v>1095</v>
      </c>
      <c r="V90" s="7" t="s">
        <v>97</v>
      </c>
      <c r="W90" s="6" t="s">
        <v>98</v>
      </c>
      <c r="X90" s="7" t="s">
        <v>2298</v>
      </c>
      <c r="Y90" s="6" t="s">
        <v>2772</v>
      </c>
      <c r="Z90" s="7" t="s">
        <v>2773</v>
      </c>
      <c r="AA90" s="6" t="s">
        <v>2774</v>
      </c>
      <c r="AB90" s="7" t="s">
        <v>2452</v>
      </c>
      <c r="AC90" s="6" t="s">
        <v>79</v>
      </c>
      <c r="AD90" s="7" t="s">
        <v>79</v>
      </c>
      <c r="AE90" s="6" t="s">
        <v>79</v>
      </c>
      <c r="AF90" s="7" t="s">
        <v>79</v>
      </c>
      <c r="AG90" s="6" t="s">
        <v>79</v>
      </c>
      <c r="AH90" s="7" t="s">
        <v>79</v>
      </c>
      <c r="AI90" s="6" t="s">
        <v>79</v>
      </c>
      <c r="AJ90" s="7" t="s">
        <v>79</v>
      </c>
      <c r="AK90" s="6" t="s">
        <v>2746</v>
      </c>
      <c r="AL90" s="7" t="s">
        <v>2747</v>
      </c>
      <c r="AM90" s="6" t="s">
        <v>2746</v>
      </c>
      <c r="AN90" s="7" t="s">
        <v>368</v>
      </c>
      <c r="AO90" t="s">
        <v>430</v>
      </c>
      <c r="AP90" s="7" t="s">
        <v>1291</v>
      </c>
      <c r="AQ90" s="7" t="s">
        <v>143</v>
      </c>
      <c r="AR90" s="7">
        <v>1</v>
      </c>
      <c r="AS90" s="8">
        <v>15081004</v>
      </c>
      <c r="AT90" s="8">
        <v>15081004</v>
      </c>
      <c r="AU90" s="8"/>
      <c r="AV90" s="8"/>
      <c r="AW90" s="8"/>
      <c r="AX90" s="8"/>
      <c r="AY90" s="8">
        <v>5730781</v>
      </c>
      <c r="AZ90" s="8">
        <v>5730781</v>
      </c>
      <c r="BA90" s="9"/>
      <c r="BB90" s="9"/>
      <c r="BC90" s="9"/>
      <c r="BD90" s="9"/>
      <c r="BE90" s="10">
        <v>73271</v>
      </c>
      <c r="BF90" s="11">
        <v>3.9106749999999999</v>
      </c>
      <c r="BG90" s="11">
        <v>73271</v>
      </c>
      <c r="BH90" s="11">
        <v>11200</v>
      </c>
      <c r="BI90" s="9">
        <v>0</v>
      </c>
      <c r="BJ90" s="9">
        <v>387457.24</v>
      </c>
      <c r="BK90" s="9">
        <v>0</v>
      </c>
      <c r="BL90" s="9">
        <v>0</v>
      </c>
      <c r="BM90" s="9">
        <v>0</v>
      </c>
      <c r="BN90" s="9">
        <v>0</v>
      </c>
      <c r="BO90" s="9">
        <v>8962765.3499999996</v>
      </c>
      <c r="BP90" s="9">
        <v>0</v>
      </c>
      <c r="BQ90" s="9">
        <v>387457.24</v>
      </c>
      <c r="BR90" s="9">
        <v>0</v>
      </c>
      <c r="BS90" s="7"/>
    </row>
    <row r="91" spans="1:71" x14ac:dyDescent="0.25">
      <c r="A91" s="18" t="s">
        <v>2775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>
        <v>89</v>
      </c>
      <c r="AS91" s="19">
        <v>1373814398.9300001</v>
      </c>
      <c r="AT91" s="19">
        <v>1286641801.9300001</v>
      </c>
      <c r="AU91" s="19"/>
      <c r="AV91" s="19"/>
      <c r="AW91" s="19"/>
      <c r="AX91" s="19"/>
      <c r="AY91" s="19">
        <v>486376909.04000002</v>
      </c>
      <c r="AZ91" s="19">
        <v>486376909.04000002</v>
      </c>
      <c r="BA91" s="20">
        <v>75191193.410000011</v>
      </c>
      <c r="BB91" s="20">
        <v>15435004.599999998</v>
      </c>
      <c r="BC91" s="20">
        <v>0</v>
      </c>
      <c r="BD91" s="20">
        <v>90626198.00999999</v>
      </c>
      <c r="BE91" s="21">
        <v>6946281</v>
      </c>
      <c r="BF91" s="22">
        <v>3.5009879216986768</v>
      </c>
      <c r="BG91" s="22">
        <v>6946281</v>
      </c>
      <c r="BH91" s="22">
        <v>1096930</v>
      </c>
      <c r="BI91" s="20">
        <v>0</v>
      </c>
      <c r="BJ91" s="20">
        <v>48972398.210000008</v>
      </c>
      <c r="BK91" s="20">
        <v>0</v>
      </c>
      <c r="BL91" s="20">
        <v>300000</v>
      </c>
      <c r="BM91" s="20">
        <v>0</v>
      </c>
      <c r="BN91" s="20">
        <v>0</v>
      </c>
      <c r="BO91" s="20">
        <v>703760380.30999994</v>
      </c>
      <c r="BP91" s="20">
        <v>0</v>
      </c>
      <c r="BQ91" s="20">
        <v>206992628.16999999</v>
      </c>
      <c r="BR91" s="20">
        <v>157720229.95999998</v>
      </c>
      <c r="BS9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C57FE-70F0-4FAF-9616-04A538B0DD80}">
  <dimension ref="A1:F89"/>
  <sheetViews>
    <sheetView topLeftCell="A5" workbookViewId="0">
      <selection activeCell="L10" sqref="L10"/>
    </sheetView>
  </sheetViews>
  <sheetFormatPr baseColWidth="10" defaultColWidth="11.42578125" defaultRowHeight="15" x14ac:dyDescent="0.25"/>
  <cols>
    <col min="1" max="1" width="11.42578125" style="40"/>
    <col min="2" max="2" width="29.5703125" customWidth="1"/>
  </cols>
  <sheetData>
    <row r="1" spans="1:6" x14ac:dyDescent="0.25">
      <c r="A1" s="38" t="s">
        <v>2776</v>
      </c>
      <c r="B1" s="39" t="s">
        <v>2777</v>
      </c>
      <c r="C1" t="s">
        <v>2778</v>
      </c>
      <c r="D1" t="s">
        <v>2777</v>
      </c>
    </row>
    <row r="2" spans="1:6" ht="15.75" x14ac:dyDescent="0.25">
      <c r="A2" s="38">
        <v>1</v>
      </c>
      <c r="B2" s="39" t="s">
        <v>2779</v>
      </c>
      <c r="C2">
        <v>1</v>
      </c>
      <c r="D2" s="32" t="s">
        <v>2780</v>
      </c>
    </row>
    <row r="3" spans="1:6" x14ac:dyDescent="0.25">
      <c r="A3" s="38">
        <v>2</v>
      </c>
      <c r="B3" s="39" t="s">
        <v>2781</v>
      </c>
      <c r="C3">
        <v>1</v>
      </c>
    </row>
    <row r="4" spans="1:6" x14ac:dyDescent="0.25">
      <c r="A4" s="38">
        <v>3</v>
      </c>
      <c r="B4" s="39" t="s">
        <v>2782</v>
      </c>
      <c r="C4">
        <v>1</v>
      </c>
    </row>
    <row r="5" spans="1:6" x14ac:dyDescent="0.25">
      <c r="A5" s="38">
        <v>5</v>
      </c>
      <c r="B5" s="39" t="s">
        <v>2783</v>
      </c>
      <c r="C5">
        <v>21</v>
      </c>
    </row>
    <row r="6" spans="1:6" x14ac:dyDescent="0.25">
      <c r="A6" s="38">
        <v>6</v>
      </c>
      <c r="B6" s="39" t="s">
        <v>2784</v>
      </c>
      <c r="C6" s="34"/>
    </row>
    <row r="7" spans="1:6" x14ac:dyDescent="0.25">
      <c r="A7" s="38">
        <v>7</v>
      </c>
      <c r="B7" s="39" t="s">
        <v>2785</v>
      </c>
      <c r="C7" s="34"/>
    </row>
    <row r="8" spans="1:6" x14ac:dyDescent="0.25">
      <c r="A8" s="38">
        <v>8</v>
      </c>
      <c r="B8" s="39" t="s">
        <v>2786</v>
      </c>
      <c r="C8">
        <v>12</v>
      </c>
    </row>
    <row r="9" spans="1:6" x14ac:dyDescent="0.25">
      <c r="A9" s="38">
        <v>9</v>
      </c>
      <c r="B9" s="39" t="s">
        <v>2787</v>
      </c>
      <c r="C9">
        <v>19</v>
      </c>
    </row>
    <row r="10" spans="1:6" ht="15.75" x14ac:dyDescent="0.25">
      <c r="A10" s="38">
        <v>10</v>
      </c>
      <c r="B10" s="39" t="s">
        <v>2788</v>
      </c>
      <c r="C10">
        <v>2</v>
      </c>
      <c r="D10" s="32" t="s">
        <v>2789</v>
      </c>
      <c r="F10" t="s">
        <v>2790</v>
      </c>
    </row>
    <row r="11" spans="1:6" x14ac:dyDescent="0.25">
      <c r="A11" s="38">
        <v>11</v>
      </c>
      <c r="B11" s="39" t="s">
        <v>2791</v>
      </c>
      <c r="C11">
        <v>2</v>
      </c>
    </row>
    <row r="12" spans="1:6" x14ac:dyDescent="0.25">
      <c r="A12" s="38">
        <v>12</v>
      </c>
      <c r="B12" s="39" t="s">
        <v>2792</v>
      </c>
      <c r="C12">
        <v>2</v>
      </c>
    </row>
    <row r="13" spans="1:6" ht="15.75" x14ac:dyDescent="0.25">
      <c r="A13" s="38">
        <v>13</v>
      </c>
      <c r="B13" s="39" t="s">
        <v>2793</v>
      </c>
      <c r="C13">
        <v>12</v>
      </c>
      <c r="D13" s="32" t="s">
        <v>2794</v>
      </c>
    </row>
    <row r="14" spans="1:6" x14ac:dyDescent="0.25">
      <c r="A14" s="38">
        <v>14</v>
      </c>
      <c r="B14" s="39" t="s">
        <v>2795</v>
      </c>
      <c r="C14">
        <v>12</v>
      </c>
    </row>
    <row r="15" spans="1:6" x14ac:dyDescent="0.25">
      <c r="A15" s="38">
        <v>15</v>
      </c>
      <c r="B15" s="39" t="s">
        <v>2796</v>
      </c>
      <c r="C15">
        <v>12</v>
      </c>
    </row>
    <row r="16" spans="1:6" x14ac:dyDescent="0.25">
      <c r="A16" s="38">
        <v>16</v>
      </c>
      <c r="B16" s="39" t="s">
        <v>2797</v>
      </c>
      <c r="C16" s="34">
        <v>12</v>
      </c>
    </row>
    <row r="17" spans="1:4" ht="15.75" x14ac:dyDescent="0.25">
      <c r="A17" s="38">
        <v>17</v>
      </c>
      <c r="B17" s="39" t="s">
        <v>2798</v>
      </c>
      <c r="C17">
        <v>6</v>
      </c>
      <c r="D17" s="32" t="s">
        <v>2799</v>
      </c>
    </row>
    <row r="18" spans="1:4" x14ac:dyDescent="0.25">
      <c r="A18" s="38">
        <v>18</v>
      </c>
      <c r="B18" s="39" t="s">
        <v>2800</v>
      </c>
      <c r="C18">
        <v>12</v>
      </c>
    </row>
    <row r="19" spans="1:4" x14ac:dyDescent="0.25">
      <c r="A19" s="38">
        <v>19</v>
      </c>
      <c r="B19" s="39" t="s">
        <v>2801</v>
      </c>
      <c r="C19" s="34">
        <v>2201</v>
      </c>
    </row>
    <row r="20" spans="1:4" ht="15.75" x14ac:dyDescent="0.25">
      <c r="A20" s="38">
        <v>20</v>
      </c>
      <c r="B20" s="39" t="s">
        <v>2802</v>
      </c>
      <c r="C20" s="34">
        <v>8</v>
      </c>
      <c r="D20" s="32" t="s">
        <v>2803</v>
      </c>
    </row>
    <row r="21" spans="1:4" ht="15.75" x14ac:dyDescent="0.25">
      <c r="A21" s="38">
        <v>21</v>
      </c>
      <c r="B21" s="39" t="s">
        <v>2804</v>
      </c>
      <c r="C21" s="34">
        <v>7</v>
      </c>
      <c r="D21" s="32" t="s">
        <v>2805</v>
      </c>
    </row>
    <row r="22" spans="1:4" ht="15.75" x14ac:dyDescent="0.25">
      <c r="A22" s="38">
        <v>22</v>
      </c>
      <c r="B22" s="39" t="s">
        <v>2806</v>
      </c>
      <c r="C22">
        <v>9</v>
      </c>
      <c r="D22" s="32" t="s">
        <v>2807</v>
      </c>
    </row>
    <row r="23" spans="1:4" ht="15.75" x14ac:dyDescent="0.25">
      <c r="A23" s="38">
        <v>23</v>
      </c>
      <c r="B23" s="39" t="s">
        <v>2808</v>
      </c>
      <c r="C23">
        <v>5</v>
      </c>
      <c r="D23" s="32" t="s">
        <v>2809</v>
      </c>
    </row>
    <row r="24" spans="1:4" ht="15.75" x14ac:dyDescent="0.25">
      <c r="A24" s="38">
        <v>24</v>
      </c>
      <c r="B24" s="39" t="s">
        <v>2810</v>
      </c>
      <c r="C24">
        <v>10</v>
      </c>
      <c r="D24" s="32" t="s">
        <v>2811</v>
      </c>
    </row>
    <row r="25" spans="1:4" x14ac:dyDescent="0.25">
      <c r="A25" s="38">
        <v>25</v>
      </c>
      <c r="B25" s="39" t="s">
        <v>2812</v>
      </c>
      <c r="C25" s="34">
        <v>10</v>
      </c>
    </row>
    <row r="26" spans="1:4" ht="15.75" x14ac:dyDescent="0.25">
      <c r="A26" s="38">
        <v>26</v>
      </c>
      <c r="B26" s="39" t="s">
        <v>2813</v>
      </c>
      <c r="C26">
        <v>12</v>
      </c>
      <c r="D26" s="32" t="s">
        <v>2794</v>
      </c>
    </row>
    <row r="27" spans="1:4" x14ac:dyDescent="0.25">
      <c r="A27" s="38">
        <v>27</v>
      </c>
      <c r="B27" s="39" t="s">
        <v>2814</v>
      </c>
      <c r="C27">
        <v>12</v>
      </c>
    </row>
    <row r="28" spans="1:4" x14ac:dyDescent="0.25">
      <c r="A28" s="38">
        <v>28</v>
      </c>
      <c r="B28" s="39" t="s">
        <v>2815</v>
      </c>
      <c r="C28">
        <v>12</v>
      </c>
    </row>
    <row r="29" spans="1:4" ht="15.75" x14ac:dyDescent="0.25">
      <c r="A29" s="38">
        <v>29</v>
      </c>
      <c r="B29" s="39" t="s">
        <v>1979</v>
      </c>
      <c r="C29">
        <v>3</v>
      </c>
      <c r="D29" s="32" t="s">
        <v>2816</v>
      </c>
    </row>
    <row r="30" spans="1:4" ht="15.75" x14ac:dyDescent="0.25">
      <c r="A30" s="38">
        <v>30</v>
      </c>
      <c r="B30" s="39" t="s">
        <v>2817</v>
      </c>
      <c r="C30">
        <v>12</v>
      </c>
      <c r="D30" s="32" t="s">
        <v>2794</v>
      </c>
    </row>
    <row r="31" spans="1:4" x14ac:dyDescent="0.25">
      <c r="A31" s="38">
        <v>31</v>
      </c>
      <c r="B31" s="39" t="s">
        <v>2818</v>
      </c>
      <c r="C31">
        <v>12</v>
      </c>
    </row>
    <row r="32" spans="1:4" x14ac:dyDescent="0.25">
      <c r="A32" s="38">
        <v>32</v>
      </c>
      <c r="B32" s="39" t="s">
        <v>2819</v>
      </c>
      <c r="C32">
        <v>12</v>
      </c>
    </row>
    <row r="33" spans="1:4" x14ac:dyDescent="0.25">
      <c r="A33" s="38">
        <v>33</v>
      </c>
      <c r="B33" s="39" t="s">
        <v>2820</v>
      </c>
      <c r="C33" s="34">
        <v>19</v>
      </c>
    </row>
    <row r="34" spans="1:4" ht="15.75" x14ac:dyDescent="0.25">
      <c r="A34" s="38">
        <v>35</v>
      </c>
      <c r="B34" s="39" t="s">
        <v>2821</v>
      </c>
      <c r="C34" s="34">
        <v>2402</v>
      </c>
      <c r="D34" s="32" t="s">
        <v>2822</v>
      </c>
    </row>
    <row r="35" spans="1:4" ht="15.75" x14ac:dyDescent="0.25">
      <c r="A35" s="38">
        <v>36</v>
      </c>
      <c r="B35" s="39" t="s">
        <v>2823</v>
      </c>
      <c r="C35">
        <v>19</v>
      </c>
      <c r="D35" s="32" t="s">
        <v>2824</v>
      </c>
    </row>
    <row r="36" spans="1:4" x14ac:dyDescent="0.25">
      <c r="A36" s="38">
        <v>37</v>
      </c>
      <c r="B36" s="39" t="s">
        <v>2825</v>
      </c>
      <c r="C36">
        <v>19</v>
      </c>
    </row>
    <row r="37" spans="1:4" x14ac:dyDescent="0.25">
      <c r="A37" s="38">
        <v>38</v>
      </c>
      <c r="B37" s="39" t="s">
        <v>2826</v>
      </c>
      <c r="C37">
        <v>19</v>
      </c>
    </row>
    <row r="38" spans="1:4" x14ac:dyDescent="0.25">
      <c r="A38" s="38">
        <v>39</v>
      </c>
      <c r="B38" s="39" t="s">
        <v>2827</v>
      </c>
      <c r="C38">
        <v>19</v>
      </c>
    </row>
    <row r="39" spans="1:4" ht="15.75" x14ac:dyDescent="0.25">
      <c r="A39" s="38">
        <v>41</v>
      </c>
      <c r="B39" s="39" t="s">
        <v>2828</v>
      </c>
      <c r="C39">
        <v>13</v>
      </c>
      <c r="D39" s="32" t="s">
        <v>2829</v>
      </c>
    </row>
    <row r="40" spans="1:4" x14ac:dyDescent="0.25">
      <c r="A40" s="38">
        <v>42</v>
      </c>
      <c r="B40" s="39" t="s">
        <v>2830</v>
      </c>
      <c r="C40">
        <v>19</v>
      </c>
    </row>
    <row r="41" spans="1:4" x14ac:dyDescent="0.25">
      <c r="A41" s="38">
        <v>43</v>
      </c>
      <c r="B41" s="39" t="s">
        <v>2831</v>
      </c>
      <c r="C41">
        <v>13</v>
      </c>
    </row>
    <row r="42" spans="1:4" x14ac:dyDescent="0.25">
      <c r="A42" s="38">
        <v>45</v>
      </c>
      <c r="B42" s="39" t="s">
        <v>2832</v>
      </c>
      <c r="C42">
        <v>19</v>
      </c>
    </row>
    <row r="43" spans="1:4" x14ac:dyDescent="0.25">
      <c r="A43" s="38">
        <v>46</v>
      </c>
      <c r="B43" s="39" t="s">
        <v>2833</v>
      </c>
      <c r="C43" s="35">
        <v>19</v>
      </c>
    </row>
    <row r="44" spans="1:4" x14ac:dyDescent="0.25">
      <c r="A44" s="38">
        <v>47</v>
      </c>
      <c r="B44" s="39" t="s">
        <v>2834</v>
      </c>
      <c r="C44" s="35">
        <v>19</v>
      </c>
    </row>
    <row r="45" spans="1:4" ht="15.75" x14ac:dyDescent="0.25">
      <c r="A45" s="38">
        <v>49</v>
      </c>
      <c r="B45" s="39" t="s">
        <v>2835</v>
      </c>
      <c r="C45">
        <v>16</v>
      </c>
      <c r="D45" s="32" t="s">
        <v>2836</v>
      </c>
    </row>
    <row r="46" spans="1:4" ht="15.75" x14ac:dyDescent="0.25">
      <c r="A46" s="38">
        <v>50</v>
      </c>
      <c r="B46" s="39" t="s">
        <v>2837</v>
      </c>
      <c r="C46">
        <v>17</v>
      </c>
      <c r="D46" s="32" t="s">
        <v>2838</v>
      </c>
    </row>
    <row r="47" spans="1:4" ht="15.75" x14ac:dyDescent="0.25">
      <c r="A47" s="38">
        <v>51</v>
      </c>
      <c r="B47" s="39" t="s">
        <v>2839</v>
      </c>
      <c r="C47">
        <v>18</v>
      </c>
      <c r="D47" s="32" t="s">
        <v>2840</v>
      </c>
    </row>
    <row r="48" spans="1:4" ht="15.75" x14ac:dyDescent="0.25">
      <c r="A48" s="38">
        <v>52</v>
      </c>
      <c r="B48" s="39" t="s">
        <v>2841</v>
      </c>
      <c r="C48">
        <v>19</v>
      </c>
      <c r="D48" s="32" t="s">
        <v>2824</v>
      </c>
    </row>
    <row r="49" spans="1:3" x14ac:dyDescent="0.25">
      <c r="A49" s="38">
        <v>53</v>
      </c>
      <c r="B49" s="39" t="s">
        <v>2842</v>
      </c>
      <c r="C49">
        <v>19</v>
      </c>
    </row>
    <row r="50" spans="1:3" x14ac:dyDescent="0.25">
      <c r="A50" s="38">
        <v>55</v>
      </c>
      <c r="B50" s="39" t="s">
        <v>2843</v>
      </c>
      <c r="C50">
        <v>19</v>
      </c>
    </row>
    <row r="51" spans="1:3" x14ac:dyDescent="0.25">
      <c r="A51" s="38">
        <v>56</v>
      </c>
      <c r="B51" s="39" t="s">
        <v>2844</v>
      </c>
      <c r="C51">
        <v>19</v>
      </c>
    </row>
    <row r="52" spans="1:3" x14ac:dyDescent="0.25">
      <c r="A52" s="38">
        <v>58</v>
      </c>
      <c r="B52" s="39" t="s">
        <v>2845</v>
      </c>
      <c r="C52">
        <v>19</v>
      </c>
    </row>
    <row r="53" spans="1:3" x14ac:dyDescent="0.25">
      <c r="A53" s="38">
        <v>59</v>
      </c>
      <c r="B53" s="39" t="s">
        <v>2846</v>
      </c>
      <c r="C53">
        <v>19</v>
      </c>
    </row>
    <row r="54" spans="1:3" x14ac:dyDescent="0.25">
      <c r="A54" s="38">
        <v>60</v>
      </c>
      <c r="B54" s="39" t="s">
        <v>2847</v>
      </c>
      <c r="C54">
        <v>19</v>
      </c>
    </row>
    <row r="55" spans="1:3" x14ac:dyDescent="0.25">
      <c r="A55" s="38">
        <v>61</v>
      </c>
      <c r="B55" s="39" t="s">
        <v>2848</v>
      </c>
      <c r="C55">
        <v>19</v>
      </c>
    </row>
    <row r="56" spans="1:3" x14ac:dyDescent="0.25">
      <c r="A56" s="38">
        <v>62</v>
      </c>
      <c r="B56" s="39" t="s">
        <v>2849</v>
      </c>
      <c r="C56">
        <v>19</v>
      </c>
    </row>
    <row r="57" spans="1:3" x14ac:dyDescent="0.25">
      <c r="A57" s="38">
        <v>63</v>
      </c>
      <c r="B57" s="39" t="s">
        <v>2850</v>
      </c>
      <c r="C57">
        <v>19</v>
      </c>
    </row>
    <row r="58" spans="1:3" x14ac:dyDescent="0.25">
      <c r="A58" s="38">
        <v>64</v>
      </c>
      <c r="B58" s="39" t="s">
        <v>2851</v>
      </c>
      <c r="C58">
        <v>19</v>
      </c>
    </row>
    <row r="59" spans="1:3" x14ac:dyDescent="0.25">
      <c r="A59" s="38">
        <v>65</v>
      </c>
      <c r="B59" s="39" t="s">
        <v>2852</v>
      </c>
      <c r="C59">
        <v>19</v>
      </c>
    </row>
    <row r="60" spans="1:3" x14ac:dyDescent="0.25">
      <c r="A60" s="38">
        <v>66</v>
      </c>
      <c r="B60" s="39" t="s">
        <v>2853</v>
      </c>
      <c r="C60">
        <v>19</v>
      </c>
    </row>
    <row r="61" spans="1:3" x14ac:dyDescent="0.25">
      <c r="A61" s="38">
        <v>68</v>
      </c>
      <c r="B61" s="39" t="s">
        <v>2854</v>
      </c>
      <c r="C61">
        <v>19</v>
      </c>
    </row>
    <row r="62" spans="1:3" x14ac:dyDescent="0.25">
      <c r="A62" s="38">
        <v>69</v>
      </c>
      <c r="B62" s="39" t="s">
        <v>2855</v>
      </c>
      <c r="C62">
        <v>19</v>
      </c>
    </row>
    <row r="63" spans="1:3" x14ac:dyDescent="0.25">
      <c r="A63" s="38">
        <v>70</v>
      </c>
      <c r="B63" s="39" t="s">
        <v>2856</v>
      </c>
      <c r="C63">
        <v>19</v>
      </c>
    </row>
    <row r="64" spans="1:3" x14ac:dyDescent="0.25">
      <c r="A64" s="38">
        <v>71</v>
      </c>
      <c r="B64" s="39" t="s">
        <v>2857</v>
      </c>
      <c r="C64" s="34">
        <v>2402</v>
      </c>
    </row>
    <row r="65" spans="1:4" x14ac:dyDescent="0.25">
      <c r="A65" s="38">
        <v>72</v>
      </c>
      <c r="B65" s="39" t="s">
        <v>2858</v>
      </c>
      <c r="C65">
        <v>19</v>
      </c>
    </row>
    <row r="66" spans="1:4" x14ac:dyDescent="0.25">
      <c r="A66" s="38">
        <v>73</v>
      </c>
      <c r="B66" s="39" t="s">
        <v>2859</v>
      </c>
      <c r="C66">
        <v>19</v>
      </c>
    </row>
    <row r="67" spans="1:4" x14ac:dyDescent="0.25">
      <c r="A67" s="38">
        <v>74</v>
      </c>
      <c r="B67" s="39" t="s">
        <v>2860</v>
      </c>
      <c r="C67">
        <v>19</v>
      </c>
    </row>
    <row r="68" spans="1:4" x14ac:dyDescent="0.25">
      <c r="A68" s="38">
        <v>75</v>
      </c>
      <c r="B68" s="39" t="s">
        <v>2861</v>
      </c>
      <c r="C68">
        <v>19</v>
      </c>
    </row>
    <row r="69" spans="1:4" x14ac:dyDescent="0.25">
      <c r="A69" s="38">
        <v>77</v>
      </c>
      <c r="B69" s="39" t="s">
        <v>2862</v>
      </c>
      <c r="C69">
        <v>19</v>
      </c>
    </row>
    <row r="70" spans="1:4" x14ac:dyDescent="0.25">
      <c r="A70" s="38">
        <v>78</v>
      </c>
      <c r="B70" s="39" t="s">
        <v>2863</v>
      </c>
      <c r="C70">
        <v>19</v>
      </c>
    </row>
    <row r="71" spans="1:4" x14ac:dyDescent="0.25">
      <c r="A71" s="38">
        <v>79</v>
      </c>
      <c r="B71" s="39" t="s">
        <v>2864</v>
      </c>
      <c r="C71">
        <v>19</v>
      </c>
    </row>
    <row r="72" spans="1:4" x14ac:dyDescent="0.25">
      <c r="A72" s="38">
        <v>80</v>
      </c>
      <c r="B72" s="39" t="s">
        <v>2865</v>
      </c>
      <c r="C72">
        <v>19</v>
      </c>
    </row>
    <row r="73" spans="1:4" x14ac:dyDescent="0.25">
      <c r="A73" s="38">
        <v>81</v>
      </c>
      <c r="B73" s="39" t="s">
        <v>2866</v>
      </c>
      <c r="C73">
        <v>19</v>
      </c>
    </row>
    <row r="74" spans="1:4" ht="15.75" x14ac:dyDescent="0.25">
      <c r="A74" s="38">
        <v>82</v>
      </c>
      <c r="B74" s="39" t="s">
        <v>2867</v>
      </c>
      <c r="C74" s="34">
        <v>20</v>
      </c>
      <c r="D74" s="32" t="s">
        <v>2868</v>
      </c>
    </row>
    <row r="75" spans="1:4" x14ac:dyDescent="0.25">
      <c r="A75" s="38">
        <v>84</v>
      </c>
      <c r="B75" s="39" t="s">
        <v>2869</v>
      </c>
      <c r="C75">
        <v>20</v>
      </c>
    </row>
    <row r="76" spans="1:4" x14ac:dyDescent="0.25">
      <c r="A76" s="38">
        <v>85</v>
      </c>
      <c r="B76" s="39" t="s">
        <v>2870</v>
      </c>
      <c r="C76" s="34">
        <v>20</v>
      </c>
    </row>
    <row r="77" spans="1:4" x14ac:dyDescent="0.25">
      <c r="A77" s="38">
        <v>86</v>
      </c>
      <c r="B77" s="39" t="s">
        <v>2871</v>
      </c>
      <c r="C77" s="34">
        <v>20</v>
      </c>
    </row>
    <row r="78" spans="1:4" x14ac:dyDescent="0.25">
      <c r="A78" s="38">
        <v>87</v>
      </c>
      <c r="B78" s="39" t="s">
        <v>2872</v>
      </c>
      <c r="C78" s="34">
        <v>20</v>
      </c>
    </row>
    <row r="79" spans="1:4" x14ac:dyDescent="0.25">
      <c r="A79" s="38">
        <v>88</v>
      </c>
      <c r="B79" s="39" t="s">
        <v>2873</v>
      </c>
      <c r="C79">
        <v>19</v>
      </c>
    </row>
    <row r="80" spans="1:4" x14ac:dyDescent="0.25">
      <c r="A80" s="38">
        <v>90</v>
      </c>
      <c r="B80" s="39" t="s">
        <v>2874</v>
      </c>
      <c r="C80">
        <v>19</v>
      </c>
    </row>
    <row r="81" spans="1:3" x14ac:dyDescent="0.25">
      <c r="A81" s="38">
        <v>91</v>
      </c>
      <c r="B81" s="39" t="s">
        <v>2875</v>
      </c>
      <c r="C81">
        <v>19</v>
      </c>
    </row>
    <row r="82" spans="1:3" x14ac:dyDescent="0.25">
      <c r="A82" s="38">
        <v>92</v>
      </c>
      <c r="B82" s="39" t="s">
        <v>2876</v>
      </c>
      <c r="C82">
        <v>19</v>
      </c>
    </row>
    <row r="83" spans="1:3" x14ac:dyDescent="0.25">
      <c r="A83" s="38">
        <v>93</v>
      </c>
      <c r="B83" s="39" t="s">
        <v>2877</v>
      </c>
      <c r="C83">
        <v>19</v>
      </c>
    </row>
    <row r="84" spans="1:3" x14ac:dyDescent="0.25">
      <c r="A84" s="38">
        <v>94</v>
      </c>
      <c r="B84" s="39" t="s">
        <v>2878</v>
      </c>
      <c r="C84">
        <v>19</v>
      </c>
    </row>
    <row r="85" spans="1:3" x14ac:dyDescent="0.25">
      <c r="A85" s="38">
        <v>95</v>
      </c>
      <c r="B85" s="39" t="s">
        <v>2879</v>
      </c>
      <c r="C85">
        <v>19</v>
      </c>
    </row>
    <row r="86" spans="1:3" x14ac:dyDescent="0.25">
      <c r="A86" s="38">
        <v>96</v>
      </c>
      <c r="B86" s="39" t="s">
        <v>2880</v>
      </c>
      <c r="C86">
        <v>19</v>
      </c>
    </row>
    <row r="87" spans="1:3" x14ac:dyDescent="0.25">
      <c r="A87" s="38">
        <v>97</v>
      </c>
      <c r="B87" s="39" t="s">
        <v>2881</v>
      </c>
      <c r="C87">
        <v>19</v>
      </c>
    </row>
    <row r="88" spans="1:3" x14ac:dyDescent="0.25">
      <c r="A88" s="38">
        <v>98</v>
      </c>
      <c r="B88" s="39" t="s">
        <v>2882</v>
      </c>
      <c r="C88">
        <v>19</v>
      </c>
    </row>
    <row r="89" spans="1:3" x14ac:dyDescent="0.25">
      <c r="A89" s="38">
        <v>99</v>
      </c>
      <c r="B89" s="39" t="s">
        <v>2883</v>
      </c>
      <c r="C89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3ME BCIAT (FDI + FC)</vt:lpstr>
      <vt:lpstr>BCIAT BCIB France 2030-FDI + FC</vt:lpstr>
      <vt:lpstr>BCIAT BCIB France 2030-FDI</vt:lpstr>
      <vt:lpstr>3ME-NAF</vt:lpstr>
    </vt:vector>
  </TitlesOfParts>
  <Manager/>
  <Company>ADEME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THOUIN Simon</dc:creator>
  <cp:keywords/>
  <dc:description/>
  <cp:lastModifiedBy>CALLONNEC Gaël</cp:lastModifiedBy>
  <cp:revision/>
  <dcterms:created xsi:type="dcterms:W3CDTF">2024-04-25T19:46:10Z</dcterms:created>
  <dcterms:modified xsi:type="dcterms:W3CDTF">2024-11-15T16:58:13Z</dcterms:modified>
  <cp:category/>
  <cp:contentStatus/>
</cp:coreProperties>
</file>