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8_{98E3BDCE-DF66-4E3F-A728-F77DEE7182C8}" xr6:coauthVersionLast="47" xr6:coauthVersionMax="47" xr10:uidLastSave="{00000000-0000-0000-0000-000000000000}"/>
  <bookViews>
    <workbookView xWindow="-120" yWindow="-120" windowWidth="20730" windowHeight="11160" xr2:uid="{BAC35CAC-37AF-46F7-AB16-0E48E567D92B}"/>
  </bookViews>
  <sheets>
    <sheet name="Feuil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D5" i="1"/>
  <c r="F5" i="1" s="1"/>
  <c r="D6" i="1"/>
  <c r="D7" i="1"/>
  <c r="F7" i="1" s="1"/>
  <c r="D8" i="1"/>
  <c r="G8" i="1" s="1"/>
  <c r="D9" i="1"/>
  <c r="G9" i="1" s="1"/>
  <c r="D10" i="1"/>
  <c r="F10" i="1" s="1"/>
  <c r="D11" i="1"/>
  <c r="G11" i="1" s="1"/>
  <c r="D12" i="1"/>
  <c r="F12" i="1" s="1"/>
  <c r="D13" i="1"/>
  <c r="G13" i="1" s="1"/>
  <c r="C14" i="1"/>
  <c r="F14" i="1"/>
  <c r="G14" i="1"/>
  <c r="H14" i="1" s="1"/>
  <c r="I14" i="1" s="1"/>
  <c r="C15" i="1"/>
  <c r="F15" i="1"/>
  <c r="G15" i="1"/>
  <c r="C16" i="1"/>
  <c r="F16" i="1"/>
  <c r="G16" i="1"/>
  <c r="H16" i="1" s="1"/>
  <c r="I16" i="1" s="1"/>
  <c r="C17" i="1"/>
  <c r="F17" i="1"/>
  <c r="G17" i="1"/>
  <c r="H17" i="1" s="1"/>
  <c r="I17" i="1" s="1"/>
  <c r="C18" i="1"/>
  <c r="F18" i="1"/>
  <c r="G18" i="1"/>
  <c r="C19" i="1"/>
  <c r="F19" i="1"/>
  <c r="G19" i="1"/>
  <c r="H19" i="1" s="1"/>
  <c r="I19" i="1" s="1"/>
  <c r="C22" i="1"/>
  <c r="D22" i="1" s="1"/>
  <c r="E22" i="1" s="1"/>
  <c r="F13" i="1" l="1"/>
  <c r="G7" i="1"/>
  <c r="F8" i="1"/>
  <c r="F9" i="1"/>
  <c r="H18" i="1"/>
  <c r="I18" i="1" s="1"/>
  <c r="G12" i="1"/>
  <c r="H15" i="1"/>
  <c r="I15" i="1" s="1"/>
  <c r="G5" i="1"/>
  <c r="H5" i="1" s="1"/>
  <c r="I5" i="1" s="1"/>
  <c r="G10" i="1"/>
  <c r="H8" i="1"/>
  <c r="I8" i="1" s="1"/>
  <c r="F11" i="1"/>
  <c r="H13" i="1"/>
  <c r="I13" i="1" s="1"/>
  <c r="H11" i="1"/>
  <c r="I11" i="1" s="1"/>
  <c r="H9" i="1"/>
  <c r="I9" i="1" s="1"/>
  <c r="G6" i="1"/>
  <c r="F6" i="1"/>
  <c r="H12" i="1" l="1"/>
  <c r="I12" i="1" s="1"/>
  <c r="H7" i="1"/>
  <c r="I7" i="1" s="1"/>
  <c r="H10" i="1"/>
  <c r="I10" i="1" s="1"/>
  <c r="H6" i="1"/>
  <c r="I6" i="1" l="1"/>
</calcChain>
</file>

<file path=xl/sharedStrings.xml><?xml version="1.0" encoding="utf-8"?>
<sst xmlns="http://schemas.openxmlformats.org/spreadsheetml/2006/main" count="22" uniqueCount="20">
  <si>
    <t>tCO2 évitée</t>
  </si>
  <si>
    <t>MWh Gaz</t>
  </si>
  <si>
    <t>MWh ENR</t>
  </si>
  <si>
    <t xml:space="preserve"> €/tCO2 évitée/20ans </t>
  </si>
  <si>
    <t>tCO2 évitées par an</t>
  </si>
  <si>
    <t>MWh/an</t>
  </si>
  <si>
    <t>€/MWh/20ans</t>
  </si>
  <si>
    <t>€</t>
  </si>
  <si>
    <t>tep/an</t>
  </si>
  <si>
    <t>Unité</t>
  </si>
  <si>
    <t>Efficience de l'aide par tCO2 évitées</t>
  </si>
  <si>
    <t>Emissions de CO2 évitées par an</t>
  </si>
  <si>
    <t>Consommation  gaz évitée</t>
  </si>
  <si>
    <t xml:space="preserve">Ratio efficience de l'aide </t>
  </si>
  <si>
    <t>Montant engagement juridique FC en €</t>
  </si>
  <si>
    <t>Engagement production EnR&amp;R grâce aux projets FC</t>
  </si>
  <si>
    <t>Année 
Fonds Chaleur</t>
  </si>
  <si>
    <t>calcul avec facteur d'émission de combustion du gaz actualisé de 
0,201 tCO2/MWh (France)</t>
  </si>
  <si>
    <t>BILAN FONDS CHALEUR GLOBAL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</si>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</sst>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_-* #,##0\ &quot;€&quot;_-;\-* #,##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2" borderId="1" xfId="0" applyNumberForma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2" applyNumberFormat="1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796B-BEB0-4EC3-8586-EDD64FF34D68}">
  <dimension ref="A1:I22"/>
  <sheetViews>
    <sheetView tabSelected="1" topLeftCell="A3" zoomScale="85" zoomScaleNormal="85" workbookViewId="0">
      <selection activeCell="D25" sqref="D25"/>
    </sheetView>
  </sheetViews>
  <sheetFormatPr baseColWidth="10" defaultRowHeight="15" x14ac:dyDescent="0.25"/>
  <cols>
    <col min="2" max="2" width="16.28515625" customWidth="1"/>
    <col min="3" max="3" width="14.42578125" customWidth="1"/>
    <col min="4" max="4" width="19.28515625" customWidth="1"/>
    <col min="5" max="5" width="18.28515625" customWidth="1"/>
    <col min="6" max="6" width="17.85546875" customWidth="1"/>
    <col min="7" max="7" width="16.85546875" customWidth="1"/>
    <col min="8" max="8" width="14.5703125" customWidth="1"/>
    <col min="9" max="9" width="16.28515625" customWidth="1"/>
  </cols>
  <sheetData>
    <row r="1" spans="1:9" x14ac:dyDescent="0.25">
      <c r="A1" s="13" t="s">
        <v>18</v>
      </c>
    </row>
    <row r="2" spans="1:9" ht="93" customHeight="1" x14ac:dyDescent="0.25">
      <c r="G2" s="12"/>
      <c r="H2" s="14" t="s">
        <v>17</v>
      </c>
      <c r="I2" s="14"/>
    </row>
    <row r="3" spans="1:9" ht="60" x14ac:dyDescent="0.25">
      <c r="B3" s="11" t="s">
        <v>16</v>
      </c>
      <c r="C3" s="11" t="s">
        <v>15</v>
      </c>
      <c r="D3" s="11" t="s">
        <v>15</v>
      </c>
      <c r="E3" s="11" t="s">
        <v>14</v>
      </c>
      <c r="F3" s="11" t="s">
        <v>13</v>
      </c>
      <c r="G3" s="11" t="s">
        <v>12</v>
      </c>
      <c r="H3" s="10" t="s">
        <v>11</v>
      </c>
      <c r="I3" s="10" t="s">
        <v>10</v>
      </c>
    </row>
    <row r="4" spans="1:9" ht="33.75" customHeight="1" x14ac:dyDescent="0.25">
      <c r="B4" s="11" t="s">
        <v>9</v>
      </c>
      <c r="C4" s="11" t="s">
        <v>8</v>
      </c>
      <c r="D4" s="11" t="s">
        <v>5</v>
      </c>
      <c r="E4" s="11" t="s">
        <v>7</v>
      </c>
      <c r="F4" s="11" t="s">
        <v>6</v>
      </c>
      <c r="G4" s="11" t="s">
        <v>5</v>
      </c>
      <c r="H4" s="10" t="s">
        <v>4</v>
      </c>
      <c r="I4" s="10" t="s">
        <v>3</v>
      </c>
    </row>
    <row r="5" spans="1:9" x14ac:dyDescent="0.25">
      <c r="B5" s="9">
        <v>2009</v>
      </c>
      <c r="C5" s="8">
        <v>195651</v>
      </c>
      <c r="D5" s="8">
        <f t="shared" ref="D5:D13" si="0">C5*11.63</f>
        <v>2275421.1300000004</v>
      </c>
      <c r="E5" s="7">
        <v>168575000</v>
      </c>
      <c r="F5" s="6">
        <f t="shared" ref="F5:F19" si="1">E5/D5/20</f>
        <v>3.7042593517622819</v>
      </c>
      <c r="G5" s="5">
        <f t="shared" ref="G5:G19" si="2">D5/0.9</f>
        <v>2528245.7000000002</v>
      </c>
      <c r="H5" s="4">
        <f t="shared" ref="H5:H19" si="3">G5*0.201</f>
        <v>508177.38570000004</v>
      </c>
      <c r="I5" s="3">
        <f t="shared" ref="I5:I19" si="4">E5/H5/20</f>
        <v>16.586235903413204</v>
      </c>
    </row>
    <row r="6" spans="1:9" x14ac:dyDescent="0.25">
      <c r="B6" s="9">
        <v>2010</v>
      </c>
      <c r="C6" s="8">
        <v>334039</v>
      </c>
      <c r="D6" s="8">
        <f t="shared" si="0"/>
        <v>3884873.5700000003</v>
      </c>
      <c r="E6" s="7">
        <v>263468000</v>
      </c>
      <c r="F6" s="6">
        <f t="shared" si="1"/>
        <v>3.3909469028100183</v>
      </c>
      <c r="G6" s="5">
        <f t="shared" si="2"/>
        <v>4316526.1888888888</v>
      </c>
      <c r="H6" s="4">
        <f t="shared" si="3"/>
        <v>867621.76396666665</v>
      </c>
      <c r="I6" s="3">
        <f t="shared" si="4"/>
        <v>15.183344340940383</v>
      </c>
    </row>
    <row r="7" spans="1:9" x14ac:dyDescent="0.25">
      <c r="B7" s="9">
        <v>2011</v>
      </c>
      <c r="C7" s="8">
        <v>291081</v>
      </c>
      <c r="D7" s="8">
        <f t="shared" si="0"/>
        <v>3385272.0300000003</v>
      </c>
      <c r="E7" s="7">
        <v>248454000</v>
      </c>
      <c r="F7" s="6">
        <f t="shared" si="1"/>
        <v>3.6696312408311833</v>
      </c>
      <c r="G7" s="5">
        <f t="shared" si="2"/>
        <v>3761413.3666666667</v>
      </c>
      <c r="H7" s="4">
        <f t="shared" si="3"/>
        <v>756044.0867000001</v>
      </c>
      <c r="I7" s="3">
        <f t="shared" si="4"/>
        <v>16.431184660438134</v>
      </c>
    </row>
    <row r="8" spans="1:9" x14ac:dyDescent="0.25">
      <c r="B8" s="9">
        <v>2012</v>
      </c>
      <c r="C8" s="8">
        <v>299231</v>
      </c>
      <c r="D8" s="8">
        <f t="shared" si="0"/>
        <v>3480056.5300000003</v>
      </c>
      <c r="E8" s="7">
        <v>231377000</v>
      </c>
      <c r="F8" s="6">
        <f t="shared" si="1"/>
        <v>3.3243281826804116</v>
      </c>
      <c r="G8" s="5">
        <f t="shared" si="2"/>
        <v>3866729.4777777782</v>
      </c>
      <c r="H8" s="4">
        <f t="shared" si="3"/>
        <v>777212.62503333343</v>
      </c>
      <c r="I8" s="3">
        <f t="shared" si="4"/>
        <v>14.88505156424065</v>
      </c>
    </row>
    <row r="9" spans="1:9" x14ac:dyDescent="0.25">
      <c r="B9" s="9">
        <v>2013</v>
      </c>
      <c r="C9" s="8">
        <v>242500</v>
      </c>
      <c r="D9" s="8">
        <f t="shared" si="0"/>
        <v>2820275</v>
      </c>
      <c r="E9" s="7">
        <v>206120000</v>
      </c>
      <c r="F9" s="6">
        <f t="shared" si="1"/>
        <v>3.6542535745627647</v>
      </c>
      <c r="G9" s="5">
        <f t="shared" si="2"/>
        <v>3133638.888888889</v>
      </c>
      <c r="H9" s="4">
        <f t="shared" si="3"/>
        <v>629861.41666666674</v>
      </c>
      <c r="I9" s="3">
        <f t="shared" si="4"/>
        <v>16.362329438340733</v>
      </c>
    </row>
    <row r="10" spans="1:9" x14ac:dyDescent="0.25">
      <c r="B10" s="9">
        <v>2014</v>
      </c>
      <c r="C10" s="8">
        <v>191677</v>
      </c>
      <c r="D10" s="8">
        <f t="shared" si="0"/>
        <v>2229203.5100000002</v>
      </c>
      <c r="E10" s="7">
        <v>165124000</v>
      </c>
      <c r="F10" s="6">
        <f t="shared" si="1"/>
        <v>3.703654674399826</v>
      </c>
      <c r="G10" s="5">
        <f t="shared" si="2"/>
        <v>2476892.7888888889</v>
      </c>
      <c r="H10" s="4">
        <f t="shared" si="3"/>
        <v>497855.45056666672</v>
      </c>
      <c r="I10" s="3">
        <f t="shared" si="4"/>
        <v>16.583528392835042</v>
      </c>
    </row>
    <row r="11" spans="1:9" x14ac:dyDescent="0.25">
      <c r="B11" s="9">
        <v>2015</v>
      </c>
      <c r="C11" s="8">
        <v>252139</v>
      </c>
      <c r="D11" s="8">
        <f t="shared" si="0"/>
        <v>2932376.5700000003</v>
      </c>
      <c r="E11" s="7">
        <v>216354000</v>
      </c>
      <c r="F11" s="6">
        <f t="shared" si="1"/>
        <v>3.6890555294540492</v>
      </c>
      <c r="G11" s="5">
        <f t="shared" si="2"/>
        <v>3258196.1888888893</v>
      </c>
      <c r="H11" s="4">
        <f t="shared" si="3"/>
        <v>654897.43396666681</v>
      </c>
      <c r="I11" s="3">
        <f t="shared" si="4"/>
        <v>16.518159087107684</v>
      </c>
    </row>
    <row r="12" spans="1:9" x14ac:dyDescent="0.25">
      <c r="B12" s="9">
        <v>2016</v>
      </c>
      <c r="C12" s="8">
        <v>179107</v>
      </c>
      <c r="D12" s="8">
        <f t="shared" si="0"/>
        <v>2083014.4100000001</v>
      </c>
      <c r="E12" s="7">
        <v>213000000</v>
      </c>
      <c r="F12" s="6">
        <f t="shared" si="1"/>
        <v>5.1127826811337318</v>
      </c>
      <c r="G12" s="5">
        <f t="shared" si="2"/>
        <v>2314460.4555555559</v>
      </c>
      <c r="H12" s="4">
        <f t="shared" si="3"/>
        <v>465206.55156666675</v>
      </c>
      <c r="I12" s="3">
        <f t="shared" si="4"/>
        <v>22.893056781195813</v>
      </c>
    </row>
    <row r="13" spans="1:9" x14ac:dyDescent="0.25">
      <c r="B13" s="9">
        <v>2017</v>
      </c>
      <c r="C13" s="8">
        <v>172449</v>
      </c>
      <c r="D13" s="8">
        <f t="shared" si="0"/>
        <v>2005581.87</v>
      </c>
      <c r="E13" s="7">
        <v>197255000</v>
      </c>
      <c r="F13" s="6">
        <f t="shared" si="1"/>
        <v>4.9176501580561247</v>
      </c>
      <c r="G13" s="5">
        <f t="shared" si="2"/>
        <v>2228424.3000000003</v>
      </c>
      <c r="H13" s="4">
        <f t="shared" si="3"/>
        <v>447913.28430000006</v>
      </c>
      <c r="I13" s="3">
        <f t="shared" si="4"/>
        <v>22.01932906592295</v>
      </c>
    </row>
    <row r="14" spans="1:9" x14ac:dyDescent="0.25">
      <c r="B14" s="9">
        <v>2018</v>
      </c>
      <c r="C14" s="8">
        <f t="shared" ref="C14:C19" si="5">D14/11.63</f>
        <v>225076.35425623387</v>
      </c>
      <c r="D14" s="8">
        <v>2617638</v>
      </c>
      <c r="E14" s="7">
        <v>259006000</v>
      </c>
      <c r="F14" s="6">
        <f t="shared" si="1"/>
        <v>4.9473227390494792</v>
      </c>
      <c r="G14" s="5">
        <f t="shared" si="2"/>
        <v>2908486.6666666665</v>
      </c>
      <c r="H14" s="4">
        <f t="shared" si="3"/>
        <v>584605.81999999995</v>
      </c>
      <c r="I14" s="3">
        <f t="shared" si="4"/>
        <v>22.152191368878267</v>
      </c>
    </row>
    <row r="15" spans="1:9" x14ac:dyDescent="0.25">
      <c r="B15" s="9">
        <v>2019</v>
      </c>
      <c r="C15" s="8">
        <f t="shared" si="5"/>
        <v>333406.70679277729</v>
      </c>
      <c r="D15" s="8">
        <v>3877520</v>
      </c>
      <c r="E15" s="7">
        <v>294604000</v>
      </c>
      <c r="F15" s="6">
        <f t="shared" si="1"/>
        <v>3.7988714436031281</v>
      </c>
      <c r="G15" s="5">
        <f t="shared" si="2"/>
        <v>4308355.555555555</v>
      </c>
      <c r="H15" s="4">
        <f t="shared" si="3"/>
        <v>865979.46666666656</v>
      </c>
      <c r="I15" s="3">
        <f t="shared" si="4"/>
        <v>17.009872135536394</v>
      </c>
    </row>
    <row r="16" spans="1:9" x14ac:dyDescent="0.25">
      <c r="B16" s="9">
        <v>2020</v>
      </c>
      <c r="C16" s="8">
        <f t="shared" si="5"/>
        <v>339638.69303525361</v>
      </c>
      <c r="D16" s="8">
        <v>3949998</v>
      </c>
      <c r="E16" s="7">
        <v>350000000</v>
      </c>
      <c r="F16" s="6">
        <f t="shared" si="1"/>
        <v>4.43038199006683</v>
      </c>
      <c r="G16" s="5">
        <f t="shared" si="2"/>
        <v>4388886.666666667</v>
      </c>
      <c r="H16" s="4">
        <f t="shared" si="3"/>
        <v>882166.22000000009</v>
      </c>
      <c r="I16" s="3">
        <f t="shared" si="4"/>
        <v>19.837531298806702</v>
      </c>
    </row>
    <row r="17" spans="1:9" x14ac:dyDescent="0.25">
      <c r="B17" s="9">
        <v>2021</v>
      </c>
      <c r="C17" s="8">
        <f t="shared" si="5"/>
        <v>286629.40670679277</v>
      </c>
      <c r="D17" s="8">
        <v>3333500</v>
      </c>
      <c r="E17" s="7">
        <v>350000000</v>
      </c>
      <c r="F17" s="6">
        <f t="shared" si="1"/>
        <v>5.2497375131243436</v>
      </c>
      <c r="G17" s="5">
        <f t="shared" si="2"/>
        <v>3703888.888888889</v>
      </c>
      <c r="H17" s="4">
        <f t="shared" si="3"/>
        <v>744481.66666666674</v>
      </c>
      <c r="I17" s="3">
        <f t="shared" si="4"/>
        <v>23.50628737219855</v>
      </c>
    </row>
    <row r="18" spans="1:9" x14ac:dyDescent="0.25">
      <c r="B18" s="9">
        <v>2022</v>
      </c>
      <c r="C18" s="8">
        <f t="shared" si="5"/>
        <v>316337.05932932068</v>
      </c>
      <c r="D18" s="8">
        <v>3679000</v>
      </c>
      <c r="E18" s="7">
        <v>520000000</v>
      </c>
      <c r="F18" s="6">
        <f t="shared" si="1"/>
        <v>7.0671378091872796</v>
      </c>
      <c r="G18" s="5">
        <f t="shared" si="2"/>
        <v>4087777.7777777775</v>
      </c>
      <c r="H18" s="4">
        <f t="shared" si="3"/>
        <v>821643.33333333337</v>
      </c>
      <c r="I18" s="3">
        <f t="shared" si="4"/>
        <v>31.643900638151997</v>
      </c>
    </row>
    <row r="19" spans="1:9" x14ac:dyDescent="0.25">
      <c r="B19" s="9">
        <v>2023</v>
      </c>
      <c r="C19" s="8">
        <f t="shared" si="5"/>
        <v>240756.6638005159</v>
      </c>
      <c r="D19" s="8">
        <v>2800000</v>
      </c>
      <c r="E19" s="7">
        <v>600000000</v>
      </c>
      <c r="F19" s="6">
        <f t="shared" si="1"/>
        <v>10.714285714285714</v>
      </c>
      <c r="G19" s="5">
        <f t="shared" si="2"/>
        <v>3111111.111111111</v>
      </c>
      <c r="H19" s="4">
        <f t="shared" si="3"/>
        <v>625333.33333333337</v>
      </c>
      <c r="I19" s="3">
        <f t="shared" si="4"/>
        <v>47.974413646055432</v>
      </c>
    </row>
    <row r="20" spans="1:9" x14ac:dyDescent="0.25">
      <c r="H20" s="2">
        <f>SUM(H5:H19)</f>
        <v>10128999.838466669</v>
      </c>
    </row>
    <row r="21" spans="1:9" x14ac:dyDescent="0.25">
      <c r="A21" s="13" t="s">
        <v>19</v>
      </c>
      <c r="B21" t="s">
        <v>2</v>
      </c>
      <c r="C21" t="s">
        <v>1</v>
      </c>
      <c r="D21" t="s">
        <v>0</v>
      </c>
    </row>
    <row r="22" spans="1:9" x14ac:dyDescent="0.25">
      <c r="B22" s="1">
        <v>1</v>
      </c>
      <c r="C22" s="1">
        <f>B22/0.9</f>
        <v>1.1111111111111112</v>
      </c>
      <c r="D22" s="1">
        <f>C22*0.201</f>
        <v>0.22333333333333336</v>
      </c>
      <c r="E22">
        <f>1/D22</f>
        <v>4.4776119402985071</v>
      </c>
    </row>
  </sheetData>
  <mergeCells count="1"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 (2)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GENTHON Bénédicte</dc:creator>
  <cp:lastModifiedBy>CALLONNEC Gaël</cp:lastModifiedBy>
  <dcterms:created xsi:type="dcterms:W3CDTF">2024-10-16T16:56:38Z</dcterms:created>
  <dcterms:modified xsi:type="dcterms:W3CDTF">2024-10-28T13:47:49Z</dcterms:modified>
</cp:coreProperties>
</file>