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codeName="ThisWorkbook"/>
  <xr:revisionPtr revIDLastSave="0" documentId="8_{169C2DD0-7408-4050-B6C0-A7C421328C8E}" xr6:coauthVersionLast="47" xr6:coauthVersionMax="47" xr10:uidLastSave="{00000000-0000-0000-0000-000000000000}"/>
  <bookViews>
    <workbookView xWindow="3525" yWindow="270" windowWidth="15375" windowHeight="7995" activeTab="1" xr2:uid="{00000000-000D-0000-FFFF-FFFF00000000}"/>
  </bookViews>
  <sheets>
    <sheet name="Diagrama Gantt" sheetId="11" r:id="rId1"/>
    <sheet name="Presupuestos" sheetId="14" r:id="rId2"/>
  </sheets>
  <externalReferences>
    <externalReference r:id="rId3"/>
    <externalReference r:id="rId4"/>
    <externalReference r:id="rId5"/>
  </externalReferences>
  <definedNames>
    <definedName name="CIQWBGuid" hidden="1">"2cd8126d-26c3-430c-b7fa-a069e3a1fc62"</definedName>
    <definedName name="CODIGO1">[1]DIARIO!$C$12:$C$501</definedName>
    <definedName name="CODIGO2">[2]BALANCE!$A1</definedName>
    <definedName name="DEBE">[1]DIARIO!$F$12:$F$501</definedName>
    <definedName name="Fecha_final" localSheetId="0">'Diagrama Gantt'!$G1</definedName>
    <definedName name="Fecha_incio" localSheetId="0">'Diagrama Gantt'!$F1</definedName>
    <definedName name="HABER">[1]DIARIO!$G$12:$G$501</definedName>
    <definedName name="hoy" localSheetId="0">TODAY()</definedName>
    <definedName name="InicioDelProyecto">'Diagrama Gantt'!$F$3</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Progresos" localSheetId="0">'Diagrama Gantt'!$E1</definedName>
    <definedName name="SemanaParaMostrar">'Diagrama Gantt'!$F$4</definedName>
    <definedName name="_xlnm.Print_Titles" localSheetId="0">'Diagrama Gantt'!$4:$6</definedName>
    <definedName name="Type">'[3]Maintenance Work Order'!#REF!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 i="14" l="1"/>
  <c r="H17" i="14"/>
  <c r="J5" i="11"/>
  <c r="H16" i="14" l="1"/>
  <c r="H15" i="14"/>
  <c r="I34" i="11"/>
  <c r="I33" i="11"/>
  <c r="I32" i="11"/>
  <c r="I31" i="11"/>
  <c r="I30" i="11"/>
  <c r="I29" i="11"/>
  <c r="I27" i="11"/>
  <c r="I21" i="11"/>
  <c r="I15" i="11"/>
  <c r="I7" i="11"/>
  <c r="G22" i="11" l="1"/>
  <c r="F23" i="11" s="1"/>
  <c r="I8" i="11"/>
  <c r="J6" i="11"/>
  <c r="F11" i="11" l="1"/>
  <c r="G19" i="11"/>
  <c r="I22" i="11"/>
  <c r="G23" i="11"/>
  <c r="I23" i="11" s="1"/>
  <c r="F24" i="11"/>
  <c r="G24" i="11" s="1"/>
  <c r="I28" i="11"/>
  <c r="I12" i="11"/>
  <c r="K5" i="11"/>
  <c r="L5" i="11" s="1"/>
  <c r="M5" i="11" s="1"/>
  <c r="N5" i="11" s="1"/>
  <c r="O5" i="11" s="1"/>
  <c r="P5" i="11" s="1"/>
  <c r="Q5" i="11" s="1"/>
  <c r="I9" i="11" l="1"/>
  <c r="I18" i="11"/>
  <c r="F25" i="11"/>
  <c r="I25" i="11" s="1"/>
  <c r="I26" i="11"/>
  <c r="I24" i="11"/>
  <c r="I19" i="11"/>
  <c r="I10" i="11"/>
  <c r="G11" i="11"/>
  <c r="I11" i="11" s="1"/>
  <c r="Q4" i="11"/>
  <c r="R5" i="11"/>
  <c r="S5" i="11" s="1"/>
  <c r="T5" i="11" s="1"/>
  <c r="U5" i="11" s="1"/>
  <c r="V5" i="11" s="1"/>
  <c r="W5" i="11" s="1"/>
  <c r="X5" i="11" s="1"/>
  <c r="K6" i="11"/>
  <c r="I20" i="11" l="1"/>
  <c r="X4" i="11"/>
  <c r="Y5" i="11"/>
  <c r="Z5" i="11" s="1"/>
  <c r="AA5" i="11" s="1"/>
  <c r="AB5" i="11" s="1"/>
  <c r="AC5" i="11" s="1"/>
  <c r="AD5" i="11" s="1"/>
  <c r="AE5" i="11" s="1"/>
  <c r="L6" i="11"/>
  <c r="AF5" i="11" l="1"/>
  <c r="AG5" i="11" s="1"/>
  <c r="AH5" i="11" s="1"/>
  <c r="AI5" i="11" s="1"/>
  <c r="AJ5" i="11" s="1"/>
  <c r="AK5" i="11" s="1"/>
  <c r="AE4" i="11"/>
  <c r="M6" i="11"/>
  <c r="AL5" i="11" l="1"/>
  <c r="AM5" i="11" s="1"/>
  <c r="AN5" i="11" s="1"/>
  <c r="AO5" i="11" s="1"/>
  <c r="AP5" i="11" s="1"/>
  <c r="AQ5" i="11" s="1"/>
  <c r="AR5" i="11" s="1"/>
  <c r="N6" i="11"/>
  <c r="AS5" i="11" l="1"/>
  <c r="AT5" i="11" s="1"/>
  <c r="AL4" i="11"/>
  <c r="O6" i="11"/>
  <c r="AU5" i="11" l="1"/>
  <c r="AT6" i="11"/>
  <c r="AS4" i="11"/>
  <c r="P6" i="11"/>
  <c r="AV5" i="11" l="1"/>
  <c r="AU6" i="11"/>
  <c r="AW5" i="11" l="1"/>
  <c r="AV6" i="11"/>
  <c r="Q6" i="11"/>
  <c r="R6" i="11"/>
  <c r="AX5" i="11" l="1"/>
  <c r="AW6" i="11"/>
  <c r="S6" i="11"/>
  <c r="AY5" i="11" l="1"/>
  <c r="AZ5" i="11" s="1"/>
  <c r="AX6" i="11"/>
  <c r="T6" i="11"/>
  <c r="AZ6" i="11" l="1"/>
  <c r="BA5" i="11"/>
  <c r="AZ4" i="11"/>
  <c r="AY6" i="11"/>
  <c r="U6" i="11"/>
  <c r="BB5" i="11" l="1"/>
  <c r="BA6" i="11"/>
  <c r="V6" i="11"/>
  <c r="BB6" i="11" l="1"/>
  <c r="BC5" i="11"/>
  <c r="W6" i="11"/>
  <c r="BC6" i="11" l="1"/>
  <c r="BD5" i="11"/>
  <c r="X6" i="11"/>
  <c r="BD6" i="11" l="1"/>
  <c r="BE5" i="11"/>
  <c r="Y6" i="11"/>
  <c r="BF5" i="11" l="1"/>
  <c r="BE6" i="11"/>
  <c r="Z6" i="11"/>
  <c r="BF6" i="11" l="1"/>
  <c r="BG5" i="11"/>
  <c r="BG4" i="11" s="1"/>
  <c r="AA6" i="11"/>
  <c r="BG6" i="11" l="1"/>
  <c r="BH5" i="11"/>
  <c r="AB6" i="11"/>
  <c r="BH6" i="11" l="1"/>
  <c r="BI5" i="11"/>
  <c r="AC6" i="11"/>
  <c r="BJ5" i="11" l="1"/>
  <c r="BI6" i="11"/>
  <c r="AD6" i="11"/>
  <c r="BK5" i="11" l="1"/>
  <c r="BJ6" i="11"/>
  <c r="AE6" i="11"/>
  <c r="BL5" i="11" l="1"/>
  <c r="BK6" i="11"/>
  <c r="AF6" i="11"/>
  <c r="BM5" i="11" l="1"/>
  <c r="BM6" i="11" s="1"/>
  <c r="BL6" i="11"/>
  <c r="AG6" i="11"/>
  <c r="AH6" i="11" l="1"/>
  <c r="AI6" i="11" l="1"/>
  <c r="AJ6" i="11" l="1"/>
  <c r="AK6" i="11" l="1"/>
  <c r="AL6" i="11" l="1"/>
  <c r="AM6" i="11" l="1"/>
  <c r="AN6" i="11" l="1"/>
  <c r="AO6" i="11" l="1"/>
  <c r="AP6" i="11" l="1"/>
  <c r="AQ6" i="11" l="1"/>
  <c r="AR6" i="11" l="1"/>
  <c r="AS6" i="11" l="1"/>
</calcChain>
</file>

<file path=xl/sharedStrings.xml><?xml version="1.0" encoding="utf-8"?>
<sst xmlns="http://schemas.openxmlformats.org/spreadsheetml/2006/main" count="105" uniqueCount="89">
  <si>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</si>
  <si>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</si>
  <si>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</si>
  <si>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</si>
  <si>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</si>
  <si>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</si>
  <si>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</si>
  <si>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</si>
  <si>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</si>
  <si>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</si>
  <si>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</si>
  <si>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</si>
  <si>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</si>
  <si>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</si>
  <si>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Tarea 1</t>
  </si>
  <si>
    <t>Tarea 2</t>
  </si>
  <si>
    <t>Tarea 3</t>
  </si>
  <si>
    <t>Tarea 4</t>
  </si>
  <si>
    <t>Tarea 5</t>
  </si>
  <si>
    <t>Inserte nuevas filas ENCIMA de ésta</t>
  </si>
  <si>
    <t>Inicio del proyecto:</t>
  </si>
  <si>
    <t>Semana para mostrar:</t>
  </si>
  <si>
    <t>ASIGNADO
A</t>
  </si>
  <si>
    <t>PROGRESO</t>
  </si>
  <si>
    <t>INICIO</t>
  </si>
  <si>
    <t>fecha</t>
  </si>
  <si>
    <t>FIN</t>
  </si>
  <si>
    <t>DÍAS</t>
  </si>
  <si>
    <t xml:space="preserve">GRÁFICO GANTT  </t>
  </si>
  <si>
    <t>Fase Analisis</t>
  </si>
  <si>
    <t>Formulación de proyecto para desarrollar SI pertinente a un problema</t>
  </si>
  <si>
    <t>•  Jhon daza
•  Sergio junco
•  Camilo soler</t>
  </si>
  <si>
    <t>Formular los requerimientos del sistema según los lineamientos del proyecto</t>
  </si>
  <si>
    <t>•  Sergio junco</t>
  </si>
  <si>
    <t>•  Camilo soler</t>
  </si>
  <si>
    <t>Diseño y aplicación de recolección de informacion para identificar requerimientos funcionales y no funcionales</t>
  </si>
  <si>
    <t>• Jhon daza</t>
  </si>
  <si>
    <t>Caracterizar y documentar  los procesos de la empresa para identificar actividades propias del cual se desarrollara el sistema de información atravez de diagrama BPMN</t>
  </si>
  <si>
    <t xml:space="preserve">•  Sergio junco
</t>
  </si>
  <si>
    <t>Fase Planeación</t>
  </si>
  <si>
    <t>Fase ejecución</t>
  </si>
  <si>
    <t>Creacion e implementación de casos de uso</t>
  </si>
  <si>
    <t>Gaes #5</t>
  </si>
  <si>
    <t>Creación de objetivos Justificación,delimitación,alcance justificación</t>
  </si>
  <si>
    <t>Fase de desarrollo para  el modelo entidad relacion</t>
  </si>
  <si>
    <t>feb de 2021</t>
  </si>
  <si>
    <t>Diseño Diccionario de datos</t>
  </si>
  <si>
    <t>Formalizacion y creacion de presupuestos e inventarios</t>
  </si>
  <si>
    <t>Uso  control de versiones para organización de  entregables</t>
  </si>
  <si>
    <t>TRIMESTRE 1</t>
  </si>
  <si>
    <t>TRIMESTRE 2</t>
  </si>
  <si>
    <t>Elaboración de diagramas UML según necesidades del cliente</t>
  </si>
  <si>
    <t>T1</t>
  </si>
  <si>
    <t>Determinar estructura logica del SI</t>
  </si>
  <si>
    <t>Fase Evaluación</t>
  </si>
  <si>
    <t>CIEL / KAIROS</t>
  </si>
  <si>
    <t>Realizacion de diagrtama de distribuciòn estandar UML</t>
  </si>
  <si>
    <t>Diseño demodelo entidad relaciòn</t>
  </si>
  <si>
    <t>Diagrama de clases (estandar UML)</t>
  </si>
  <si>
    <t xml:space="preserve">Tipos de servicios </t>
  </si>
  <si>
    <t>Descripción</t>
  </si>
  <si>
    <t>Precios(Cop)</t>
  </si>
  <si>
    <t>Cantidades</t>
  </si>
  <si>
    <t>Subtotal</t>
  </si>
  <si>
    <t>Total</t>
  </si>
  <si>
    <t>Total Presupuesto</t>
  </si>
  <si>
    <t>Mano de obra</t>
  </si>
  <si>
    <t xml:space="preserve">Analista de desarrollo                    </t>
  </si>
  <si>
    <t>Desarrolladores</t>
  </si>
  <si>
    <t>Analista de calidad</t>
  </si>
  <si>
    <t>Servicios</t>
  </si>
  <si>
    <t>Energia electrica</t>
  </si>
  <si>
    <t>Servicios de internet</t>
  </si>
  <si>
    <t>Hadware</t>
  </si>
  <si>
    <t xml:space="preserve">Computadores </t>
  </si>
  <si>
    <t>Software</t>
  </si>
  <si>
    <t xml:space="preserve">Windows 10 </t>
  </si>
  <si>
    <t>Microsoft Office</t>
  </si>
  <si>
    <t>MariaDb  (Base de datos) MYSQL</t>
  </si>
  <si>
    <t>Springboot  / eclipse / net core/ php</t>
  </si>
  <si>
    <t>Visual studio code /Vim / Atom</t>
  </si>
  <si>
    <t>Mensual</t>
  </si>
  <si>
    <t>Anual</t>
  </si>
  <si>
    <t>Adquisicion de Dominios -Hosting</t>
  </si>
  <si>
    <t>Plan basico</t>
  </si>
  <si>
    <t>Plan medio</t>
  </si>
  <si>
    <t>Plan superior</t>
  </si>
  <si>
    <t>Cronograma,Presupuestos</t>
  </si>
  <si>
    <t>Desarrollo de mockups ,wireframes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</si>
</sst>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m/d/yy;@"/>
    <numFmt numFmtId="167" formatCode="d\-m\-yy;@"/>
    <numFmt numFmtId="168" formatCode="ddd\,\ dd/mm/yyyy"/>
    <numFmt numFmtId="169" formatCode="mmm\ &quot;de&quot;\ yyyy"/>
    <numFmt numFmtId="170" formatCode="d"/>
    <numFmt numFmtId="171" formatCode="_-&quot;$&quot;\ * #,##0.00_-;\-&quot;$&quot;\ * #,##0.00_-;_-&quot;$&quot;\ * &quot;-&quot;??_-;_-@_-"/>
    <numFmt numFmtId="172" formatCode="_-&quot;$&quot;\ * #,##0_-;\-&quot;$&quot;\ * #,##0_-;_-&quot;$&quot;\ * &quot;-&quot;??_-;_-@_-"/>
  </numFmts>
  <fonts count="32"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9"/>
      <color theme="0"/>
      <name val="Calibri"/>
      <family val="2"/>
      <scheme val="minor"/>
    </font>
    <font>
      <b/>
      <sz val="11"/>
      <color theme="1"/>
      <name val="Arial"/>
      <family val="2"/>
    </font>
    <font>
      <sz val="11"/>
      <color theme="1"/>
      <name val="Arial"/>
      <family val="2"/>
    </font>
    <font>
      <sz val="11"/>
      <color rgb="FF0070C0"/>
      <name val="Arial"/>
      <family val="2"/>
    </font>
  </fonts>
  <fills count="4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00B050"/>
        <bgColor theme="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bgColor indexed="64"/>
      </patternFill>
    </fill>
    <fill>
      <patternFill patternType="solid">
        <fgColor theme="3" tint="0.79998168889431442"/>
        <bgColor indexed="64"/>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5">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5" fillId="0" borderId="0"/>
    <xf numFmtId="165" fontId="9" fillId="0" borderId="3" applyFont="0" applyFill="0" applyAlignment="0" applyProtection="0"/>
    <xf numFmtId="0" fontId="12"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6"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6"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17" fillId="0" borderId="0" applyNumberFormat="0" applyFill="0" applyBorder="0" applyAlignment="0" applyProtection="0"/>
    <xf numFmtId="0" fontId="18" fillId="11" borderId="0" applyNumberFormat="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11" applyNumberFormat="0" applyAlignment="0" applyProtection="0"/>
    <xf numFmtId="0" fontId="22" fillId="15" borderId="12" applyNumberFormat="0" applyAlignment="0" applyProtection="0"/>
    <xf numFmtId="0" fontId="23" fillId="15" borderId="11" applyNumberFormat="0" applyAlignment="0" applyProtection="0"/>
    <xf numFmtId="0" fontId="24" fillId="0" borderId="13" applyNumberFormat="0" applyFill="0" applyAlignment="0" applyProtection="0"/>
    <xf numFmtId="0" fontId="25" fillId="16" borderId="14" applyNumberFormat="0" applyAlignment="0" applyProtection="0"/>
    <xf numFmtId="0" fontId="26" fillId="0" borderId="0" applyNumberFormat="0" applyFill="0" applyBorder="0" applyAlignment="0" applyProtection="0"/>
    <xf numFmtId="0" fontId="9" fillId="17" borderId="15" applyNumberFormat="0" applyFont="0" applyAlignment="0" applyProtection="0"/>
    <xf numFmtId="0" fontId="27" fillId="0" borderId="0" applyNumberFormat="0" applyFill="0" applyBorder="0" applyAlignment="0" applyProtection="0"/>
    <xf numFmtId="0" fontId="6" fillId="0" borderId="16" applyNumberFormat="0" applyFill="0" applyAlignment="0" applyProtection="0"/>
    <xf numFmtId="0" fontId="15"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15"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5"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15"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15"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15"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0" borderId="0"/>
  </cellStyleXfs>
  <cellXfs count="11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13" fillId="0" borderId="0" xfId="0" applyFont="1"/>
    <xf numFmtId="0" fontId="14"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0"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5" fillId="0" borderId="0" xfId="3"/>
    <xf numFmtId="0" fontId="15" fillId="0" borderId="0" xfId="3" applyAlignment="1">
      <alignment wrapText="1"/>
    </xf>
    <xf numFmtId="0" fontId="15" fillId="0" borderId="0" xfId="0" applyFont="1" applyAlignment="1">
      <alignment horizontal="center"/>
    </xf>
    <xf numFmtId="0" fontId="14" fillId="0" borderId="0" xfId="1" applyFont="1" applyProtection="1">
      <alignment vertical="top"/>
    </xf>
    <xf numFmtId="0" fontId="12" fillId="0" borderId="0" xfId="5" applyAlignment="1">
      <alignment horizontal="left"/>
    </xf>
    <xf numFmtId="0" fontId="10" fillId="0" borderId="0" xfId="6"/>
    <xf numFmtId="0" fontId="10" fillId="0" borderId="0" xfId="7">
      <alignment vertical="top"/>
    </xf>
    <xf numFmtId="0" fontId="9" fillId="7"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0"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4" borderId="2" xfId="12" applyFill="1">
      <alignment horizontal="left" vertical="center" indent="2"/>
    </xf>
    <xf numFmtId="0" fontId="9" fillId="10"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167" fontId="0" fillId="7" borderId="2" xfId="0" applyNumberFormat="1" applyFill="1" applyBorder="1" applyAlignment="1">
      <alignment horizontal="center" vertical="center"/>
    </xf>
    <xf numFmtId="167" fontId="5" fillId="7" borderId="2" xfId="0" applyNumberFormat="1" applyFont="1" applyFill="1" applyBorder="1" applyAlignment="1">
      <alignment horizontal="center" vertical="center"/>
    </xf>
    <xf numFmtId="167" fontId="9" fillId="3" borderId="2" xfId="10" applyNumberFormat="1" applyFill="1">
      <alignment horizontal="center" vertical="center"/>
    </xf>
    <xf numFmtId="167" fontId="0" fillId="8" borderId="2" xfId="0" applyNumberFormat="1" applyFill="1" applyBorder="1" applyAlignment="1">
      <alignment horizontal="center" vertical="center"/>
    </xf>
    <xf numFmtId="167" fontId="5" fillId="8" borderId="2" xfId="0" applyNumberFormat="1" applyFont="1" applyFill="1" applyBorder="1" applyAlignment="1">
      <alignment horizontal="center" vertical="center"/>
    </xf>
    <xf numFmtId="167" fontId="9" fillId="4" borderId="2" xfId="10" applyNumberFormat="1" applyFill="1">
      <alignment horizontal="center" vertical="center"/>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9" fillId="10" borderId="2" xfId="10" applyNumberFormat="1" applyFill="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9" borderId="2" xfId="10" applyNumberFormat="1" applyFill="1">
      <alignment horizontal="center" vertical="center"/>
    </xf>
    <xf numFmtId="167" fontId="9" fillId="0" borderId="2" xfId="10" applyNumberFormat="1">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0" fontId="0" fillId="0" borderId="0" xfId="0" applyFill="1"/>
    <xf numFmtId="0" fontId="7" fillId="43" borderId="1" xfId="0" applyFont="1" applyFill="1" applyBorder="1" applyAlignment="1">
      <alignment horizontal="left" vertical="center" indent="1"/>
    </xf>
    <xf numFmtId="0" fontId="7" fillId="43" borderId="1" xfId="0" applyFont="1" applyFill="1" applyBorder="1" applyAlignment="1">
      <alignment horizontal="center" vertical="center" wrapText="1"/>
    </xf>
    <xf numFmtId="0" fontId="11" fillId="42" borderId="8" xfId="0" applyFont="1" applyFill="1" applyBorder="1" applyAlignment="1">
      <alignment horizontal="center" vertical="center" shrinkToFit="1"/>
    </xf>
    <xf numFmtId="170" fontId="28" fillId="42" borderId="6" xfId="0" applyNumberFormat="1" applyFont="1" applyFill="1" applyBorder="1" applyAlignment="1">
      <alignment horizontal="center" vertical="center"/>
    </xf>
    <xf numFmtId="170" fontId="28" fillId="42" borderId="0" xfId="0" applyNumberFormat="1" applyFont="1" applyFill="1" applyAlignment="1">
      <alignment horizontal="center" vertical="center"/>
    </xf>
    <xf numFmtId="170" fontId="28" fillId="42" borderId="7" xfId="0" applyNumberFormat="1" applyFont="1" applyFill="1" applyBorder="1" applyAlignment="1">
      <alignment horizontal="center" vertical="center"/>
    </xf>
    <xf numFmtId="0" fontId="9" fillId="3" borderId="2" xfId="12" applyFill="1" applyAlignment="1">
      <alignment horizontal="left" vertical="center" wrapText="1" indent="2"/>
    </xf>
    <xf numFmtId="0" fontId="9" fillId="3" borderId="2" xfId="11" applyFill="1" applyAlignment="1">
      <alignment horizontal="left" vertical="center" wrapText="1"/>
    </xf>
    <xf numFmtId="0" fontId="9" fillId="3" borderId="2" xfId="11" applyFill="1" applyAlignment="1">
      <alignment horizontal="left" vertical="center"/>
    </xf>
    <xf numFmtId="0" fontId="9" fillId="4" borderId="2" xfId="12" applyFill="1" applyAlignment="1">
      <alignment horizontal="left" vertical="center" wrapText="1" indent="2"/>
    </xf>
    <xf numFmtId="0" fontId="9" fillId="4" borderId="2" xfId="11" applyFill="1" applyAlignment="1">
      <alignment horizontal="left" vertical="center"/>
    </xf>
    <xf numFmtId="0" fontId="5" fillId="44" borderId="0" xfId="3" applyFont="1" applyFill="1" applyAlignment="1">
      <alignment horizontal="center" vertical="center" textRotation="90"/>
    </xf>
    <xf numFmtId="0" fontId="15" fillId="8" borderId="0" xfId="3" applyFill="1" applyAlignment="1">
      <alignment wrapText="1"/>
    </xf>
    <xf numFmtId="0" fontId="5" fillId="44" borderId="0" xfId="3" applyFont="1" applyFill="1" applyAlignment="1">
      <alignment horizontal="center" vertical="center" textRotation="90" wrapText="1"/>
    </xf>
    <xf numFmtId="0" fontId="5" fillId="5" borderId="0" xfId="3" applyFont="1" applyFill="1" applyAlignment="1">
      <alignment horizontal="center" vertical="center" textRotation="90" wrapText="1"/>
    </xf>
    <xf numFmtId="0" fontId="9" fillId="0" borderId="0" xfId="8">
      <alignment horizontal="right" indent="1"/>
    </xf>
    <xf numFmtId="0" fontId="9" fillId="0" borderId="7" xfId="8" applyBorder="1">
      <alignment horizontal="right" indent="1"/>
    </xf>
    <xf numFmtId="0" fontId="0" fillId="0" borderId="10" xfId="0" applyBorder="1"/>
    <xf numFmtId="169" fontId="15" fillId="42" borderId="4" xfId="0" applyNumberFormat="1" applyFont="1" applyFill="1" applyBorder="1" applyAlignment="1">
      <alignment horizontal="left" vertical="center" wrapText="1" indent="1"/>
    </xf>
    <xf numFmtId="169" fontId="15" fillId="42" borderId="1" xfId="0" applyNumberFormat="1" applyFont="1" applyFill="1" applyBorder="1" applyAlignment="1">
      <alignment horizontal="left" vertical="center" wrapText="1" indent="1"/>
    </xf>
    <xf numFmtId="169" fontId="15" fillId="42" borderId="5" xfId="0" applyNumberFormat="1" applyFont="1" applyFill="1" applyBorder="1" applyAlignment="1">
      <alignment horizontal="left" vertical="center" wrapText="1" indent="1"/>
    </xf>
    <xf numFmtId="168" fontId="9" fillId="0" borderId="3" xfId="9" applyNumberFormat="1">
      <alignment horizontal="center" vertical="center"/>
    </xf>
    <xf numFmtId="0" fontId="3" fillId="10" borderId="2" xfId="1" applyFill="1" applyBorder="1" applyAlignment="1" applyProtection="1">
      <alignment horizontal="left" vertical="center" indent="2"/>
    </xf>
    <xf numFmtId="0" fontId="29" fillId="8" borderId="17" xfId="0" applyFont="1" applyFill="1" applyBorder="1" applyAlignment="1">
      <alignment horizontal="center"/>
    </xf>
    <xf numFmtId="0" fontId="29" fillId="8" borderId="17" xfId="0" applyFont="1" applyFill="1" applyBorder="1"/>
    <xf numFmtId="0" fontId="29" fillId="8" borderId="17" xfId="0" applyFont="1" applyFill="1" applyBorder="1" applyAlignment="1">
      <alignment horizontal="center"/>
    </xf>
    <xf numFmtId="0" fontId="0" fillId="8" borderId="17" xfId="0" applyFill="1" applyBorder="1"/>
    <xf numFmtId="0" fontId="0" fillId="45" borderId="17" xfId="0" applyFill="1" applyBorder="1" applyAlignment="1">
      <alignment horizontal="center" vertical="center"/>
    </xf>
    <xf numFmtId="0" fontId="0" fillId="46" borderId="17" xfId="0" applyFill="1" applyBorder="1" applyAlignment="1">
      <alignment vertical="center"/>
    </xf>
    <xf numFmtId="0" fontId="0" fillId="0" borderId="17" xfId="0" applyBorder="1"/>
    <xf numFmtId="171" fontId="0" fillId="0" borderId="17" xfId="0" applyNumberFormat="1" applyBorder="1"/>
    <xf numFmtId="171" fontId="0" fillId="0" borderId="17" xfId="0" applyNumberFormat="1" applyBorder="1" applyAlignment="1">
      <alignment horizontal="center" vertical="center"/>
    </xf>
    <xf numFmtId="0" fontId="0" fillId="46" borderId="17" xfId="0" applyFill="1" applyBorder="1"/>
    <xf numFmtId="0" fontId="0" fillId="47" borderId="17" xfId="0" applyFill="1" applyBorder="1" applyAlignment="1">
      <alignment horizontal="center" vertical="center"/>
    </xf>
    <xf numFmtId="0" fontId="0" fillId="3" borderId="17" xfId="0" applyFill="1" applyBorder="1" applyAlignment="1">
      <alignment horizontal="center" vertical="center"/>
    </xf>
    <xf numFmtId="0" fontId="0" fillId="46" borderId="17" xfId="0" applyFill="1" applyBorder="1" applyAlignment="1">
      <alignment horizontal="left" vertical="center"/>
    </xf>
    <xf numFmtId="0" fontId="30" fillId="10" borderId="17" xfId="0" applyFont="1" applyFill="1" applyBorder="1" applyAlignment="1">
      <alignment horizontal="center" vertical="center"/>
    </xf>
    <xf numFmtId="0" fontId="30" fillId="46" borderId="17" xfId="0" applyFont="1" applyFill="1" applyBorder="1" applyAlignment="1">
      <alignment horizontal="left" vertical="center"/>
    </xf>
    <xf numFmtId="0" fontId="0" fillId="10" borderId="17" xfId="0" applyFill="1" applyBorder="1" applyAlignment="1">
      <alignment horizontal="center" vertical="center"/>
    </xf>
    <xf numFmtId="171" fontId="31" fillId="46" borderId="17" xfId="0" applyNumberFormat="1" applyFont="1" applyFill="1" applyBorder="1" applyAlignment="1">
      <alignment horizontal="center"/>
    </xf>
    <xf numFmtId="0" fontId="0" fillId="45" borderId="17" xfId="0" applyFill="1" applyBorder="1"/>
    <xf numFmtId="171" fontId="0" fillId="46" borderId="17" xfId="0" applyNumberFormat="1" applyFill="1" applyBorder="1" applyAlignment="1">
      <alignment horizontal="center"/>
    </xf>
    <xf numFmtId="171" fontId="0" fillId="46" borderId="17" xfId="0" applyNumberFormat="1" applyFill="1" applyBorder="1" applyAlignment="1">
      <alignment horizontal="center"/>
    </xf>
    <xf numFmtId="172" fontId="0" fillId="46" borderId="17" xfId="0" applyNumberFormat="1" applyFill="1" applyBorder="1" applyAlignment="1">
      <alignment horizontal="center"/>
    </xf>
    <xf numFmtId="172" fontId="0" fillId="46" borderId="17" xfId="0" applyNumberFormat="1" applyFill="1" applyBorder="1"/>
    <xf numFmtId="171" fontId="0" fillId="46" borderId="17" xfId="0" applyNumberFormat="1" applyFill="1" applyBorder="1"/>
  </cellXfs>
  <cellStyles count="55">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1F000000}"/>
    <cellStyle name="Hipervínculo" xfId="1" builtinId="8" customBuiltin="1"/>
    <cellStyle name="Hipervínculo visitado" xfId="13" builtinId="9" customBuiltin="1"/>
    <cellStyle name="Incorrecto" xfId="19" builtinId="27" customBuiltin="1"/>
    <cellStyle name="Inicio del proyecto" xfId="9" xr:uid="{00000000-0005-0000-0000-000023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29000000}"/>
    <cellStyle name="Normal" xfId="0" builtinId="0" customBuiltin="1"/>
    <cellStyle name="Normal 2 2 2" xfId="54" xr:uid="{951B45BF-94F6-492D-A7A8-2AA37DF577F4}"/>
    <cellStyle name="Notas" xfId="27" builtinId="10" customBuiltin="1"/>
    <cellStyle name="Porcentaje" xfId="2" builtinId="5" customBuiltin="1"/>
    <cellStyle name="Salida" xfId="22" builtinId="21" customBuiltin="1"/>
    <cellStyle name="Tarea" xfId="12" xr:uid="{00000000-0005-0000-0000-00002E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35000000}"/>
  </cellStyles>
  <dxfs count="12">
    <dxf>
      <fill>
        <patternFill>
          <bgColor rgb="FF00B0F0"/>
        </patternFill>
      </fill>
      <border>
        <left/>
        <right/>
      </border>
    </dxf>
    <dxf>
      <fill>
        <patternFill>
          <bgColor rgb="FF00B050"/>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imagenes\plantillas\Libro-diario-exc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neudy/Pictures/plantillas/Hoja%20de%20balance.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RIO"/>
      <sheetName val="MAYOR"/>
      <sheetName val="BALANCE"/>
      <sheetName val="RESULTADO"/>
    </sheetNames>
    <sheetDataSet>
      <sheetData sheetId="0">
        <row r="12">
          <cell r="C12" t="str">
            <v>1.1.1.01</v>
          </cell>
          <cell r="F12">
            <v>5000</v>
          </cell>
        </row>
        <row r="13">
          <cell r="C13" t="str">
            <v>4.1.1.01</v>
          </cell>
          <cell r="G13">
            <v>5000</v>
          </cell>
        </row>
        <row r="14">
          <cell r="C14" t="str">
            <v>5.1.1.1</v>
          </cell>
          <cell r="F14">
            <v>4000</v>
          </cell>
        </row>
        <row r="15">
          <cell r="C15" t="str">
            <v>1.1.4.01</v>
          </cell>
          <cell r="G15">
            <v>4000</v>
          </cell>
        </row>
      </sheetData>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Name val="DESCARGA DE RESPONSABILIDAD"/>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37"/>
  <sheetViews>
    <sheetView showGridLines="0" showRuler="0" topLeftCell="C1" zoomScale="70" zoomScaleNormal="70" zoomScalePageLayoutView="70" workbookViewId="0">
      <pane ySplit="6" topLeftCell="A16" activePane="bottomLeft" state="frozen"/>
      <selection pane="bottomLeft" activeCell="C5" sqref="C5:H5"/>
    </sheetView>
  </sheetViews>
  <sheetFormatPr baseColWidth="10" defaultColWidth="9.140625" defaultRowHeight="30" customHeight="1" x14ac:dyDescent="0.25"/>
  <cols>
    <col min="1" max="1" width="2.7109375" style="32" customWidth="1"/>
    <col min="2" max="2" width="5.85546875" style="32" customWidth="1"/>
    <col min="3" max="3" width="41.28515625" customWidth="1"/>
    <col min="4" max="4" width="30.7109375" customWidth="1"/>
    <col min="5" max="5" width="10.7109375" customWidth="1"/>
    <col min="6" max="6" width="10.42578125" style="5" customWidth="1"/>
    <col min="7" max="7" width="10.42578125" customWidth="1"/>
    <col min="8" max="8" width="2.7109375" customWidth="1"/>
    <col min="9" max="9" width="6.140625" hidden="1" customWidth="1"/>
    <col min="10" max="63" width="2.5703125" customWidth="1"/>
    <col min="64" max="65" width="3" bestFit="1" customWidth="1"/>
    <col min="70" max="71" width="10.28515625"/>
  </cols>
  <sheetData>
    <row r="1" spans="1:65" ht="30" customHeight="1" x14ac:dyDescent="0.45">
      <c r="A1" s="33" t="s">
        <v>0</v>
      </c>
      <c r="B1" s="33"/>
      <c r="C1" s="36" t="s">
        <v>55</v>
      </c>
      <c r="D1" s="1"/>
      <c r="E1" s="2"/>
      <c r="F1" s="4"/>
      <c r="G1" s="31"/>
      <c r="I1" s="2"/>
      <c r="J1" s="66" t="s">
        <v>28</v>
      </c>
    </row>
    <row r="2" spans="1:65" ht="30" customHeight="1" x14ac:dyDescent="0.3">
      <c r="A2" s="32" t="s">
        <v>1</v>
      </c>
      <c r="C2" s="37"/>
      <c r="J2" s="35"/>
    </row>
    <row r="3" spans="1:65" ht="30" customHeight="1" x14ac:dyDescent="0.25">
      <c r="A3" s="32" t="s">
        <v>2</v>
      </c>
      <c r="C3" s="38" t="s">
        <v>42</v>
      </c>
      <c r="D3" s="82" t="s">
        <v>20</v>
      </c>
      <c r="E3" s="83"/>
      <c r="F3" s="88">
        <v>44264</v>
      </c>
      <c r="G3" s="88"/>
    </row>
    <row r="4" spans="1:65" ht="30" customHeight="1" x14ac:dyDescent="0.25">
      <c r="A4" s="33" t="s">
        <v>3</v>
      </c>
      <c r="B4" s="33"/>
      <c r="D4" s="82" t="s">
        <v>21</v>
      </c>
      <c r="E4" s="83"/>
      <c r="F4" s="7">
        <v>6</v>
      </c>
      <c r="J4" s="85" t="s">
        <v>45</v>
      </c>
      <c r="K4" s="86"/>
      <c r="L4" s="86"/>
      <c r="M4" s="86"/>
      <c r="N4" s="86"/>
      <c r="O4" s="86"/>
      <c r="P4" s="87"/>
      <c r="Q4" s="85">
        <f>Q5</f>
        <v>44305</v>
      </c>
      <c r="R4" s="86"/>
      <c r="S4" s="86"/>
      <c r="T4" s="86"/>
      <c r="U4" s="86"/>
      <c r="V4" s="86"/>
      <c r="W4" s="87"/>
      <c r="X4" s="85">
        <f>X5</f>
        <v>44312</v>
      </c>
      <c r="Y4" s="86"/>
      <c r="Z4" s="86"/>
      <c r="AA4" s="86"/>
      <c r="AB4" s="86"/>
      <c r="AC4" s="86"/>
      <c r="AD4" s="87"/>
      <c r="AE4" s="85">
        <f>AE5</f>
        <v>44319</v>
      </c>
      <c r="AF4" s="86"/>
      <c r="AG4" s="86"/>
      <c r="AH4" s="86"/>
      <c r="AI4" s="86"/>
      <c r="AJ4" s="86"/>
      <c r="AK4" s="87"/>
      <c r="AL4" s="85">
        <f>AL5</f>
        <v>44326</v>
      </c>
      <c r="AM4" s="86"/>
      <c r="AN4" s="86"/>
      <c r="AO4" s="86"/>
      <c r="AP4" s="86"/>
      <c r="AQ4" s="86"/>
      <c r="AR4" s="87"/>
      <c r="AS4" s="85">
        <f>AS5</f>
        <v>44333</v>
      </c>
      <c r="AT4" s="86"/>
      <c r="AU4" s="86"/>
      <c r="AV4" s="86"/>
      <c r="AW4" s="86"/>
      <c r="AX4" s="86"/>
      <c r="AY4" s="87"/>
      <c r="AZ4" s="85">
        <f>AZ5</f>
        <v>44340</v>
      </c>
      <c r="BA4" s="86"/>
      <c r="BB4" s="86"/>
      <c r="BC4" s="86"/>
      <c r="BD4" s="86"/>
      <c r="BE4" s="86"/>
      <c r="BF4" s="87"/>
      <c r="BG4" s="85">
        <f>BG5</f>
        <v>44347</v>
      </c>
      <c r="BH4" s="86"/>
      <c r="BI4" s="86"/>
      <c r="BJ4" s="86"/>
      <c r="BK4" s="86"/>
      <c r="BL4" s="86"/>
      <c r="BM4" s="87"/>
    </row>
    <row r="5" spans="1:65" ht="15" customHeight="1" x14ac:dyDescent="0.25">
      <c r="A5" s="33" t="s">
        <v>4</v>
      </c>
      <c r="B5" s="33"/>
      <c r="C5" s="84"/>
      <c r="D5" s="84"/>
      <c r="E5" s="84"/>
      <c r="F5" s="84"/>
      <c r="G5" s="84"/>
      <c r="H5" s="84"/>
      <c r="J5" s="70">
        <f>InicioDelProyecto-WEEKDAY(InicioDelProyecto,1)+2+7*(SemanaParaMostrar-1)</f>
        <v>44298</v>
      </c>
      <c r="K5" s="71">
        <f>J5+1</f>
        <v>44299</v>
      </c>
      <c r="L5" s="71">
        <f t="shared" ref="L5:AY5" si="0">K5+1</f>
        <v>44300</v>
      </c>
      <c r="M5" s="71">
        <f t="shared" si="0"/>
        <v>44301</v>
      </c>
      <c r="N5" s="71">
        <f t="shared" si="0"/>
        <v>44302</v>
      </c>
      <c r="O5" s="71">
        <f t="shared" si="0"/>
        <v>44303</v>
      </c>
      <c r="P5" s="72">
        <f t="shared" si="0"/>
        <v>44304</v>
      </c>
      <c r="Q5" s="70">
        <f>P5+1</f>
        <v>44305</v>
      </c>
      <c r="R5" s="71">
        <f>Q5+1</f>
        <v>44306</v>
      </c>
      <c r="S5" s="71">
        <f t="shared" si="0"/>
        <v>44307</v>
      </c>
      <c r="T5" s="71">
        <f t="shared" si="0"/>
        <v>44308</v>
      </c>
      <c r="U5" s="71">
        <f t="shared" si="0"/>
        <v>44309</v>
      </c>
      <c r="V5" s="71">
        <f t="shared" si="0"/>
        <v>44310</v>
      </c>
      <c r="W5" s="72">
        <f t="shared" si="0"/>
        <v>44311</v>
      </c>
      <c r="X5" s="70">
        <f>W5+1</f>
        <v>44312</v>
      </c>
      <c r="Y5" s="71">
        <f>X5+1</f>
        <v>44313</v>
      </c>
      <c r="Z5" s="71">
        <f t="shared" si="0"/>
        <v>44314</v>
      </c>
      <c r="AA5" s="71">
        <f t="shared" si="0"/>
        <v>44315</v>
      </c>
      <c r="AB5" s="71">
        <f t="shared" si="0"/>
        <v>44316</v>
      </c>
      <c r="AC5" s="71">
        <f t="shared" si="0"/>
        <v>44317</v>
      </c>
      <c r="AD5" s="72">
        <f t="shared" si="0"/>
        <v>44318</v>
      </c>
      <c r="AE5" s="70">
        <f>AD5+1</f>
        <v>44319</v>
      </c>
      <c r="AF5" s="71">
        <f>AE5+1</f>
        <v>44320</v>
      </c>
      <c r="AG5" s="71">
        <f t="shared" si="0"/>
        <v>44321</v>
      </c>
      <c r="AH5" s="71">
        <f t="shared" si="0"/>
        <v>44322</v>
      </c>
      <c r="AI5" s="71">
        <f t="shared" si="0"/>
        <v>44323</v>
      </c>
      <c r="AJ5" s="71">
        <f t="shared" si="0"/>
        <v>44324</v>
      </c>
      <c r="AK5" s="72">
        <f t="shared" si="0"/>
        <v>44325</v>
      </c>
      <c r="AL5" s="70">
        <f>AK5+1</f>
        <v>44326</v>
      </c>
      <c r="AM5" s="71">
        <f>AL5+1</f>
        <v>44327</v>
      </c>
      <c r="AN5" s="71">
        <f t="shared" si="0"/>
        <v>44328</v>
      </c>
      <c r="AO5" s="71">
        <f t="shared" si="0"/>
        <v>44329</v>
      </c>
      <c r="AP5" s="71">
        <f t="shared" si="0"/>
        <v>44330</v>
      </c>
      <c r="AQ5" s="71">
        <f t="shared" si="0"/>
        <v>44331</v>
      </c>
      <c r="AR5" s="72">
        <f t="shared" si="0"/>
        <v>44332</v>
      </c>
      <c r="AS5" s="70">
        <f>AR5+1</f>
        <v>44333</v>
      </c>
      <c r="AT5" s="71">
        <f>AS5+1</f>
        <v>44334</v>
      </c>
      <c r="AU5" s="71">
        <f t="shared" si="0"/>
        <v>44335</v>
      </c>
      <c r="AV5" s="71">
        <f t="shared" si="0"/>
        <v>44336</v>
      </c>
      <c r="AW5" s="71">
        <f t="shared" si="0"/>
        <v>44337</v>
      </c>
      <c r="AX5" s="71">
        <f t="shared" si="0"/>
        <v>44338</v>
      </c>
      <c r="AY5" s="72">
        <f t="shared" si="0"/>
        <v>44339</v>
      </c>
      <c r="AZ5" s="70">
        <f>AY5+1</f>
        <v>44340</v>
      </c>
      <c r="BA5" s="71">
        <f>AZ5+1</f>
        <v>44341</v>
      </c>
      <c r="BB5" s="71">
        <f t="shared" ref="BB5:BF5" si="1">BA5+1</f>
        <v>44342</v>
      </c>
      <c r="BC5" s="71">
        <f t="shared" si="1"/>
        <v>44343</v>
      </c>
      <c r="BD5" s="71">
        <f t="shared" si="1"/>
        <v>44344</v>
      </c>
      <c r="BE5" s="71">
        <f t="shared" si="1"/>
        <v>44345</v>
      </c>
      <c r="BF5" s="72">
        <f t="shared" si="1"/>
        <v>44346</v>
      </c>
      <c r="BG5" s="70">
        <f>BF5+1</f>
        <v>44347</v>
      </c>
      <c r="BH5" s="71">
        <f>BG5+1</f>
        <v>44348</v>
      </c>
      <c r="BI5" s="71">
        <f t="shared" ref="BI5:BM5" si="2">BH5+1</f>
        <v>44349</v>
      </c>
      <c r="BJ5" s="71">
        <f t="shared" si="2"/>
        <v>44350</v>
      </c>
      <c r="BK5" s="71">
        <f t="shared" si="2"/>
        <v>44351</v>
      </c>
      <c r="BL5" s="71">
        <f t="shared" si="2"/>
        <v>44352</v>
      </c>
      <c r="BM5" s="72">
        <f t="shared" si="2"/>
        <v>44353</v>
      </c>
    </row>
    <row r="6" spans="1:65" ht="47.25" customHeight="1" thickBot="1" x14ac:dyDescent="0.3">
      <c r="A6" s="33" t="s">
        <v>5</v>
      </c>
      <c r="B6" s="33"/>
      <c r="C6" s="67" t="s">
        <v>13</v>
      </c>
      <c r="D6" s="68" t="s">
        <v>22</v>
      </c>
      <c r="E6" s="68" t="s">
        <v>23</v>
      </c>
      <c r="F6" s="68" t="s">
        <v>24</v>
      </c>
      <c r="G6" s="68" t="s">
        <v>26</v>
      </c>
      <c r="H6" s="68"/>
      <c r="I6" s="68" t="s">
        <v>27</v>
      </c>
      <c r="J6" s="69" t="str">
        <f t="shared" ref="J6" si="3">LEFT(TEXT(J5,"ddd"),1)</f>
        <v>l</v>
      </c>
      <c r="K6" s="69" t="str">
        <f t="shared" ref="K6:AS6" si="4">LEFT(TEXT(K5,"ddd"),1)</f>
        <v>m</v>
      </c>
      <c r="L6" s="69" t="str">
        <f t="shared" si="4"/>
        <v>m</v>
      </c>
      <c r="M6" s="69" t="str">
        <f t="shared" si="4"/>
        <v>j</v>
      </c>
      <c r="N6" s="69" t="str">
        <f t="shared" si="4"/>
        <v>v</v>
      </c>
      <c r="O6" s="69" t="str">
        <f t="shared" si="4"/>
        <v>s</v>
      </c>
      <c r="P6" s="69" t="str">
        <f t="shared" si="4"/>
        <v>d</v>
      </c>
      <c r="Q6" s="69" t="str">
        <f t="shared" si="4"/>
        <v>l</v>
      </c>
      <c r="R6" s="69" t="str">
        <f t="shared" si="4"/>
        <v>m</v>
      </c>
      <c r="S6" s="69" t="str">
        <f t="shared" si="4"/>
        <v>m</v>
      </c>
      <c r="T6" s="69" t="str">
        <f t="shared" si="4"/>
        <v>j</v>
      </c>
      <c r="U6" s="69" t="str">
        <f t="shared" si="4"/>
        <v>v</v>
      </c>
      <c r="V6" s="69" t="str">
        <f t="shared" si="4"/>
        <v>s</v>
      </c>
      <c r="W6" s="69" t="str">
        <f t="shared" si="4"/>
        <v>d</v>
      </c>
      <c r="X6" s="69" t="str">
        <f t="shared" si="4"/>
        <v>l</v>
      </c>
      <c r="Y6" s="69" t="str">
        <f t="shared" si="4"/>
        <v>m</v>
      </c>
      <c r="Z6" s="69" t="str">
        <f t="shared" si="4"/>
        <v>m</v>
      </c>
      <c r="AA6" s="69" t="str">
        <f t="shared" si="4"/>
        <v>j</v>
      </c>
      <c r="AB6" s="69" t="str">
        <f t="shared" si="4"/>
        <v>v</v>
      </c>
      <c r="AC6" s="69" t="str">
        <f t="shared" si="4"/>
        <v>s</v>
      </c>
      <c r="AD6" s="69" t="str">
        <f t="shared" si="4"/>
        <v>d</v>
      </c>
      <c r="AE6" s="69" t="str">
        <f t="shared" si="4"/>
        <v>l</v>
      </c>
      <c r="AF6" s="69" t="str">
        <f t="shared" si="4"/>
        <v>m</v>
      </c>
      <c r="AG6" s="69" t="str">
        <f t="shared" si="4"/>
        <v>m</v>
      </c>
      <c r="AH6" s="69" t="str">
        <f t="shared" si="4"/>
        <v>j</v>
      </c>
      <c r="AI6" s="69" t="str">
        <f t="shared" si="4"/>
        <v>v</v>
      </c>
      <c r="AJ6" s="69" t="str">
        <f t="shared" si="4"/>
        <v>s</v>
      </c>
      <c r="AK6" s="69" t="str">
        <f t="shared" si="4"/>
        <v>d</v>
      </c>
      <c r="AL6" s="69" t="str">
        <f t="shared" si="4"/>
        <v>l</v>
      </c>
      <c r="AM6" s="69" t="str">
        <f t="shared" si="4"/>
        <v>m</v>
      </c>
      <c r="AN6" s="69" t="str">
        <f t="shared" si="4"/>
        <v>m</v>
      </c>
      <c r="AO6" s="69" t="str">
        <f t="shared" si="4"/>
        <v>j</v>
      </c>
      <c r="AP6" s="69" t="str">
        <f t="shared" si="4"/>
        <v>v</v>
      </c>
      <c r="AQ6" s="69" t="str">
        <f t="shared" si="4"/>
        <v>s</v>
      </c>
      <c r="AR6" s="69" t="str">
        <f t="shared" si="4"/>
        <v>d</v>
      </c>
      <c r="AS6" s="69" t="str">
        <f t="shared" si="4"/>
        <v>l</v>
      </c>
      <c r="AT6" s="69" t="str">
        <f t="shared" ref="AT6:BL6" si="5">LEFT(TEXT(AT5,"ddd"),1)</f>
        <v>m</v>
      </c>
      <c r="AU6" s="69" t="str">
        <f t="shared" si="5"/>
        <v>m</v>
      </c>
      <c r="AV6" s="69" t="str">
        <f t="shared" si="5"/>
        <v>j</v>
      </c>
      <c r="AW6" s="69" t="str">
        <f t="shared" si="5"/>
        <v>v</v>
      </c>
      <c r="AX6" s="69" t="str">
        <f t="shared" si="5"/>
        <v>s</v>
      </c>
      <c r="AY6" s="69" t="str">
        <f t="shared" si="5"/>
        <v>d</v>
      </c>
      <c r="AZ6" s="69" t="str">
        <f t="shared" si="5"/>
        <v>l</v>
      </c>
      <c r="BA6" s="69" t="str">
        <f t="shared" si="5"/>
        <v>m</v>
      </c>
      <c r="BB6" s="69" t="str">
        <f t="shared" si="5"/>
        <v>m</v>
      </c>
      <c r="BC6" s="69" t="str">
        <f t="shared" si="5"/>
        <v>j</v>
      </c>
      <c r="BD6" s="69" t="str">
        <f t="shared" si="5"/>
        <v>v</v>
      </c>
      <c r="BE6" s="69" t="str">
        <f t="shared" si="5"/>
        <v>s</v>
      </c>
      <c r="BF6" s="69" t="str">
        <f t="shared" si="5"/>
        <v>d</v>
      </c>
      <c r="BG6" s="69" t="str">
        <f t="shared" si="5"/>
        <v>l</v>
      </c>
      <c r="BH6" s="69" t="str">
        <f t="shared" si="5"/>
        <v>m</v>
      </c>
      <c r="BI6" s="69" t="str">
        <f t="shared" si="5"/>
        <v>m</v>
      </c>
      <c r="BJ6" s="69" t="str">
        <f t="shared" si="5"/>
        <v>j</v>
      </c>
      <c r="BK6" s="69" t="str">
        <f t="shared" si="5"/>
        <v>v</v>
      </c>
      <c r="BL6" s="69" t="str">
        <f t="shared" si="5"/>
        <v>s</v>
      </c>
      <c r="BM6" s="69" t="str">
        <f>LEFT(TEXT(BM5,"ddd"),1)</f>
        <v>d</v>
      </c>
    </row>
    <row r="7" spans="1:65" s="3" customFormat="1" ht="30" customHeight="1" thickBot="1" x14ac:dyDescent="0.3">
      <c r="A7" s="33" t="s">
        <v>6</v>
      </c>
      <c r="B7" s="80" t="s">
        <v>49</v>
      </c>
      <c r="C7" s="12" t="s">
        <v>29</v>
      </c>
      <c r="D7" s="39"/>
      <c r="E7" s="13"/>
      <c r="F7" s="51"/>
      <c r="G7" s="52"/>
      <c r="H7" s="11"/>
      <c r="I7" s="11" t="str">
        <f t="shared" ref="I7:I34" si="6">IF(OR(ISBLANK(Fecha_incio),ISBLANK(Fecha_final)),"",Fecha_final-Fecha_incio+1)</f>
        <v/>
      </c>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row>
    <row r="8" spans="1:65" s="3" customFormat="1" ht="55.5" customHeight="1" thickBot="1" x14ac:dyDescent="0.3">
      <c r="A8" s="33" t="s">
        <v>7</v>
      </c>
      <c r="B8" s="80"/>
      <c r="C8" s="73" t="s">
        <v>30</v>
      </c>
      <c r="D8" s="74" t="s">
        <v>31</v>
      </c>
      <c r="E8" s="14">
        <v>1</v>
      </c>
      <c r="F8" s="53">
        <v>44252</v>
      </c>
      <c r="G8" s="53">
        <v>44265</v>
      </c>
      <c r="H8" s="11"/>
      <c r="I8" s="11">
        <f t="shared" si="6"/>
        <v>14</v>
      </c>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row>
    <row r="9" spans="1:65" s="3" customFormat="1" ht="60" customHeight="1" thickBot="1" x14ac:dyDescent="0.3">
      <c r="A9" s="33" t="s">
        <v>8</v>
      </c>
      <c r="B9" s="80"/>
      <c r="C9" s="73" t="s">
        <v>32</v>
      </c>
      <c r="D9" s="74" t="s">
        <v>31</v>
      </c>
      <c r="E9" s="14">
        <v>0.9</v>
      </c>
      <c r="F9" s="53">
        <v>44258</v>
      </c>
      <c r="G9" s="53">
        <v>44267</v>
      </c>
      <c r="H9" s="11"/>
      <c r="I9" s="11">
        <f t="shared" si="6"/>
        <v>10</v>
      </c>
      <c r="J9" s="28"/>
      <c r="K9" s="28"/>
      <c r="L9" s="28"/>
      <c r="M9" s="28"/>
      <c r="N9" s="28"/>
      <c r="O9" s="28"/>
      <c r="P9" s="28"/>
      <c r="Q9" s="28"/>
      <c r="R9" s="28"/>
      <c r="S9" s="28"/>
      <c r="T9" s="28"/>
      <c r="U9" s="28"/>
      <c r="V9" s="29"/>
      <c r="W9" s="29"/>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row>
    <row r="10" spans="1:65" s="3" customFormat="1" ht="62.25" customHeight="1" thickBot="1" x14ac:dyDescent="0.3">
      <c r="A10" s="32"/>
      <c r="B10" s="80"/>
      <c r="C10" s="73" t="s">
        <v>35</v>
      </c>
      <c r="D10" s="75" t="s">
        <v>36</v>
      </c>
      <c r="E10" s="14">
        <v>1</v>
      </c>
      <c r="F10" s="53">
        <v>44259</v>
      </c>
      <c r="G10" s="53">
        <v>44270</v>
      </c>
      <c r="H10" s="11"/>
      <c r="I10" s="11">
        <f t="shared" si="6"/>
        <v>12</v>
      </c>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row>
    <row r="11" spans="1:65" s="3" customFormat="1" ht="75" customHeight="1" thickBot="1" x14ac:dyDescent="0.3">
      <c r="A11" s="32"/>
      <c r="B11" s="81" t="s">
        <v>50</v>
      </c>
      <c r="C11" s="73" t="s">
        <v>37</v>
      </c>
      <c r="D11" s="74" t="s">
        <v>38</v>
      </c>
      <c r="E11" s="14">
        <v>1</v>
      </c>
      <c r="F11" s="53">
        <f>G10</f>
        <v>44270</v>
      </c>
      <c r="G11" s="53">
        <f>F11+5</f>
        <v>44275</v>
      </c>
      <c r="H11" s="11"/>
      <c r="I11" s="11">
        <f t="shared" si="6"/>
        <v>6</v>
      </c>
      <c r="J11" s="28"/>
      <c r="K11" s="28"/>
      <c r="L11" s="28"/>
      <c r="M11" s="28"/>
      <c r="N11" s="28"/>
      <c r="O11" s="28"/>
      <c r="P11" s="28"/>
      <c r="Q11" s="28"/>
      <c r="R11" s="28"/>
      <c r="S11" s="28"/>
      <c r="T11" s="28"/>
      <c r="U11" s="28"/>
      <c r="V11" s="28"/>
      <c r="W11" s="28"/>
      <c r="X11" s="28"/>
      <c r="Y11" s="28"/>
      <c r="Z11" s="29"/>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row>
    <row r="12" spans="1:65" s="3" customFormat="1" ht="30" customHeight="1" thickBot="1" x14ac:dyDescent="0.3">
      <c r="A12" s="32"/>
      <c r="B12" s="81"/>
      <c r="C12" s="73" t="s">
        <v>43</v>
      </c>
      <c r="D12" s="75" t="s">
        <v>34</v>
      </c>
      <c r="E12" s="14">
        <v>1</v>
      </c>
      <c r="F12" s="53">
        <v>44260</v>
      </c>
      <c r="G12" s="53">
        <v>44287</v>
      </c>
      <c r="H12" s="11"/>
      <c r="I12" s="11">
        <f t="shared" si="6"/>
        <v>28</v>
      </c>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row>
    <row r="13" spans="1:65" s="3" customFormat="1" ht="30" customHeight="1" thickBot="1" x14ac:dyDescent="0.3">
      <c r="A13" s="32"/>
      <c r="B13" s="81"/>
      <c r="C13" s="73" t="s">
        <v>44</v>
      </c>
      <c r="D13" s="75" t="s">
        <v>36</v>
      </c>
      <c r="E13" s="14">
        <v>1</v>
      </c>
      <c r="F13" s="53">
        <v>44288</v>
      </c>
      <c r="G13" s="53">
        <v>44293</v>
      </c>
      <c r="H13" s="11"/>
      <c r="I13" s="11"/>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row>
    <row r="14" spans="1:65" s="3" customFormat="1" ht="30" customHeight="1" thickBot="1" x14ac:dyDescent="0.3">
      <c r="A14" s="32"/>
      <c r="B14" s="81"/>
      <c r="C14" s="73" t="s">
        <v>46</v>
      </c>
      <c r="D14" s="75" t="s">
        <v>33</v>
      </c>
      <c r="E14" s="14">
        <v>1</v>
      </c>
      <c r="F14" s="53">
        <v>44293</v>
      </c>
      <c r="G14" s="53">
        <v>44295</v>
      </c>
      <c r="H14" s="11"/>
      <c r="I14" s="11"/>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row>
    <row r="15" spans="1:65" s="3" customFormat="1" ht="30" customHeight="1" thickBot="1" x14ac:dyDescent="0.3">
      <c r="A15" s="33" t="s">
        <v>9</v>
      </c>
      <c r="B15" s="79"/>
      <c r="C15" s="15" t="s">
        <v>39</v>
      </c>
      <c r="D15" s="40"/>
      <c r="E15" s="16"/>
      <c r="F15" s="54"/>
      <c r="G15" s="55"/>
      <c r="H15" s="11"/>
      <c r="I15" s="11" t="str">
        <f t="shared" si="6"/>
        <v/>
      </c>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row>
    <row r="16" spans="1:65" s="3" customFormat="1" ht="30" customHeight="1" thickBot="1" x14ac:dyDescent="0.3">
      <c r="A16" s="32"/>
      <c r="B16" s="78" t="s">
        <v>52</v>
      </c>
      <c r="C16" s="76" t="s">
        <v>48</v>
      </c>
      <c r="D16" s="77" t="s">
        <v>34</v>
      </c>
      <c r="E16" s="17">
        <v>1</v>
      </c>
      <c r="F16" s="56">
        <v>44280</v>
      </c>
      <c r="G16" s="56">
        <v>44288</v>
      </c>
      <c r="H16" s="11"/>
      <c r="I16" s="11"/>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row>
    <row r="17" spans="1:65" s="3" customFormat="1" ht="30" customHeight="1" thickBot="1" x14ac:dyDescent="0.3">
      <c r="A17" s="32"/>
      <c r="B17" s="81" t="s">
        <v>50</v>
      </c>
      <c r="C17" s="76" t="s">
        <v>51</v>
      </c>
      <c r="D17" s="77"/>
      <c r="E17" s="17">
        <v>1</v>
      </c>
      <c r="F17" s="56">
        <v>44290</v>
      </c>
      <c r="G17" s="56">
        <v>44298</v>
      </c>
      <c r="H17" s="11"/>
      <c r="I17" s="11"/>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row>
    <row r="18" spans="1:65" s="3" customFormat="1" ht="37.5" customHeight="1" thickBot="1" x14ac:dyDescent="0.3">
      <c r="A18" s="33"/>
      <c r="B18" s="81"/>
      <c r="C18" s="76" t="s">
        <v>41</v>
      </c>
      <c r="D18" s="77" t="s">
        <v>36</v>
      </c>
      <c r="E18" s="17">
        <v>1</v>
      </c>
      <c r="F18" s="56">
        <v>44301</v>
      </c>
      <c r="G18" s="56">
        <v>44305</v>
      </c>
      <c r="H18" s="11"/>
      <c r="I18" s="11">
        <f t="shared" si="6"/>
        <v>5</v>
      </c>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row>
    <row r="19" spans="1:65" s="3" customFormat="1" ht="30" customHeight="1" thickBot="1" x14ac:dyDescent="0.3">
      <c r="A19" s="32"/>
      <c r="B19" s="81"/>
      <c r="C19" s="76" t="s">
        <v>47</v>
      </c>
      <c r="D19" s="77" t="s">
        <v>33</v>
      </c>
      <c r="E19" s="17">
        <v>1</v>
      </c>
      <c r="F19" s="56">
        <v>44306</v>
      </c>
      <c r="G19" s="56">
        <f>F19+5</f>
        <v>44311</v>
      </c>
      <c r="H19" s="11"/>
      <c r="I19" s="11">
        <f t="shared" si="6"/>
        <v>6</v>
      </c>
      <c r="J19" s="28"/>
      <c r="K19" s="28"/>
      <c r="L19" s="28"/>
      <c r="M19" s="28"/>
      <c r="N19" s="28"/>
      <c r="O19" s="28"/>
      <c r="P19" s="28"/>
      <c r="Q19" s="28"/>
      <c r="R19" s="28"/>
      <c r="S19" s="28"/>
      <c r="T19" s="28"/>
      <c r="U19" s="28"/>
      <c r="V19" s="29"/>
      <c r="W19" s="29"/>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row>
    <row r="20" spans="1:65" s="3" customFormat="1" ht="30" customHeight="1" thickBot="1" x14ac:dyDescent="0.3">
      <c r="A20" s="32"/>
      <c r="B20" s="32"/>
      <c r="C20" s="47" t="s">
        <v>53</v>
      </c>
      <c r="D20" s="41"/>
      <c r="E20" s="17">
        <v>1</v>
      </c>
      <c r="F20" s="56">
        <v>44311</v>
      </c>
      <c r="G20" s="56">
        <v>44316</v>
      </c>
      <c r="H20" s="11"/>
      <c r="I20" s="11">
        <f t="shared" si="6"/>
        <v>6</v>
      </c>
      <c r="J20" s="28"/>
      <c r="K20" s="28"/>
      <c r="L20" s="28"/>
      <c r="M20" s="28"/>
      <c r="N20" s="28"/>
      <c r="O20" s="28"/>
      <c r="P20" s="28"/>
      <c r="Q20" s="28"/>
      <c r="R20" s="28"/>
      <c r="S20" s="28"/>
      <c r="T20" s="28"/>
      <c r="U20" s="28"/>
      <c r="V20" s="28"/>
      <c r="W20" s="28"/>
      <c r="X20" s="28"/>
      <c r="Y20" s="28"/>
      <c r="Z20" s="29"/>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row>
    <row r="21" spans="1:65" s="3" customFormat="1" ht="30" customHeight="1" thickBot="1" x14ac:dyDescent="0.3">
      <c r="A21" s="32" t="s">
        <v>10</v>
      </c>
      <c r="B21" s="32"/>
      <c r="C21" s="18" t="s">
        <v>40</v>
      </c>
      <c r="D21" s="42"/>
      <c r="E21" s="19"/>
      <c r="F21" s="57"/>
      <c r="G21" s="58"/>
      <c r="H21" s="11"/>
      <c r="I21" s="11" t="str">
        <f t="shared" si="6"/>
        <v/>
      </c>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row>
    <row r="22" spans="1:65" s="3" customFormat="1" ht="30" customHeight="1" thickBot="1" x14ac:dyDescent="0.3">
      <c r="A22" s="32"/>
      <c r="B22" s="32"/>
      <c r="C22" s="48" t="s">
        <v>58</v>
      </c>
      <c r="D22" s="43"/>
      <c r="E22" s="20">
        <v>0.9</v>
      </c>
      <c r="F22" s="59">
        <v>44316</v>
      </c>
      <c r="G22" s="59">
        <f>F22+5</f>
        <v>44321</v>
      </c>
      <c r="H22" s="11"/>
      <c r="I22" s="11">
        <f t="shared" si="6"/>
        <v>6</v>
      </c>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row>
    <row r="23" spans="1:65" s="3" customFormat="1" ht="30" customHeight="1" thickBot="1" x14ac:dyDescent="0.3">
      <c r="A23" s="32"/>
      <c r="B23" s="32"/>
      <c r="C23" s="48" t="s">
        <v>88</v>
      </c>
      <c r="D23" s="43"/>
      <c r="E23" s="20">
        <v>0.9</v>
      </c>
      <c r="F23" s="59">
        <f>G22+1</f>
        <v>44322</v>
      </c>
      <c r="G23" s="59">
        <f>F23+4</f>
        <v>44326</v>
      </c>
      <c r="H23" s="11"/>
      <c r="I23" s="11">
        <f t="shared" si="6"/>
        <v>5</v>
      </c>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row>
    <row r="24" spans="1:65" s="3" customFormat="1" ht="30" customHeight="1" thickBot="1" x14ac:dyDescent="0.3">
      <c r="A24" s="32"/>
      <c r="B24" s="32"/>
      <c r="C24" s="89" t="s">
        <v>87</v>
      </c>
      <c r="D24" s="43"/>
      <c r="E24" s="20">
        <v>0.8</v>
      </c>
      <c r="F24" s="59">
        <f>F23+5</f>
        <v>44327</v>
      </c>
      <c r="G24" s="59">
        <f>F24+5</f>
        <v>44332</v>
      </c>
      <c r="H24" s="11"/>
      <c r="I24" s="11">
        <f t="shared" si="6"/>
        <v>6</v>
      </c>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row>
    <row r="25" spans="1:65" s="3" customFormat="1" ht="30" customHeight="1" thickBot="1" x14ac:dyDescent="0.3">
      <c r="A25" s="32"/>
      <c r="B25" s="32"/>
      <c r="C25" s="48" t="s">
        <v>57</v>
      </c>
      <c r="D25" s="43"/>
      <c r="E25" s="20">
        <v>0.9</v>
      </c>
      <c r="F25" s="59">
        <f>G24+1</f>
        <v>44333</v>
      </c>
      <c r="G25" s="59">
        <v>44340</v>
      </c>
      <c r="H25" s="11"/>
      <c r="I25" s="11">
        <f t="shared" si="6"/>
        <v>8</v>
      </c>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row>
    <row r="26" spans="1:65" s="3" customFormat="1" ht="30" customHeight="1" thickBot="1" x14ac:dyDescent="0.3">
      <c r="A26" s="32"/>
      <c r="B26" s="32"/>
      <c r="C26" s="48" t="s">
        <v>56</v>
      </c>
      <c r="D26" s="43"/>
      <c r="E26" s="20">
        <v>0.4</v>
      </c>
      <c r="F26" s="59">
        <v>44351</v>
      </c>
      <c r="G26" s="59">
        <v>44358</v>
      </c>
      <c r="H26" s="11"/>
      <c r="I26" s="11">
        <f t="shared" si="6"/>
        <v>8</v>
      </c>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row>
    <row r="27" spans="1:65" s="3" customFormat="1" ht="30" customHeight="1" thickBot="1" x14ac:dyDescent="0.3">
      <c r="A27" s="32" t="s">
        <v>10</v>
      </c>
      <c r="B27" s="32"/>
      <c r="C27" s="21" t="s">
        <v>54</v>
      </c>
      <c r="D27" s="44"/>
      <c r="E27" s="22"/>
      <c r="F27" s="60"/>
      <c r="G27" s="61"/>
      <c r="H27" s="11"/>
      <c r="I27" s="11" t="str">
        <f t="shared" si="6"/>
        <v/>
      </c>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row>
    <row r="28" spans="1:65" s="3" customFormat="1" ht="30" customHeight="1" thickBot="1" x14ac:dyDescent="0.3">
      <c r="A28" s="32"/>
      <c r="B28" s="32"/>
      <c r="C28" s="49" t="s">
        <v>14</v>
      </c>
      <c r="D28" s="45"/>
      <c r="E28" s="23"/>
      <c r="F28" s="62" t="s">
        <v>25</v>
      </c>
      <c r="G28" s="62" t="s">
        <v>25</v>
      </c>
      <c r="H28" s="11"/>
      <c r="I28" s="11" t="e">
        <f t="shared" si="6"/>
        <v>#VALUE!</v>
      </c>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row>
    <row r="29" spans="1:65" s="3" customFormat="1" ht="30" customHeight="1" thickBot="1" x14ac:dyDescent="0.3">
      <c r="A29" s="32"/>
      <c r="B29" s="32"/>
      <c r="C29" s="49" t="s">
        <v>15</v>
      </c>
      <c r="D29" s="45"/>
      <c r="E29" s="23"/>
      <c r="F29" s="62" t="s">
        <v>25</v>
      </c>
      <c r="G29" s="62" t="s">
        <v>25</v>
      </c>
      <c r="H29" s="11"/>
      <c r="I29" s="11" t="e">
        <f t="shared" si="6"/>
        <v>#VALUE!</v>
      </c>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row>
    <row r="30" spans="1:65" s="3" customFormat="1" ht="30" customHeight="1" thickBot="1" x14ac:dyDescent="0.3">
      <c r="A30" s="32"/>
      <c r="B30" s="32"/>
      <c r="C30" s="49" t="s">
        <v>16</v>
      </c>
      <c r="D30" s="45"/>
      <c r="E30" s="23"/>
      <c r="F30" s="62" t="s">
        <v>25</v>
      </c>
      <c r="G30" s="62" t="s">
        <v>25</v>
      </c>
      <c r="H30" s="11"/>
      <c r="I30" s="11" t="e">
        <f t="shared" si="6"/>
        <v>#VALUE!</v>
      </c>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row>
    <row r="31" spans="1:65" s="3" customFormat="1" ht="30" customHeight="1" thickBot="1" x14ac:dyDescent="0.3">
      <c r="A31" s="32"/>
      <c r="B31" s="32"/>
      <c r="C31" s="49" t="s">
        <v>17</v>
      </c>
      <c r="D31" s="45"/>
      <c r="E31" s="23"/>
      <c r="F31" s="62" t="s">
        <v>25</v>
      </c>
      <c r="G31" s="62" t="s">
        <v>25</v>
      </c>
      <c r="H31" s="11"/>
      <c r="I31" s="11" t="e">
        <f t="shared" si="6"/>
        <v>#VALUE!</v>
      </c>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row>
    <row r="32" spans="1:65" s="3" customFormat="1" ht="30" customHeight="1" thickBot="1" x14ac:dyDescent="0.3">
      <c r="A32" s="32"/>
      <c r="B32" s="32"/>
      <c r="C32" s="49" t="s">
        <v>18</v>
      </c>
      <c r="D32" s="45"/>
      <c r="E32" s="23"/>
      <c r="F32" s="62" t="s">
        <v>25</v>
      </c>
      <c r="G32" s="62" t="s">
        <v>25</v>
      </c>
      <c r="H32" s="11"/>
      <c r="I32" s="11" t="e">
        <f t="shared" si="6"/>
        <v>#VALUE!</v>
      </c>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row>
    <row r="33" spans="1:65" s="3" customFormat="1" ht="30" customHeight="1" thickBot="1" x14ac:dyDescent="0.3">
      <c r="A33" s="32" t="s">
        <v>11</v>
      </c>
      <c r="B33" s="32"/>
      <c r="C33" s="50"/>
      <c r="D33" s="46"/>
      <c r="E33" s="10"/>
      <c r="F33" s="63"/>
      <c r="G33" s="63"/>
      <c r="H33" s="11"/>
      <c r="I33" s="11" t="str">
        <f t="shared" si="6"/>
        <v/>
      </c>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row>
    <row r="34" spans="1:65" s="3" customFormat="1" ht="30" customHeight="1" thickBot="1" x14ac:dyDescent="0.3">
      <c r="A34" s="33" t="s">
        <v>12</v>
      </c>
      <c r="B34" s="33"/>
      <c r="C34" s="24" t="s">
        <v>19</v>
      </c>
      <c r="D34" s="25"/>
      <c r="E34" s="26"/>
      <c r="F34" s="64"/>
      <c r="G34" s="65"/>
      <c r="H34" s="27"/>
      <c r="I34" s="27" t="str">
        <f t="shared" si="6"/>
        <v/>
      </c>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row>
    <row r="35" spans="1:65" ht="30" customHeight="1" x14ac:dyDescent="0.25">
      <c r="H35" s="6"/>
    </row>
    <row r="36" spans="1:65" ht="30" customHeight="1" x14ac:dyDescent="0.25">
      <c r="D36" s="8"/>
      <c r="G36" s="34"/>
    </row>
    <row r="37" spans="1:65" ht="30" customHeight="1" x14ac:dyDescent="0.25">
      <c r="D37" s="9"/>
    </row>
  </sheetData>
  <mergeCells count="15">
    <mergeCell ref="AL4:AR4"/>
    <mergeCell ref="AS4:AY4"/>
    <mergeCell ref="AZ4:BF4"/>
    <mergeCell ref="BG4:BM4"/>
    <mergeCell ref="F3:G3"/>
    <mergeCell ref="J4:P4"/>
    <mergeCell ref="Q4:W4"/>
    <mergeCell ref="X4:AD4"/>
    <mergeCell ref="AE4:AK4"/>
    <mergeCell ref="B7:B10"/>
    <mergeCell ref="B11:B14"/>
    <mergeCell ref="B17:B19"/>
    <mergeCell ref="D3:E3"/>
    <mergeCell ref="D4:E4"/>
    <mergeCell ref="C5:H5"/>
  </mergeCells>
  <conditionalFormatting sqref="E7:E34">
    <cfRule type="dataBar" priority="14">
      <dataBar>
        <cfvo type="num" val="0"/>
        <cfvo type="num" val="1"/>
        <color rgb="FF00B050"/>
      </dataBar>
      <extLst>
        <ext xmlns:x14="http://schemas.microsoft.com/office/spreadsheetml/2009/9/main" uri="{B025F937-C7B1-47D3-B67F-A62EFF666E3E}">
          <x14:id>{B0389232-4C98-4A03-AD0E-39F63BAD1F53}</x14:id>
        </ext>
      </extLst>
    </cfRule>
  </conditionalFormatting>
  <conditionalFormatting sqref="J5:BM34">
    <cfRule type="expression" dxfId="2" priority="33">
      <formula>AND(TODAY()&gt;=J$5,TODAY()&lt;K$5)</formula>
    </cfRule>
  </conditionalFormatting>
  <conditionalFormatting sqref="J7:BM34">
    <cfRule type="expression" dxfId="1" priority="27">
      <formula>AND(Fecha_incio&lt;=J$5,ROUNDDOWN((Fecha_final-Fecha_incio+1)*Progresos,0)+Fecha_incio-1&gt;=J$5)</formula>
    </cfRule>
    <cfRule type="expression" dxfId="0" priority="28" stopIfTrue="1">
      <formula>AND(Fecha_final&gt;=J$5,Fecha_incio&lt;K$5)</formula>
    </cfRule>
  </conditionalFormatting>
  <dataValidations count="1">
    <dataValidation type="whole" operator="greaterThanOrEqual" allowBlank="1" showInputMessage="1" promptTitle="Mostrar semana" prompt="Al cambiar este número, se desplazará la vista del diagrama de Gantt." sqref="F4" xr:uid="{00000000-0002-0000-0000-000000000000}">
      <formula1>1</formula1>
    </dataValidation>
  </dataValidations>
  <hyperlinks>
    <hyperlink ref="C24" location="Presupuestos!A1" display="Cronograma,Presupuestos" xr:uid="{5108D512-E691-437A-B5F0-3F526AF060D2}"/>
  </hyperlinks>
  <printOptions horizontalCentered="1"/>
  <pageMargins left="0.35" right="0.35" top="0.35" bottom="0.5" header="0.3" footer="0.3"/>
  <pageSetup paperSize="9" scale="54" fitToHeight="0" orientation="landscape" r:id="rId1"/>
  <headerFooter differentFirst="1" scaleWithDoc="0">
    <oddFooter>Page &amp;P of &amp;N</oddFooter>
  </headerFooter>
  <ignoredErrors>
    <ignoredError sqref="G23 F2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8A388-55D1-4B49-88A2-AC817CDA9BFE}">
  <dimension ref="A1:I17"/>
  <sheetViews>
    <sheetView showGridLines="0" tabSelected="1" workbookViewId="0"/>
  </sheetViews>
  <sheetFormatPr baseColWidth="10" defaultRowHeight="15" x14ac:dyDescent="0.25"/>
  <cols>
    <col min="1" max="1" width="31.28515625" bestFit="1" customWidth="1"/>
    <col min="2" max="2" width="34.28515625" bestFit="1" customWidth="1"/>
    <col min="3" max="3" width="12" bestFit="1" customWidth="1"/>
    <col min="4" max="4" width="13" bestFit="1" customWidth="1"/>
    <col min="5" max="5" width="12.42578125" bestFit="1" customWidth="1"/>
    <col min="6" max="7" width="14.5703125" bestFit="1" customWidth="1"/>
  </cols>
  <sheetData>
    <row r="1" spans="1:9" x14ac:dyDescent="0.25">
      <c r="A1" s="90" t="s">
        <v>59</v>
      </c>
      <c r="B1" s="91" t="s">
        <v>60</v>
      </c>
      <c r="C1" s="92" t="s">
        <v>61</v>
      </c>
      <c r="D1" s="92"/>
      <c r="E1" s="91" t="s">
        <v>62</v>
      </c>
      <c r="F1" s="91" t="s">
        <v>63</v>
      </c>
      <c r="G1" s="91" t="s">
        <v>64</v>
      </c>
      <c r="H1" s="91" t="s">
        <v>65</v>
      </c>
      <c r="I1" s="93"/>
    </row>
    <row r="2" spans="1:9" x14ac:dyDescent="0.25">
      <c r="A2" s="94" t="s">
        <v>66</v>
      </c>
      <c r="B2" s="95" t="s">
        <v>67</v>
      </c>
      <c r="C2" s="108">
        <v>1200000</v>
      </c>
      <c r="D2" s="108"/>
      <c r="E2" s="96">
        <v>1</v>
      </c>
      <c r="F2" s="97">
        <v>1200000</v>
      </c>
      <c r="G2" s="98">
        <f>F2+F3+F4</f>
        <v>6000000</v>
      </c>
      <c r="H2" s="107"/>
      <c r="I2" s="107"/>
    </row>
    <row r="3" spans="1:9" x14ac:dyDescent="0.25">
      <c r="A3" s="94"/>
      <c r="B3" s="95" t="s">
        <v>68</v>
      </c>
      <c r="C3" s="108">
        <v>1200000</v>
      </c>
      <c r="D3" s="108"/>
      <c r="E3" s="96">
        <v>3</v>
      </c>
      <c r="F3" s="97">
        <v>3600000</v>
      </c>
      <c r="G3" s="98"/>
      <c r="H3" s="107"/>
      <c r="I3" s="107"/>
    </row>
    <row r="4" spans="1:9" x14ac:dyDescent="0.25">
      <c r="A4" s="94"/>
      <c r="B4" s="95" t="s">
        <v>69</v>
      </c>
      <c r="C4" s="108">
        <v>1200000</v>
      </c>
      <c r="D4" s="108"/>
      <c r="E4" s="96">
        <v>1</v>
      </c>
      <c r="F4" s="97">
        <v>1200000</v>
      </c>
      <c r="G4" s="98"/>
      <c r="H4" s="107"/>
      <c r="I4" s="107"/>
    </row>
    <row r="5" spans="1:9" x14ac:dyDescent="0.25">
      <c r="A5" s="100" t="s">
        <v>70</v>
      </c>
      <c r="B5" s="95" t="s">
        <v>71</v>
      </c>
      <c r="C5" s="108">
        <v>45000</v>
      </c>
      <c r="D5" s="108"/>
      <c r="E5" s="96">
        <v>1</v>
      </c>
      <c r="F5" s="97">
        <v>45000</v>
      </c>
      <c r="G5" s="98">
        <v>160000</v>
      </c>
      <c r="H5" s="107"/>
      <c r="I5" s="107"/>
    </row>
    <row r="6" spans="1:9" x14ac:dyDescent="0.25">
      <c r="A6" s="100"/>
      <c r="B6" s="95" t="s">
        <v>72</v>
      </c>
      <c r="C6" s="108">
        <v>115000</v>
      </c>
      <c r="D6" s="108"/>
      <c r="E6" s="96">
        <v>1</v>
      </c>
      <c r="F6" s="97">
        <v>115000</v>
      </c>
      <c r="G6" s="98"/>
      <c r="H6" s="107"/>
      <c r="I6" s="107"/>
    </row>
    <row r="7" spans="1:9" x14ac:dyDescent="0.25">
      <c r="A7" s="101" t="s">
        <v>73</v>
      </c>
      <c r="B7" s="102" t="s">
        <v>74</v>
      </c>
      <c r="C7" s="108">
        <v>1500000</v>
      </c>
      <c r="D7" s="108"/>
      <c r="E7" s="96">
        <v>3</v>
      </c>
      <c r="F7" s="97">
        <v>4500000</v>
      </c>
      <c r="G7" s="97">
        <v>4500000</v>
      </c>
      <c r="H7" s="107"/>
      <c r="I7" s="107"/>
    </row>
    <row r="8" spans="1:9" x14ac:dyDescent="0.25">
      <c r="A8" s="101"/>
      <c r="B8" s="102"/>
      <c r="C8" s="99"/>
      <c r="D8" s="99"/>
      <c r="E8" s="96"/>
      <c r="F8" s="96"/>
      <c r="G8" s="96"/>
      <c r="H8" s="107"/>
      <c r="I8" s="107"/>
    </row>
    <row r="9" spans="1:9" x14ac:dyDescent="0.25">
      <c r="A9" s="103" t="s">
        <v>75</v>
      </c>
      <c r="B9" s="104" t="s">
        <v>76</v>
      </c>
      <c r="C9" s="108">
        <v>74000</v>
      </c>
      <c r="D9" s="108"/>
      <c r="E9" s="96">
        <v>5</v>
      </c>
      <c r="F9" s="97">
        <v>370000</v>
      </c>
      <c r="G9" s="98">
        <v>1027000</v>
      </c>
      <c r="H9" s="107"/>
      <c r="I9" s="107"/>
    </row>
    <row r="10" spans="1:9" x14ac:dyDescent="0.25">
      <c r="A10" s="103"/>
      <c r="B10" s="104" t="s">
        <v>77</v>
      </c>
      <c r="C10" s="109"/>
      <c r="D10" s="109">
        <v>219000</v>
      </c>
      <c r="E10" s="96">
        <v>3</v>
      </c>
      <c r="F10" s="97">
        <v>657000</v>
      </c>
      <c r="G10" s="98"/>
      <c r="H10" s="107"/>
      <c r="I10" s="107"/>
    </row>
    <row r="11" spans="1:9" x14ac:dyDescent="0.25">
      <c r="A11" s="103"/>
      <c r="B11" s="104" t="s">
        <v>78</v>
      </c>
      <c r="C11" s="108">
        <v>0</v>
      </c>
      <c r="D11" s="108"/>
      <c r="E11" s="96">
        <v>1</v>
      </c>
      <c r="F11" s="97">
        <v>0</v>
      </c>
      <c r="G11" s="98"/>
      <c r="H11" s="107"/>
      <c r="I11" s="107"/>
    </row>
    <row r="12" spans="1:9" x14ac:dyDescent="0.25">
      <c r="A12" s="103"/>
      <c r="B12" s="104" t="s">
        <v>79</v>
      </c>
      <c r="C12" s="108">
        <v>0</v>
      </c>
      <c r="D12" s="108"/>
      <c r="E12" s="96">
        <v>3</v>
      </c>
      <c r="F12" s="97">
        <v>0</v>
      </c>
      <c r="G12" s="98"/>
      <c r="H12" s="107"/>
      <c r="I12" s="107"/>
    </row>
    <row r="13" spans="1:9" x14ac:dyDescent="0.25">
      <c r="A13" s="103"/>
      <c r="B13" s="104" t="s">
        <v>80</v>
      </c>
      <c r="C13" s="108">
        <v>0</v>
      </c>
      <c r="D13" s="108"/>
      <c r="E13" s="96">
        <v>3</v>
      </c>
      <c r="F13" s="97">
        <v>0</v>
      </c>
      <c r="G13" s="98"/>
      <c r="H13" s="107"/>
      <c r="I13" s="107"/>
    </row>
    <row r="14" spans="1:9" x14ac:dyDescent="0.25">
      <c r="A14" s="96"/>
      <c r="B14" s="99"/>
      <c r="C14" s="99" t="s">
        <v>81</v>
      </c>
      <c r="D14" s="99" t="s">
        <v>82</v>
      </c>
      <c r="E14" s="96"/>
      <c r="F14" s="96"/>
      <c r="G14" s="96"/>
      <c r="H14" s="107"/>
      <c r="I14" s="107"/>
    </row>
    <row r="15" spans="1:9" x14ac:dyDescent="0.25">
      <c r="A15" s="105" t="s">
        <v>83</v>
      </c>
      <c r="B15" s="104" t="s">
        <v>84</v>
      </c>
      <c r="C15" s="110">
        <v>24000</v>
      </c>
      <c r="D15" s="111">
        <v>150000</v>
      </c>
      <c r="E15" s="96">
        <v>1</v>
      </c>
      <c r="F15" s="96"/>
      <c r="G15" s="97">
        <v>150000</v>
      </c>
      <c r="H15" s="106">
        <f>SUM(G2:G15)</f>
        <v>11837000</v>
      </c>
      <c r="I15" s="106"/>
    </row>
    <row r="16" spans="1:9" x14ac:dyDescent="0.25">
      <c r="A16" s="105"/>
      <c r="B16" s="104" t="s">
        <v>85</v>
      </c>
      <c r="C16" s="112">
        <v>88000</v>
      </c>
      <c r="D16" s="112">
        <v>320000</v>
      </c>
      <c r="E16" s="96">
        <v>1</v>
      </c>
      <c r="F16" s="96"/>
      <c r="G16" s="97">
        <v>320000</v>
      </c>
      <c r="H16" s="106">
        <f>SUM(G2:G13,G16)</f>
        <v>12007000</v>
      </c>
      <c r="I16" s="106"/>
    </row>
    <row r="17" spans="1:9" x14ac:dyDescent="0.25">
      <c r="A17" s="105"/>
      <c r="B17" s="104" t="s">
        <v>86</v>
      </c>
      <c r="C17" s="112">
        <v>73000</v>
      </c>
      <c r="D17" s="112">
        <v>500000</v>
      </c>
      <c r="E17" s="96"/>
      <c r="F17" s="96"/>
      <c r="G17" s="97">
        <v>500000</v>
      </c>
      <c r="H17" s="106">
        <f>SUM(G2:G13,G17)</f>
        <v>12187000</v>
      </c>
      <c r="I17" s="106"/>
    </row>
  </sheetData>
  <mergeCells count="23">
    <mergeCell ref="A15:A17"/>
    <mergeCell ref="H15:I15"/>
    <mergeCell ref="H16:I16"/>
    <mergeCell ref="H17:I17"/>
    <mergeCell ref="A9:A13"/>
    <mergeCell ref="C9:D9"/>
    <mergeCell ref="G9:G13"/>
    <mergeCell ref="C11:D11"/>
    <mergeCell ref="C12:D12"/>
    <mergeCell ref="C13:D13"/>
    <mergeCell ref="A5:A6"/>
    <mergeCell ref="C5:D5"/>
    <mergeCell ref="G5:G6"/>
    <mergeCell ref="C6:D6"/>
    <mergeCell ref="A7:A8"/>
    <mergeCell ref="B7:B8"/>
    <mergeCell ref="C7:D7"/>
    <mergeCell ref="C1:D1"/>
    <mergeCell ref="A2:A4"/>
    <mergeCell ref="C2:D2"/>
    <mergeCell ref="G2:G4"/>
    <mergeCell ref="C3:D3"/>
    <mergeCell ref="C4:D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Diagrama Gantt</vt:lpstr>
      <vt:lpstr>Presupuestos</vt:lpstr>
      <vt:lpstr>'Diagrama Gantt'!Fecha_final</vt:lpstr>
      <vt:lpstr>'Diagrama Gantt'!Fecha_incio</vt:lpstr>
      <vt:lpstr>InicioDelProyecto</vt:lpstr>
      <vt:lpstr>'Diagrama Gantt'!Progresos</vt:lpstr>
      <vt:lpstr>SemanaParaMostrar</vt:lpstr>
      <vt:lpstr>'Diagrama Gantt'!Títulos_a_imprimir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2021-06-18T00:50:23Z</dcterms:modified>
</cp:coreProperties>
</file>