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DebugFramework\GNR\"/>
    </mc:Choice>
  </mc:AlternateContent>
  <xr:revisionPtr revIDLastSave="0" documentId="13_ncr:1_{F9CCF2F6-4B45-4DC2-BC5E-05C7D79656DE}" xr6:coauthVersionLast="47" xr6:coauthVersionMax="47" xr10:uidLastSave="{00000000-0000-0000-0000-000000000000}"/>
  <bookViews>
    <workbookView xWindow="-108" yWindow="-108" windowWidth="23256" windowHeight="12456" xr2:uid="{384DEB29-0A4D-4351-9D94-5B96381341E8}"/>
  </bookViews>
  <sheets>
    <sheet name="0_Baseline" sheetId="1" r:id="rId1"/>
    <sheet name="1_IA_Voltage" sheetId="10" r:id="rId2"/>
    <sheet name="2_IA_Frequency" sheetId="11" r:id="rId3"/>
    <sheet name="3_CFC_Voltage" sheetId="13" r:id="rId4"/>
    <sheet name="4_CFC_Frequency" sheetId="14" r:id="rId5"/>
    <sheet name="5_Shmoo_Core" sheetId="15" r:id="rId6"/>
    <sheet name="6_Boot_Unit" sheetId="16" r:id="rId7"/>
    <sheet name="MiscData" sheetId="3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0" l="1" a="1"/>
  <c r="C25" i="10" s="1"/>
  <c r="C25" i="11" a="1"/>
  <c r="C25" i="11" s="1"/>
  <c r="C25" i="13" a="1"/>
  <c r="C25" i="13" s="1"/>
  <c r="C25" i="14" a="1"/>
  <c r="C25" i="14" s="1"/>
  <c r="C40" i="16" a="1"/>
  <c r="C40" i="16" s="1"/>
  <c r="C39" i="16" a="1"/>
  <c r="C39" i="16" s="1"/>
  <c r="C38" i="16" a="1"/>
  <c r="C38" i="16" s="1"/>
  <c r="C37" i="16" a="1"/>
  <c r="C37" i="16" s="1"/>
  <c r="C36" i="16" a="1"/>
  <c r="C36" i="16" s="1"/>
  <c r="C35" i="16" a="1"/>
  <c r="C35" i="16" s="1"/>
  <c r="C34" i="16" a="1"/>
  <c r="C34" i="16" s="1"/>
  <c r="C33" i="16" a="1"/>
  <c r="C33" i="16" s="1"/>
  <c r="E32" i="16"/>
  <c r="D32" i="16"/>
  <c r="C32" i="16" a="1"/>
  <c r="C32" i="16" s="1"/>
  <c r="E31" i="16"/>
  <c r="D31" i="16"/>
  <c r="C31" i="16" a="1"/>
  <c r="C31" i="16" s="1"/>
  <c r="E30" i="16" a="1"/>
  <c r="E30" i="16" s="1"/>
  <c r="D30" i="16"/>
  <c r="D30" i="16" a="1"/>
  <c r="C30" i="16" a="1"/>
  <c r="C30" i="16" s="1"/>
  <c r="E29" i="16" a="1"/>
  <c r="E29" i="16" s="1"/>
  <c r="D29" i="16"/>
  <c r="D29" i="16" a="1"/>
  <c r="C29" i="16" a="1"/>
  <c r="C29" i="16" s="1"/>
  <c r="C26" i="16"/>
  <c r="C25" i="16" a="1"/>
  <c r="C25" i="16" s="1"/>
  <c r="C24" i="16"/>
  <c r="C23" i="16" a="1"/>
  <c r="C23" i="16" s="1"/>
  <c r="C3" i="16" a="1"/>
  <c r="C3" i="16" s="1"/>
  <c r="C40" i="15" a="1"/>
  <c r="C40" i="15" s="1"/>
  <c r="C39" i="15" a="1"/>
  <c r="C39" i="15" s="1"/>
  <c r="C38" i="15" a="1"/>
  <c r="C38" i="15" s="1"/>
  <c r="C37" i="15" a="1"/>
  <c r="C37" i="15" s="1"/>
  <c r="C36" i="15" a="1"/>
  <c r="C36" i="15" s="1"/>
  <c r="C35" i="15" a="1"/>
  <c r="C35" i="15" s="1"/>
  <c r="C34" i="15" a="1"/>
  <c r="C34" i="15" s="1"/>
  <c r="C33" i="15" a="1"/>
  <c r="C33" i="15" s="1"/>
  <c r="E32" i="15"/>
  <c r="D32" i="15"/>
  <c r="C32" i="15" a="1"/>
  <c r="C32" i="15" s="1"/>
  <c r="E31" i="15"/>
  <c r="D31" i="15"/>
  <c r="C31" i="15" a="1"/>
  <c r="C31" i="15" s="1"/>
  <c r="E30" i="15" a="1"/>
  <c r="E30" i="15" s="1"/>
  <c r="D30" i="15" a="1"/>
  <c r="D30" i="15" s="1"/>
  <c r="C30" i="15" a="1"/>
  <c r="C30" i="15" s="1"/>
  <c r="E29" i="15" a="1"/>
  <c r="E29" i="15" s="1"/>
  <c r="D29" i="15" a="1"/>
  <c r="D29" i="15" s="1"/>
  <c r="C29" i="15" a="1"/>
  <c r="C29" i="15" s="1"/>
  <c r="C26" i="15"/>
  <c r="C25" i="15"/>
  <c r="C25" i="15" a="1"/>
  <c r="C24" i="15"/>
  <c r="C23" i="15" a="1"/>
  <c r="C23" i="15" s="1"/>
  <c r="C3" i="15" a="1"/>
  <c r="C3" i="15" s="1"/>
  <c r="C40" i="14" a="1"/>
  <c r="C40" i="14" s="1"/>
  <c r="C39" i="14" a="1"/>
  <c r="C39" i="14" s="1"/>
  <c r="C38" i="14" a="1"/>
  <c r="C38" i="14" s="1"/>
  <c r="C37" i="14" a="1"/>
  <c r="C37" i="14" s="1"/>
  <c r="C36" i="14" a="1"/>
  <c r="C36" i="14" s="1"/>
  <c r="C35" i="14" a="1"/>
  <c r="C35" i="14" s="1"/>
  <c r="C34" i="14" a="1"/>
  <c r="C34" i="14" s="1"/>
  <c r="C33" i="14" a="1"/>
  <c r="C33" i="14" s="1"/>
  <c r="E32" i="14"/>
  <c r="D32" i="14"/>
  <c r="C32" i="14" a="1"/>
  <c r="C32" i="14" s="1"/>
  <c r="E31" i="14"/>
  <c r="D31" i="14"/>
  <c r="C31" i="14" a="1"/>
  <c r="C31" i="14" s="1"/>
  <c r="E30" i="14" a="1"/>
  <c r="E30" i="14" s="1"/>
  <c r="D30" i="14" a="1"/>
  <c r="D30" i="14" s="1"/>
  <c r="C30" i="14" a="1"/>
  <c r="C30" i="14" s="1"/>
  <c r="E29" i="14" a="1"/>
  <c r="E29" i="14" s="1"/>
  <c r="D29" i="14" a="1"/>
  <c r="D29" i="14" s="1"/>
  <c r="C29" i="14" a="1"/>
  <c r="C29" i="14" s="1"/>
  <c r="C26" i="14"/>
  <c r="C24" i="14"/>
  <c r="C23" i="14" a="1"/>
  <c r="C23" i="14" s="1"/>
  <c r="C3" i="14" a="1"/>
  <c r="C3" i="14" s="1"/>
  <c r="C40" i="13" a="1"/>
  <c r="C40" i="13" s="1"/>
  <c r="C39" i="13" a="1"/>
  <c r="C39" i="13" s="1"/>
  <c r="C38" i="13" a="1"/>
  <c r="C38" i="13" s="1"/>
  <c r="C37" i="13" a="1"/>
  <c r="C37" i="13" s="1"/>
  <c r="C36" i="13" a="1"/>
  <c r="C36" i="13" s="1"/>
  <c r="C35" i="13" a="1"/>
  <c r="C35" i="13" s="1"/>
  <c r="C34" i="13" a="1"/>
  <c r="C34" i="13" s="1"/>
  <c r="C33" i="13" a="1"/>
  <c r="C33" i="13" s="1"/>
  <c r="E32" i="13"/>
  <c r="D32" i="13"/>
  <c r="C32" i="13" a="1"/>
  <c r="C32" i="13" s="1"/>
  <c r="E31" i="13"/>
  <c r="D31" i="13"/>
  <c r="C31" i="13" a="1"/>
  <c r="C31" i="13" s="1"/>
  <c r="E30" i="13" a="1"/>
  <c r="E30" i="13" s="1"/>
  <c r="D30" i="13"/>
  <c r="D30" i="13" a="1"/>
  <c r="C30" i="13" a="1"/>
  <c r="C30" i="13" s="1"/>
  <c r="E29" i="13" a="1"/>
  <c r="E29" i="13" s="1"/>
  <c r="D29" i="13"/>
  <c r="D29" i="13" a="1"/>
  <c r="C29" i="13" a="1"/>
  <c r="C29" i="13" s="1"/>
  <c r="C26" i="13"/>
  <c r="C24" i="13"/>
  <c r="C23" i="13"/>
  <c r="C23" i="13" a="1"/>
  <c r="C3" i="13" a="1"/>
  <c r="C3" i="13" s="1"/>
  <c r="C25" i="1" l="1" a="1"/>
  <c r="C25" i="1" s="1"/>
  <c r="C40" i="11" l="1" a="1"/>
  <c r="C40" i="11" s="1"/>
  <c r="C39" i="11" a="1"/>
  <c r="C39" i="11" s="1"/>
  <c r="C38" i="11" a="1"/>
  <c r="C38" i="11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E32" i="11"/>
  <c r="D32" i="11"/>
  <c r="C32" i="11" a="1"/>
  <c r="C32" i="11" s="1"/>
  <c r="E31" i="11"/>
  <c r="D31" i="11"/>
  <c r="C31" i="11" a="1"/>
  <c r="C31" i="11" s="1"/>
  <c r="E30" i="11" a="1"/>
  <c r="E30" i="11" s="1"/>
  <c r="D30" i="11" a="1"/>
  <c r="D30" i="11" s="1"/>
  <c r="C30" i="11" a="1"/>
  <c r="C30" i="11" s="1"/>
  <c r="E29" i="11" a="1"/>
  <c r="E29" i="11" s="1"/>
  <c r="D29" i="11" a="1"/>
  <c r="D29" i="11" s="1"/>
  <c r="C29" i="11" a="1"/>
  <c r="C29" i="11" s="1"/>
  <c r="C26" i="11"/>
  <c r="C24" i="11"/>
  <c r="C23" i="11" a="1"/>
  <c r="C23" i="11" s="1"/>
  <c r="C3" i="11" a="1"/>
  <c r="C3" i="11" s="1"/>
  <c r="C40" i="10" a="1"/>
  <c r="C40" i="10" s="1"/>
  <c r="C39" i="10" a="1"/>
  <c r="C39" i="10" s="1"/>
  <c r="C38" i="10" a="1"/>
  <c r="C38" i="10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E32" i="10"/>
  <c r="D32" i="10"/>
  <c r="C32" i="10" a="1"/>
  <c r="C32" i="10" s="1"/>
  <c r="E31" i="10"/>
  <c r="D31" i="10"/>
  <c r="C31" i="10" a="1"/>
  <c r="C31" i="10" s="1"/>
  <c r="E30" i="10" a="1"/>
  <c r="E30" i="10" s="1"/>
  <c r="D30" i="10" a="1"/>
  <c r="D30" i="10" s="1"/>
  <c r="C30" i="10" a="1"/>
  <c r="C30" i="10" s="1"/>
  <c r="E29" i="10" a="1"/>
  <c r="E29" i="10" s="1"/>
  <c r="D29" i="10" a="1"/>
  <c r="D29" i="10" s="1"/>
  <c r="C29" i="10" a="1"/>
  <c r="C29" i="10" s="1"/>
  <c r="C26" i="10"/>
  <c r="C24" i="10"/>
  <c r="C23" i="10" a="1"/>
  <c r="C23" i="10" s="1"/>
  <c r="C3" i="10" a="1"/>
  <c r="C3" i="10" s="1"/>
  <c r="AA3" i="3" a="1"/>
  <c r="AA3" i="3" s="1"/>
  <c r="Z2" i="3"/>
  <c r="C26" i="1"/>
  <c r="C23" i="1" a="1"/>
  <c r="C23" i="1" s="1"/>
  <c r="AA2" i="3"/>
  <c r="C3" i="1" a="1"/>
  <c r="C3" i="1" s="1"/>
  <c r="D32" i="1"/>
  <c r="E32" i="1"/>
  <c r="E31" i="1"/>
  <c r="D31" i="1"/>
  <c r="D30" i="1" a="1"/>
  <c r="D30" i="1" s="1"/>
  <c r="E30" i="1" a="1"/>
  <c r="E30" i="1" s="1"/>
  <c r="E29" i="1" a="1"/>
  <c r="E29" i="1" s="1"/>
  <c r="D29" i="1" a="1"/>
  <c r="D29" i="1" s="1"/>
  <c r="C36" i="1" a="1"/>
  <c r="C36" i="1" s="1"/>
  <c r="C30" i="1" a="1"/>
  <c r="C30" i="1" s="1"/>
  <c r="C29" i="1" a="1"/>
  <c r="C29" i="1" s="1"/>
  <c r="C32" i="1" a="1"/>
  <c r="C32" i="1" s="1"/>
  <c r="C31" i="1" a="1"/>
  <c r="C31" i="1" s="1"/>
  <c r="AC2" i="3" a="1"/>
  <c r="AC2" i="3" s="1"/>
  <c r="C40" i="1" a="1"/>
  <c r="C40" i="1" s="1"/>
  <c r="C39" i="1" a="1"/>
  <c r="C39" i="1" s="1"/>
  <c r="C35" i="1" a="1"/>
  <c r="C35" i="1" s="1"/>
  <c r="C37" i="1" a="1"/>
  <c r="C37" i="1" s="1"/>
  <c r="C38" i="1" a="1"/>
  <c r="C38" i="1" s="1"/>
  <c r="C34" i="1" a="1"/>
  <c r="C34" i="1" s="1"/>
  <c r="C33" i="1" a="1"/>
  <c r="C33" i="1" s="1"/>
  <c r="C24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<sst xmlns="http://schemas.openxmlformats.org/spreadsheetml/2006/main" count="913" uniqueCount="162">
  <si>
    <t>Field</t>
  </si>
  <si>
    <t>COM Port</t>
  </si>
  <si>
    <t>IP Address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</si>
  <si>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</si>
  <si>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</si>
  <si>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</si>
  <si>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</si>
  <si>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</si>
  <si>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</si>
  <si>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</si>
  <si>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</si>
  <si>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</si>
  <si>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</si>
  <si>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</si>
  <si>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</si>
  <si>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</si>
  <si>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</si>
  <si>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</si>
  <si>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</si>
  <si>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</si>
  <si>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</si>
  <si>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</si>
  <si>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</si>
  <si>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</si>
  <si>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</si>
  <si>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</si>
  <si>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</si>
  <si>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</si>
  <si>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</si>
  <si>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</si>
  <si>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</si>
  <si>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</si>
  <si>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</si>
  <si>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</si>
  <si>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</si>
  <si>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</si>
  <si>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</si>
  <si>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</si>
  <si>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</si>
  <si>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</si>
  <si>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</si>
  <si>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</si>
  <si>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</si>
  <si>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</si>
  <si>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</si>
  <si>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</si>
  <si>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</si>
  <si>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</si>
  <si>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</si>
  <si>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</si>
  <si>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</si>
  <si>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</si>
  <si>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</si>
  <si>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</si>
  <si>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</si>
  <si>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</si>
  <si>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</si>
  <si>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</si>
  <si>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</si>
  <si>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</si>
  <si>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</si>
  <si>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</si>
  <si>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</si>
  <si>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</si>
  <si>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</si>
  <si>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</si>
  <si>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</si>
  <si>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</si>
  <si>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</si>
  <si>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</si>
  <si>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</si>
  <si>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</si>
  <si>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</si>
  <si>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</si>
  <si>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</si>
  <si>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</si>
  <si>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</si>
  <si>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</si>
  <si>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</si>
  <si>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</si>
  <si>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</si>
  <si>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</si>
  <si>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</si>
  <si>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</si>
  <si>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</si>
  <si>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</si>
  <si>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</si>
  <si>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</si>
  <si>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</si>
  <si>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</si>
  <si>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</si>
  <si>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</si>
  <si>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</si>
  <si>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</si>
  <si>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</si>
  <si>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</si>
  <si>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</si>
  <si>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</si>
  <si>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</si>
  <si>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</si>
  <si>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</si>
  <si>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</si>
  <si>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</si>
  <si>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</si>
  <si>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</si>
  <si>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</si>
  <si>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</si>
  <si>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</si>
  <si>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</si>
  <si>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</si>
  <si>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</si>
  <si>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</si>
  <si>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</si>
  <si>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</si>
  <si>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</si>
  <si>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</si>
  <si>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</si>
  <si>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</si>
  <si>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</si>
  <si>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</si>
  <si>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</si>
  <si>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</si>
  <si>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</si>
  <si>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</si>
  <si>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</si>
  <si>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Dis2CPM</t>
  </si>
  <si>
    <t>0xa</t>
  </si>
  <si>
    <t>0xc</t>
  </si>
  <si>
    <t>0x3</t>
  </si>
  <si>
    <t>0x9</t>
  </si>
  <si>
    <t>0x5</t>
  </si>
  <si>
    <t>GNR</t>
  </si>
  <si>
    <t>Config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</si>
  <si>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</si>
  <si>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</si>
  <si>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</si>
  <si>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</si>
  <si>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</si>
  <si>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192.168.0.2</t>
  </si>
  <si>
    <t>C:\SystemDebug\ipc_powerdowns.txt</t>
  </si>
  <si>
    <t/>
  </si>
  <si>
    <t>BigCore</t>
  </si>
  <si>
    <t>PYSVConsole</t>
  </si>
  <si>
    <t>Select your content: Linux | Dragon | PYSConsole (Custom Python Script)</t>
  </si>
  <si>
    <t>Lookup String for a Pass Condition of the Test</t>
  </si>
  <si>
    <t>Lookup String for a Fail Condition of the Test</t>
  </si>
  <si>
    <t>Pass String</t>
  </si>
  <si>
    <t>Fail String</t>
  </si>
  <si>
    <t>Test Complete</t>
  </si>
  <si>
    <t>Test Failed</t>
  </si>
  <si>
    <t>Framework</t>
  </si>
  <si>
    <t>Boot Breakpoint</t>
  </si>
  <si>
    <t>Boot Breakpoint only used when PYSVConsole mode is selected. This will stops current boot at selected break, useful for debugging Boot Units</t>
  </si>
  <si>
    <t>EnterVisualID</t>
  </si>
  <si>
    <t>BaseRepro</t>
  </si>
  <si>
    <t>IA_Voltage_check</t>
  </si>
  <si>
    <t>IA_Frequency_check</t>
  </si>
  <si>
    <t>CFC_Frequency_check</t>
  </si>
  <si>
    <t>CFC_Voltage_check</t>
  </si>
  <si>
    <t>Shmoo_Core_Volt_vs_Freq</t>
  </si>
  <si>
    <t>Boot_Unit_check</t>
  </si>
  <si>
    <t>0xa2000000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</si>
</sst>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79"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40" totalsRowShown="0" headerRowDxfId="78">
  <autoFilter ref="A2:B40" xr:uid="{F6B9CD80-47EB-4D7B-AB7D-F37BAA158142}"/>
  <tableColumns count="2">
    <tableColumn id="1" xr3:uid="{73BEFA93-D439-49FC-8D6B-56D287C78610}" name="Field"/>
    <tableColumn id="2" xr3:uid="{2932BC26-6451-4C0C-B0DB-7183C85E53F3}" name="Value" dataDxfId="77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40" totalsRowShown="0" headerRowDxfId="76">
  <autoFilter ref="A2:B40" xr:uid="{F6B9CD80-47EB-4D7B-AB7D-F37BAA158142}"/>
  <tableColumns count="2">
    <tableColumn id="1" xr3:uid="{C9AEC220-9D19-4292-BCC7-F9C00BAD9D5F}" name="Field"/>
    <tableColumn id="2" xr3:uid="{7E2A090E-3CD3-4C3F-B28D-5C74298477F7}" name="Value" dataDxfId="75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40" totalsRowShown="0" headerRowDxfId="74">
  <autoFilter ref="A2:B40" xr:uid="{F6B9CD80-47EB-4D7B-AB7D-F37BAA158142}"/>
  <tableColumns count="2">
    <tableColumn id="1" xr3:uid="{A8259FF5-D3AE-4874-983F-77998A856BA5}" name="Field"/>
    <tableColumn id="2" xr3:uid="{75831E20-54F9-4526-B853-2D8D4FE5F5A6}" name="Value" dataDxfId="7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E8AE8A-C2FF-4989-9AE6-95332694F87A}" name="experiment087" displayName="experiment087" ref="A2:B40" totalsRowShown="0" headerRowDxfId="72">
  <autoFilter ref="A2:B40" xr:uid="{F6B9CD80-47EB-4D7B-AB7D-F37BAA158142}"/>
  <tableColumns count="2">
    <tableColumn id="1" xr3:uid="{773CB8AD-A3D5-4141-929E-6DA1909AC6C8}" name="Field"/>
    <tableColumn id="2" xr3:uid="{1311F5DE-2995-42A7-99CE-F02948958B80}" name="Value" dataDxfId="7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39C624-3C4C-4718-ABDA-FE431DC58EEE}" name="experiment08910" displayName="experiment08910" ref="A2:B40" totalsRowShown="0" headerRowDxfId="70">
  <autoFilter ref="A2:B40" xr:uid="{F6B9CD80-47EB-4D7B-AB7D-F37BAA158142}"/>
  <tableColumns count="2">
    <tableColumn id="1" xr3:uid="{8E8A2993-FBEC-4222-908E-58F1AAD4AF94}" name="Field"/>
    <tableColumn id="2" xr3:uid="{40938F76-CDA5-4EB4-ADC7-05CB8EAE790A}" name="Value" dataDxfId="6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A1EC0-F013-4F1E-A1A9-B829FEDA4475}" name="experiment011" displayName="experiment011" ref="A2:B40" totalsRowShown="0" headerRowDxfId="68">
  <autoFilter ref="A2:B40" xr:uid="{F6B9CD80-47EB-4D7B-AB7D-F37BAA158142}"/>
  <tableColumns count="2">
    <tableColumn id="1" xr3:uid="{FD1063E5-DB00-4764-8A17-681EF423417B}" name="Field"/>
    <tableColumn id="2" xr3:uid="{6D22F9AF-C8FC-4832-BAFF-6C0A2305B289}" name="Value" dataDxfId="67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2CA7C1-5E28-4F77-8831-F85AC041D10A}" name="experiment01112" displayName="experiment01112" ref="A2:B40" totalsRowShown="0" headerRowDxfId="66">
  <autoFilter ref="A2:B40" xr:uid="{F6B9CD80-47EB-4D7B-AB7D-F37BAA158142}"/>
  <tableColumns count="2">
    <tableColumn id="1" xr3:uid="{CA770C0F-135B-4AF8-A73B-0C0D5ABF6120}" name="Field"/>
    <tableColumn id="2" xr3:uid="{3C40E531-2583-4C09-9D79-7FDF39B085A8}" name="Value" dataDxfId="65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8" totalsRowShown="0">
  <autoFilter ref="T2:U18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40"/>
  <sheetViews>
    <sheetView tabSelected="1" topLeftCell="A16" workbookViewId="0">
      <selection activeCell="B3" sqref="B3:B4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24.6640625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154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39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143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/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_xlfn.SWITCH(TRUE,experiment0[[#This Row],[Value]]="",MiscData!U15,experiment0[[#This Row],[Value]]&gt;MiscData!Q3,MiscData!U4,experiment0[[#This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_xlfn.SWITCH(TRUE,experiment0[[#This Row],[Value]]="",MiscData!U15,experiment0[[#This Row],[Value]]&gt;MiscData!Q4,MiscData!U4,experiment0[[#This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3</v>
      </c>
      <c r="C33" s="20" t="str" cm="1">
        <f t="array" ref="C33">_xlfn.SWITCH(B6,"Loops",MiscData!U6,MiscData!U14)</f>
        <v>Number of Loops to run</v>
      </c>
    </row>
    <row r="34" spans="1:3" x14ac:dyDescent="0.3">
      <c r="A34" s="5" t="s">
        <v>32</v>
      </c>
      <c r="B34" s="2" t="s">
        <v>79</v>
      </c>
      <c r="C34" s="21" t="str" cm="1">
        <f t="array" ref="C34">_xlfn.SWITCH($B$6,"Sweep",MiscData!U7,MiscData!$U$14)</f>
        <v>Not used</v>
      </c>
    </row>
    <row r="35" spans="1:3" x14ac:dyDescent="0.3">
      <c r="A35" s="5" t="s">
        <v>34</v>
      </c>
      <c r="B35" s="2" t="s">
        <v>35</v>
      </c>
      <c r="C35" s="21" t="str" cm="1">
        <f t="array" ref="C35">_xlfn.SWITCH($B$6,"Sweep",MiscData!U8,MiscData!$U$14)</f>
        <v>Not used</v>
      </c>
    </row>
    <row r="36" spans="1:3" x14ac:dyDescent="0.3">
      <c r="A36" s="5" t="s">
        <v>36</v>
      </c>
      <c r="B36" s="2">
        <v>-0.03</v>
      </c>
      <c r="C36" s="21" t="str" cm="1">
        <f t="array" ref="C36">_xlfn.SWITCH($B$6,"Sweep",MiscData!U9,MiscData!$U$14)</f>
        <v>Not used</v>
      </c>
    </row>
    <row r="37" spans="1:3" x14ac:dyDescent="0.3">
      <c r="A37" s="5" t="s">
        <v>37</v>
      </c>
      <c r="B37" s="2">
        <v>0.06</v>
      </c>
      <c r="C37" s="21" t="str" cm="1">
        <f t="array" ref="C37">_xlfn.SWITCH($B$6,"Sweep",MiscData!U10,MiscData!$U$14)</f>
        <v>Not used</v>
      </c>
    </row>
    <row r="38" spans="1:3" x14ac:dyDescent="0.3">
      <c r="A38" s="5" t="s">
        <v>38</v>
      </c>
      <c r="B38" s="2">
        <v>0.03</v>
      </c>
      <c r="C38" s="21" t="str" cm="1">
        <f t="array" ref="C38">_xlfn.SWITCH($B$6,"Sweep",MiscData!U11,MiscData!$U$14)</f>
        <v>Not used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6 A7 C7 A8:C12 A15:C40">
    <cfRule type="expression" dxfId="64" priority="1">
      <formula>$B$3="Disabled"</formula>
    </cfRule>
  </conditionalFormatting>
  <conditionalFormatting sqref="A23:C23">
    <cfRule type="expression" dxfId="62" priority="6">
      <formula>$B$5="Slice"</formula>
    </cfRule>
  </conditionalFormatting>
  <conditionalFormatting sqref="A13:C14">
    <cfRule type="expression" dxfId="59" priority="2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3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9" id="{6A1D639A-AF62-4BD9-9179-9A28EA3E7761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7" id="{00000000-000E-0000-0000-000005000000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A25:C25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B18:B23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B24:B25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40"/>
  <sheetViews>
    <sheetView topLeftCell="A22" workbookViewId="0">
      <selection activeCell="B3" sqref="B3:B4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155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88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_xlfn.SWITCH(TRUE,experiment08[[#This Row],[Value]]="",MiscData!U15,experiment08[[#This Row],[Value]]&gt;MiscData!Q3,MiscData!U4,experiment08[[#This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_xlfn.SWITCH(TRUE,experiment08[[#This Row],[Value]]="",MiscData!U15,experiment08[[#This Row],[Value]]&gt;MiscData!Q4,MiscData!U4,experiment08[[#This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5</v>
      </c>
      <c r="C33" s="20" t="str" cm="1">
        <f t="array" ref="C33">_xlfn.SWITCH(B6,"Loops",MiscData!U6,MiscData!U14)</f>
        <v>Not used</v>
      </c>
    </row>
    <row r="34" spans="1:3" x14ac:dyDescent="0.3">
      <c r="A34" s="5" t="s">
        <v>32</v>
      </c>
      <c r="B34" s="2" t="s">
        <v>79</v>
      </c>
      <c r="C34" s="21" t="str" cm="1">
        <f t="array" ref="C34">_xlfn.SWITCH($B$6,"Sweep",MiscData!U7,MiscData!$U$14)</f>
        <v>Select Type: Frequency or Voltage</v>
      </c>
    </row>
    <row r="35" spans="1:3" x14ac:dyDescent="0.3">
      <c r="A35" s="5" t="s">
        <v>34</v>
      </c>
      <c r="B35" s="2" t="s">
        <v>35</v>
      </c>
      <c r="C35" s="21" t="str" cm="1">
        <f t="array" ref="C35">_xlfn.SWITCH($B$6,"Sweep",MiscData!U8,MiscData!$U$14)</f>
        <v>Select domain: IA or CFC</v>
      </c>
    </row>
    <row r="36" spans="1:3" x14ac:dyDescent="0.3">
      <c r="A36" s="5" t="s">
        <v>36</v>
      </c>
      <c r="B36" s="2">
        <v>0.01</v>
      </c>
      <c r="C36" s="21" t="str" cm="1">
        <f t="array" ref="C36">_xlfn.SWITCH($B$6,"Sweep",MiscData!U9,MiscData!$U$14)</f>
        <v>Start point of Sweep. Consider above limits for CFC / IA</v>
      </c>
    </row>
    <row r="37" spans="1:3" x14ac:dyDescent="0.3">
      <c r="A37" s="5" t="s">
        <v>37</v>
      </c>
      <c r="B37" s="2">
        <v>0.02</v>
      </c>
      <c r="C37" s="21" t="str" cm="1">
        <f t="array" ref="C37">_xlfn.SWITCH($B$6,"Sweep",MiscData!U10,MiscData!$U$14)</f>
        <v>End point of Sweep. Consider above limits for CFC / IA</v>
      </c>
    </row>
    <row r="38" spans="1:3" x14ac:dyDescent="0.3">
      <c r="A38" s="5" t="s">
        <v>38</v>
      </c>
      <c r="B38" s="2">
        <v>0.01</v>
      </c>
      <c r="C38" s="21" t="str" cm="1">
        <f t="array" ref="C38">_xlfn.SWITCH($B$6,"Sweep",MiscData!U11,MiscData!$U$14)</f>
        <v>Size of each step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12 A21 C21 A22:C24 A15:C20 A26:C40">
    <cfRule type="expression" dxfId="57" priority="7">
      <formula>$B$3="Disabled"</formula>
    </cfRule>
  </conditionalFormatting>
  <conditionalFormatting sqref="A23:C23">
    <cfRule type="expression" dxfId="55" priority="10">
      <formula>$B$5="Slice"</formula>
    </cfRule>
  </conditionalFormatting>
  <conditionalFormatting sqref="B21">
    <cfRule type="expression" dxfId="52" priority="6">
      <formula>$B$3="Disabled"</formula>
    </cfRule>
  </conditionalFormatting>
  <conditionalFormatting sqref="A13:C14">
    <cfRule type="expression" dxfId="51" priority="5">
      <formula>$B$3="Disabled"</formula>
    </cfRule>
  </conditionalFormatting>
  <conditionalFormatting sqref="A25 C25">
    <cfRule type="expression" dxfId="3" priority="3">
      <formula>$B$3="Disabled"</formula>
    </cfRule>
  </conditionalFormatting>
  <conditionalFormatting sqref="B25">
    <cfRule type="expression" dxfId="1" priority="1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8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12" id="{968DEAD4-3878-46B8-AC16-92EA8DB4CC23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4" id="{22F4C63B-E0FD-4B41-9843-B3D220003273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 C25</xm:sqref>
        </x14:conditionalFormatting>
        <x14:conditionalFormatting xmlns:xm="http://schemas.microsoft.com/office/excel/2006/main">
          <x14:cfRule type="expression" priority="2" id="{81D5688F-7EB4-4B4C-8272-2B88D833625C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B25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B18:B20 B22:B23</xm:sqref>
        </x14:dataValidation>
        <x14:dataValidation type="list" allowBlank="1" showInputMessage="1" showErrorMessage="1" xr:uid="{74E0FF0C-9B23-44A1-A440-743F3EC480D8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40"/>
  <sheetViews>
    <sheetView topLeftCell="A19" workbookViewId="0">
      <selection activeCell="B28" sqref="B28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_xlfn.SWITCH(experiment089[[#This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156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88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>
        <v>-0.03</v>
      </c>
      <c r="C29" s="13" t="str" cm="1">
        <f t="array" ref="C29">_xlfn.SWITCH(B28,"vbump",_xlfn.SWITCH(TRUE,experiment089[[#This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In range. Leave Blank if not used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>
        <v>-0.03</v>
      </c>
      <c r="C30" s="13" t="str" cm="1">
        <f t="array" ref="C30">_xlfn.SWITCH(B28,"vbump",_xlfn.SWITCH(TRUE,experiment089[[#This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In range. Leave Blank if not used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_xlfn.SWITCH(TRUE,experiment089[[#This Row],[Value]]="",MiscData!U15,experiment089[[#This Row],[Value]]&gt;MiscData!Q3,MiscData!U4,experiment089[[#This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_xlfn.SWITCH(TRUE,experiment089[[#This Row],[Value]]="",MiscData!U15,experiment089[[#This Row],[Value]]&gt;MiscData!Q4,MiscData!U4,experiment089[[#This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5</v>
      </c>
      <c r="C33" s="20" t="str" cm="1">
        <f t="array" ref="C33">_xlfn.SWITCH(B6,"Loops",MiscData!U6,MiscData!U14)</f>
        <v>Not used</v>
      </c>
    </row>
    <row r="34" spans="1:3" x14ac:dyDescent="0.3">
      <c r="A34" s="5" t="s">
        <v>32</v>
      </c>
      <c r="B34" s="2" t="s">
        <v>33</v>
      </c>
      <c r="C34" s="21" t="str" cm="1">
        <f t="array" ref="C34">_xlfn.SWITCH($B$6,"Sweep",MiscData!U7,MiscData!$U$14)</f>
        <v>Select Type: Frequency or Voltage</v>
      </c>
    </row>
    <row r="35" spans="1:3" x14ac:dyDescent="0.3">
      <c r="A35" s="5" t="s">
        <v>34</v>
      </c>
      <c r="B35" s="2" t="s">
        <v>35</v>
      </c>
      <c r="C35" s="21" t="str" cm="1">
        <f t="array" ref="C35">_xlfn.SWITCH($B$6,"Sweep",MiscData!U8,MiscData!$U$14)</f>
        <v>Select domain: IA or CFC</v>
      </c>
    </row>
    <row r="36" spans="1:3" x14ac:dyDescent="0.3">
      <c r="A36" s="5" t="s">
        <v>36</v>
      </c>
      <c r="B36" s="2">
        <v>8</v>
      </c>
      <c r="C36" s="21" t="str" cm="1">
        <f t="array" ref="C36">_xlfn.SWITCH($B$6,"Sweep",MiscData!U9,MiscData!$U$14)</f>
        <v>Start point of Sweep. Consider above limits for CFC / IA</v>
      </c>
    </row>
    <row r="37" spans="1:3" x14ac:dyDescent="0.3">
      <c r="A37" s="5" t="s">
        <v>37</v>
      </c>
      <c r="B37" s="2">
        <v>30</v>
      </c>
      <c r="C37" s="21" t="str" cm="1">
        <f t="array" ref="C37">_xlfn.SWITCH($B$6,"Sweep",MiscData!U10,MiscData!$U$14)</f>
        <v>End point of Sweep. Consider above limits for CFC / IA</v>
      </c>
    </row>
    <row r="38" spans="1:3" x14ac:dyDescent="0.3">
      <c r="A38" s="5" t="s">
        <v>38</v>
      </c>
      <c r="B38" s="2">
        <v>4</v>
      </c>
      <c r="C38" s="21" t="str" cm="1">
        <f t="array" ref="C38">_xlfn.SWITCH($B$6,"Sweep",MiscData!U11,MiscData!$U$14)</f>
        <v>Size of each step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12 A15:C24 A26:C40">
    <cfRule type="expression" dxfId="50" priority="6">
      <formula>$B$3="Disabled"</formula>
    </cfRule>
  </conditionalFormatting>
  <conditionalFormatting sqref="A23:C23">
    <cfRule type="expression" dxfId="48" priority="9">
      <formula>$B$5="Slice"</formula>
    </cfRule>
  </conditionalFormatting>
  <conditionalFormatting sqref="A13:C14">
    <cfRule type="expression" dxfId="45" priority="5">
      <formula>$B$3="Disabled"</formula>
    </cfRule>
  </conditionalFormatting>
  <conditionalFormatting sqref="A25 C25">
    <cfRule type="expression" dxfId="44" priority="3">
      <formula>$B$3="Disabled"</formula>
    </cfRule>
  </conditionalFormatting>
  <conditionalFormatting sqref="B25">
    <cfRule type="expression" dxfId="42" priority="1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11" id="{08E74637-B532-427B-B5E6-16EED211AC7C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4" id="{C74A33AC-EB16-4DDE-95FB-509960552A86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 C25</xm:sqref>
        </x14:conditionalFormatting>
        <x14:conditionalFormatting xmlns:xm="http://schemas.microsoft.com/office/excel/2006/main">
          <x14:cfRule type="expression" priority="2" id="{78F9B31F-B47A-491F-97FE-7EBE1448D625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B25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B18:B23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3442-5CB5-482D-AF5C-4122F72B7888}">
  <dimension ref="A1:E40"/>
  <sheetViews>
    <sheetView topLeftCell="A22" workbookViewId="0">
      <selection activeCell="B3" sqref="B3:B4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_xlfn.SWITCH(experiment087[[#This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158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88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_xlfn.SWITCH(B28,"vbump",_xlfn.SWITCH(TRUE,experiment087[[#This Row],[Value]]="",MiscData!U15,experiment087[[#This Row],[Value]]&gt;MiscData!N3,MiscData!U4,experiment087[[#This Row],[Value]]&lt;MiscData!O3,MiscData!U5,MiscData!U3),"fixed",_xlfn.SWITCH(TRUE,experiment087[[#This Row],[Value]]="",MiscData!U15,experiment087[[#This Row],[Value]]&gt;MiscData!N7,MiscData!U4,experiment087[[#This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_xlfn.SWITCH(B28,"vbump",_xlfn.SWITCH(TRUE,experiment087[[#This Row],[Value]]="",MiscData!U15,experiment087[[#This Row],[Value]]&gt;MiscData!N4,MiscData!U4,experiment087[[#This Row],[Value]]&lt;MiscData!O4,MiscData!U5,MiscData!U3),"fixed",_xlfn.SWITCH(TRUE,experiment087[[#This Row],[Value]]="",MiscData!U15,experiment087[[#This Row],[Value]]&gt;MiscData!N8,MiscData!U4,experiment087[[#This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_xlfn.SWITCH(TRUE,experiment087[[#This Row],[Value]]="",MiscData!U15,experiment087[[#This Row],[Value]]&gt;MiscData!Q3,MiscData!U4,experiment087[[#This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_xlfn.SWITCH(TRUE,experiment087[[#This Row],[Value]]="",MiscData!U15,experiment087[[#This Row],[Value]]&gt;MiscData!Q4,MiscData!U4,experiment087[[#This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5</v>
      </c>
      <c r="C33" s="20" t="str" cm="1">
        <f t="array" ref="C33">_xlfn.SWITCH(B6,"Loops",MiscData!U6,MiscData!U14)</f>
        <v>Not used</v>
      </c>
    </row>
    <row r="34" spans="1:3" x14ac:dyDescent="0.3">
      <c r="A34" s="5" t="s">
        <v>32</v>
      </c>
      <c r="B34" s="2" t="s">
        <v>79</v>
      </c>
      <c r="C34" s="21" t="str" cm="1">
        <f t="array" ref="C34">_xlfn.SWITCH($B$6,"Sweep",MiscData!U7,MiscData!$U$14)</f>
        <v>Select Type: Frequency or Voltage</v>
      </c>
    </row>
    <row r="35" spans="1:3" x14ac:dyDescent="0.3">
      <c r="A35" s="5" t="s">
        <v>34</v>
      </c>
      <c r="B35" s="2" t="s">
        <v>64</v>
      </c>
      <c r="C35" s="21" t="str" cm="1">
        <f t="array" ref="C35">_xlfn.SWITCH($B$6,"Sweep",MiscData!U8,MiscData!$U$14)</f>
        <v>Select domain: IA or CFC</v>
      </c>
    </row>
    <row r="36" spans="1:3" x14ac:dyDescent="0.3">
      <c r="A36" s="5" t="s">
        <v>36</v>
      </c>
      <c r="B36" s="2">
        <v>0.01</v>
      </c>
      <c r="C36" s="21" t="str" cm="1">
        <f t="array" ref="C36">_xlfn.SWITCH($B$6,"Sweep",MiscData!U9,MiscData!$U$14)</f>
        <v>Start point of Sweep. Consider above limits for CFC / IA</v>
      </c>
    </row>
    <row r="37" spans="1:3" x14ac:dyDescent="0.3">
      <c r="A37" s="5" t="s">
        <v>37</v>
      </c>
      <c r="B37" s="2">
        <v>0.02</v>
      </c>
      <c r="C37" s="21" t="str" cm="1">
        <f t="array" ref="C37">_xlfn.SWITCH($B$6,"Sweep",MiscData!U10,MiscData!$U$14)</f>
        <v>End point of Sweep. Consider above limits for CFC / IA</v>
      </c>
    </row>
    <row r="38" spans="1:3" x14ac:dyDescent="0.3">
      <c r="A38" s="5" t="s">
        <v>38</v>
      </c>
      <c r="B38" s="2">
        <v>0.01</v>
      </c>
      <c r="C38" s="21" t="str" cm="1">
        <f t="array" ref="C38">_xlfn.SWITCH($B$6,"Sweep",MiscData!U11,MiscData!$U$14)</f>
        <v>Size of each step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12 A21 C21 A22:C24 A15:C20 A26:C40">
    <cfRule type="expression" dxfId="40" priority="7">
      <formula>$B$3="Disabled"</formula>
    </cfRule>
  </conditionalFormatting>
  <conditionalFormatting sqref="A23:C23">
    <cfRule type="expression" dxfId="38" priority="10">
      <formula>$B$5="Slice"</formula>
    </cfRule>
  </conditionalFormatting>
  <conditionalFormatting sqref="B21">
    <cfRule type="expression" dxfId="35" priority="6">
      <formula>$B$3="Disabled"</formula>
    </cfRule>
  </conditionalFormatting>
  <conditionalFormatting sqref="A13:C14">
    <cfRule type="expression" dxfId="34" priority="5">
      <formula>$B$3="Disabled"</formula>
    </cfRule>
  </conditionalFormatting>
  <conditionalFormatting sqref="A25 C25">
    <cfRule type="expression" dxfId="33" priority="3">
      <formula>$B$3="Disabled"</formula>
    </cfRule>
  </conditionalFormatting>
  <conditionalFormatting sqref="B25">
    <cfRule type="expression" dxfId="31" priority="1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C16375D7-F30E-4740-8B61-EAD4A3EDA3F1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8" id="{54572A3F-A404-49C9-BD36-F16F604CCDC4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11" id="{69A8106F-22D3-411D-8B4D-ADA0E8862964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4" id="{B346D211-E390-4339-97DB-82496629E8AE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 C25</xm:sqref>
        </x14:conditionalFormatting>
        <x14:conditionalFormatting xmlns:xm="http://schemas.microsoft.com/office/excel/2006/main">
          <x14:cfRule type="expression" priority="2" id="{C2097169-38F1-4DF1-B3D5-EFF07ED3D5C1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B25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1578247-18EF-4A14-9BB1-94DF8B330577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C4851A72-FCC9-47DE-811A-8EA70E27EBE2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985D025-789D-4957-B147-8A4CE720CB2C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46C6819F-903D-4D23-AD19-716A324044F6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F4CE2909-7ABB-407A-8804-5E2083736A40}">
          <x14:formula1>
            <xm:f>MiscData!$B$3:$B$4</xm:f>
          </x14:formula1>
          <xm:sqref>B18:B20 B22:B23</xm:sqref>
        </x14:dataValidation>
        <x14:dataValidation type="list" allowBlank="1" showInputMessage="1" showErrorMessage="1" xr:uid="{F762FC57-309D-4704-8AF3-CBC59109BDA3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20DA9D5A-26C0-42DA-9066-899E04E72043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A17D88F3-4871-42E2-833A-9979EE6CB64D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E4261FCD-B226-4132-92DB-C57817D9405E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2EC55646-C5C1-42A1-A8AD-29476620DB28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29A3E279-A7B1-4184-B86F-B80BCB25B012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63FB-3D47-4A39-A3E0-CC4CCD8FAABA}">
  <dimension ref="A1:E40"/>
  <sheetViews>
    <sheetView topLeftCell="A22" workbookViewId="0">
      <selection activeCell="B30" sqref="B3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_xlfn.SWITCH(experiment08910[[#This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157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88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_xlfn.SWITCH(TRUE,experiment08910[[#This Row],[Value]]="",MiscData!U15,experiment08910[[#This Row],[Value]]&gt;MiscData!Q3,MiscData!U4,experiment08910[[#This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_xlfn.SWITCH(TRUE,experiment08910[[#This Row],[Value]]="",MiscData!U15,experiment08910[[#This Row],[Value]]&gt;MiscData!Q4,MiscData!U4,experiment08910[[#This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5</v>
      </c>
      <c r="C33" s="20" t="str" cm="1">
        <f t="array" ref="C33">_xlfn.SWITCH(B6,"Loops",MiscData!U6,MiscData!U14)</f>
        <v>Not used</v>
      </c>
    </row>
    <row r="34" spans="1:3" x14ac:dyDescent="0.3">
      <c r="A34" s="5" t="s">
        <v>32</v>
      </c>
      <c r="B34" s="2" t="s">
        <v>33</v>
      </c>
      <c r="C34" s="21" t="str" cm="1">
        <f t="array" ref="C34">_xlfn.SWITCH($B$6,"Sweep",MiscData!U7,MiscData!$U$14)</f>
        <v>Select Type: Frequency or Voltage</v>
      </c>
    </row>
    <row r="35" spans="1:3" x14ac:dyDescent="0.3">
      <c r="A35" s="5" t="s">
        <v>34</v>
      </c>
      <c r="B35" s="2" t="s">
        <v>64</v>
      </c>
      <c r="C35" s="21" t="str" cm="1">
        <f t="array" ref="C35">_xlfn.SWITCH($B$6,"Sweep",MiscData!U8,MiscData!$U$14)</f>
        <v>Select domain: IA or CFC</v>
      </c>
    </row>
    <row r="36" spans="1:3" x14ac:dyDescent="0.3">
      <c r="A36" s="5" t="s">
        <v>36</v>
      </c>
      <c r="B36" s="2">
        <v>8</v>
      </c>
      <c r="C36" s="21" t="str" cm="1">
        <f t="array" ref="C36">_xlfn.SWITCH($B$6,"Sweep",MiscData!U9,MiscData!$U$14)</f>
        <v>Start point of Sweep. Consider above limits for CFC / IA</v>
      </c>
    </row>
    <row r="37" spans="1:3" x14ac:dyDescent="0.3">
      <c r="A37" s="5" t="s">
        <v>37</v>
      </c>
      <c r="B37" s="2">
        <v>22</v>
      </c>
      <c r="C37" s="21" t="str" cm="1">
        <f t="array" ref="C37">_xlfn.SWITCH($B$6,"Sweep",MiscData!U10,MiscData!$U$14)</f>
        <v>End point of Sweep. Consider above limits for CFC / IA</v>
      </c>
    </row>
    <row r="38" spans="1:3" x14ac:dyDescent="0.3">
      <c r="A38" s="5" t="s">
        <v>38</v>
      </c>
      <c r="B38" s="2">
        <v>4</v>
      </c>
      <c r="C38" s="21" t="str" cm="1">
        <f t="array" ref="C38">_xlfn.SWITCH($B$6,"Sweep",MiscData!U11,MiscData!$U$14)</f>
        <v>Size of each step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12 A15:C24 A26:C40">
    <cfRule type="expression" dxfId="29" priority="6">
      <formula>$B$3="Disabled"</formula>
    </cfRule>
  </conditionalFormatting>
  <conditionalFormatting sqref="A23:C23">
    <cfRule type="expression" dxfId="27" priority="9">
      <formula>$B$5="Slice"</formula>
    </cfRule>
  </conditionalFormatting>
  <conditionalFormatting sqref="A13:C14">
    <cfRule type="expression" dxfId="24" priority="5">
      <formula>$B$3="Disabled"</formula>
    </cfRule>
  </conditionalFormatting>
  <conditionalFormatting sqref="A25 C25">
    <cfRule type="expression" dxfId="23" priority="3">
      <formula>$B$3="Disabled"</formula>
    </cfRule>
  </conditionalFormatting>
  <conditionalFormatting sqref="B25">
    <cfRule type="expression" dxfId="21" priority="1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EE107278-E1B1-445E-B834-D297287BB3F6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1CD01D2F-496F-43FA-AED7-25EE8922FEC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10" id="{81C5F438-C1DB-487F-8FD4-B8F4C36BD84B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4" id="{6EEDBF79-46F4-4141-AB3C-88BC9AC5C05B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 C25</xm:sqref>
        </x14:conditionalFormatting>
        <x14:conditionalFormatting xmlns:xm="http://schemas.microsoft.com/office/excel/2006/main">
          <x14:cfRule type="expression" priority="2" id="{EE52C0F9-28BF-47EA-BF66-13FB65BE661A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B25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EB7D334-7CBD-484F-85DB-E8B01EFF11A6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19260ACC-2CB6-4D94-B9ED-56CD31A8CD5B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C1DFE51E-EEF3-4F67-AC27-15B8CAC0919B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0DE7D544-A61C-47ED-B824-D070D4B978B0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C899756D-E598-4846-A1CF-41D07E565590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71C7CB32-2730-4E02-A863-4CC86FA6CB34}">
          <x14:formula1>
            <xm:f>MiscData!$B$3:$B$4</xm:f>
          </x14:formula1>
          <xm:sqref>B18:B23</xm:sqref>
        </x14:dataValidation>
        <x14:dataValidation type="list" allowBlank="1" showInputMessage="1" showErrorMessage="1" xr:uid="{34B6A27E-1C04-454D-9467-688D0E00ED85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713387A7-D147-449B-A57F-D5C5D9DD4E7A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8F6A7E75-A655-42A8-A4DE-E84AB77E4C2B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99FA818-A305-4024-B8D9-BF406531B9D6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6F0D3D9-2B58-4C50-A433-46CF00AD971C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E966-551D-4A0E-ACE9-746361ABB796}">
  <dimension ref="A1:E40"/>
  <sheetViews>
    <sheetView topLeftCell="A13" workbookViewId="0">
      <selection activeCell="B3" sqref="B3:B4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24.6640625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_xlfn.SWITCH(experiment011[[#This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159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45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3</v>
      </c>
      <c r="C15" s="13" t="s">
        <v>143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Not used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_xlfn.SWITCH(B28,"vbump",_xlfn.SWITCH(TRUE,experiment011[[#This Row],[Value]]="",MiscData!U15,experiment011[[#This Row],[Value]]&gt;MiscData!N3,MiscData!U4,experiment011[[#This Row],[Value]]&lt;MiscData!O3,MiscData!U5,MiscData!U3),"fixed",_xlfn.SWITCH(TRUE,experiment011[[#This Row],[Value]]="",MiscData!U15,experiment011[[#This Row],[Value]]&gt;MiscData!N7,MiscData!U4,experiment011[[#This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_xlfn.SWITCH(B28,"vbump",_xlfn.SWITCH(TRUE,experiment011[[#This Row],[Value]]="",MiscData!U15,experiment011[[#This Row],[Value]]&gt;MiscData!N4,MiscData!U4,experiment011[[#This Row],[Value]]&lt;MiscData!O4,MiscData!U5,MiscData!U3),"fixed",_xlfn.SWITCH(TRUE,experiment011[[#This Row],[Value]]="",MiscData!U15,experiment011[[#This Row],[Value]]&gt;MiscData!N8,MiscData!U4,experiment011[[#This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_xlfn.SWITCH(TRUE,experiment011[[#This Row],[Value]]="",MiscData!U15,experiment011[[#This Row],[Value]]&gt;MiscData!Q3,MiscData!U4,experiment011[[#This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_xlfn.SWITCH(TRUE,experiment011[[#This Row],[Value]]="",MiscData!U15,experiment011[[#This Row],[Value]]&gt;MiscData!Q4,MiscData!U4,experiment011[[#This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3</v>
      </c>
      <c r="C33" s="20" t="str" cm="1">
        <f t="array" ref="C33">_xlfn.SWITCH(B6,"Loops",MiscData!U6,MiscData!U14)</f>
        <v>Not used</v>
      </c>
    </row>
    <row r="34" spans="1:3" x14ac:dyDescent="0.3">
      <c r="A34" s="5" t="s">
        <v>32</v>
      </c>
      <c r="B34" s="2" t="s">
        <v>79</v>
      </c>
      <c r="C34" s="21" t="str" cm="1">
        <f t="array" ref="C34">_xlfn.SWITCH($B$6,"Sweep",MiscData!U7,MiscData!$U$14)</f>
        <v>Not used</v>
      </c>
    </row>
    <row r="35" spans="1:3" x14ac:dyDescent="0.3">
      <c r="A35" s="5" t="s">
        <v>34</v>
      </c>
      <c r="B35" s="2" t="s">
        <v>35</v>
      </c>
      <c r="C35" s="21" t="str" cm="1">
        <f t="array" ref="C35">_xlfn.SWITCH($B$6,"Sweep",MiscData!U8,MiscData!$U$14)</f>
        <v>Not used</v>
      </c>
    </row>
    <row r="36" spans="1:3" x14ac:dyDescent="0.3">
      <c r="A36" s="5" t="s">
        <v>36</v>
      </c>
      <c r="B36" s="2">
        <v>-0.03</v>
      </c>
      <c r="C36" s="21" t="str" cm="1">
        <f t="array" ref="C36">_xlfn.SWITCH($B$6,"Sweep",MiscData!U9,MiscData!$U$14)</f>
        <v>Not used</v>
      </c>
    </row>
    <row r="37" spans="1:3" x14ac:dyDescent="0.3">
      <c r="A37" s="5" t="s">
        <v>37</v>
      </c>
      <c r="B37" s="2">
        <v>0.06</v>
      </c>
      <c r="C37" s="21" t="str" cm="1">
        <f t="array" ref="C37">_xlfn.SWITCH($B$6,"Sweep",MiscData!U10,MiscData!$U$14)</f>
        <v>Not used</v>
      </c>
    </row>
    <row r="38" spans="1:3" x14ac:dyDescent="0.3">
      <c r="A38" s="5" t="s">
        <v>38</v>
      </c>
      <c r="B38" s="2">
        <v>0.03</v>
      </c>
      <c r="C38" s="21" t="str" cm="1">
        <f t="array" ref="C38">_xlfn.SWITCH($B$6,"Sweep",MiscData!U11,MiscData!$U$14)</f>
        <v>Not used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Path to Shmoo Config file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Label of Shmoo to be used</v>
      </c>
    </row>
  </sheetData>
  <mergeCells count="3">
    <mergeCell ref="A1:B1"/>
    <mergeCell ref="C1:C2"/>
    <mergeCell ref="D27:E27"/>
  </mergeCells>
  <conditionalFormatting sqref="A4:C6 A7 C7 A8:C12 A15:C24 A26:C40 A25 C25">
    <cfRule type="expression" dxfId="19" priority="3">
      <formula>$B$3="Disabled"</formula>
    </cfRule>
  </conditionalFormatting>
  <conditionalFormatting sqref="A23:C23">
    <cfRule type="expression" dxfId="17" priority="7">
      <formula>$B$5="Slice"</formula>
    </cfRule>
  </conditionalFormatting>
  <conditionalFormatting sqref="A13:C14">
    <cfRule type="expression" dxfId="14" priority="4">
      <formula>$B$3="Disabled"</formula>
    </cfRule>
  </conditionalFormatting>
  <conditionalFormatting sqref="B25">
    <cfRule type="expression" dxfId="12" priority="1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D893CE72-10BE-4EBD-B58E-AE45F2E63E40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5" id="{BB929EE5-AACC-4EFA-A18A-8137C094EE81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9" id="{09FC59D3-4EBD-448F-8BC5-2B92A0F0A959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8" id="{61DD0898-73A4-4580-8C94-EA2A32060DA3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 C25</xm:sqref>
        </x14:conditionalFormatting>
        <x14:conditionalFormatting xmlns:xm="http://schemas.microsoft.com/office/excel/2006/main">
          <x14:cfRule type="expression" priority="2" id="{E186625F-1E41-4E48-B85B-95631C8584C9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B25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7B448C3F-8158-4091-B153-F46B4F4C4F53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3819D45B-CAE0-42D7-AD9E-017E75E6CC0C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416A59AA-B3FD-4757-95B7-AA0109F53189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F13187CF-A395-4C58-83B1-04344D920EE0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6F56985E-4155-4C9F-9A00-470A47E64739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73C3184B-6546-4A47-84A5-659E942F4F9F}">
          <x14:formula1>
            <xm:f>MiscData!$B$3:$B$4</xm:f>
          </x14:formula1>
          <xm:sqref>B18:B23</xm:sqref>
        </x14:dataValidation>
        <x14:dataValidation type="list" allowBlank="1" showInputMessage="1" showErrorMessage="1" xr:uid="{DF36B3B6-C410-4EE2-893B-46A3C8C8B54A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A9C74568-992C-4460-8174-BF0B3D0BCEAB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7B6D1F17-2F93-4011-B562-22FE282AEA5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61E6DE2B-A85D-4DF6-9383-F29111AB1B18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5A1AAA78-D283-47B2-97F9-58E0F576A2E3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BEC7-1AA7-4B14-A4CF-2E2179BA5899}">
  <dimension ref="A1:E40"/>
  <sheetViews>
    <sheetView topLeftCell="A13" workbookViewId="0">
      <selection activeCell="B3" sqref="B3:B25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24.6640625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_xlfn.SWITCH(experiment01112[[#This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160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39</v>
      </c>
      <c r="C6" s="13" t="s">
        <v>90</v>
      </c>
    </row>
    <row r="7" spans="1:3" x14ac:dyDescent="0.3">
      <c r="A7" t="s">
        <v>24</v>
      </c>
      <c r="B7" t="s">
        <v>153</v>
      </c>
      <c r="C7" s="13" t="s">
        <v>92</v>
      </c>
    </row>
    <row r="8" spans="1:3" x14ac:dyDescent="0.3">
      <c r="A8" t="s">
        <v>25</v>
      </c>
      <c r="B8" s="2" t="s">
        <v>150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139</v>
      </c>
      <c r="C12" s="13" t="s">
        <v>134</v>
      </c>
    </row>
    <row r="13" spans="1:3" x14ac:dyDescent="0.3">
      <c r="A13" t="s">
        <v>146</v>
      </c>
      <c r="B13" s="2" t="s">
        <v>148</v>
      </c>
      <c r="C13" s="13" t="s">
        <v>144</v>
      </c>
    </row>
    <row r="14" spans="1:3" x14ac:dyDescent="0.3">
      <c r="A14" t="s">
        <v>147</v>
      </c>
      <c r="B14" s="2" t="s">
        <v>149</v>
      </c>
      <c r="C14" s="13" t="s">
        <v>145</v>
      </c>
    </row>
    <row r="15" spans="1:3" x14ac:dyDescent="0.3">
      <c r="A15" t="s">
        <v>5</v>
      </c>
      <c r="B15" s="2" t="s">
        <v>142</v>
      </c>
      <c r="C15" s="13" t="s">
        <v>143</v>
      </c>
    </row>
    <row r="16" spans="1:3" x14ac:dyDescent="0.3">
      <c r="A16" t="s">
        <v>6</v>
      </c>
      <c r="B16" s="2">
        <v>1</v>
      </c>
      <c r="C16" s="13" t="s">
        <v>89</v>
      </c>
    </row>
    <row r="17" spans="1:5" x14ac:dyDescent="0.3">
      <c r="A17" t="s">
        <v>12</v>
      </c>
      <c r="B17" s="2">
        <v>45</v>
      </c>
      <c r="C17" s="13" t="s">
        <v>59</v>
      </c>
    </row>
    <row r="18" spans="1:5" x14ac:dyDescent="0.3">
      <c r="A18" t="s">
        <v>73</v>
      </c>
      <c r="B18" s="2" t="b">
        <v>1</v>
      </c>
      <c r="C18" s="13" t="s">
        <v>76</v>
      </c>
    </row>
    <row r="19" spans="1:5" x14ac:dyDescent="0.3">
      <c r="A19" t="s">
        <v>74</v>
      </c>
      <c r="B19" s="2" t="b">
        <v>1</v>
      </c>
      <c r="C19" s="13" t="s">
        <v>75</v>
      </c>
    </row>
    <row r="20" spans="1:5" x14ac:dyDescent="0.3">
      <c r="A20" t="s">
        <v>26</v>
      </c>
      <c r="B20" s="2" t="b">
        <v>1</v>
      </c>
      <c r="C20" s="13" t="s">
        <v>78</v>
      </c>
    </row>
    <row r="21" spans="1:5" x14ac:dyDescent="0.3">
      <c r="A21" t="s">
        <v>28</v>
      </c>
      <c r="B21" s="2"/>
      <c r="C21" s="13" t="s">
        <v>21</v>
      </c>
    </row>
    <row r="22" spans="1:5" x14ac:dyDescent="0.3">
      <c r="A22" t="s">
        <v>29</v>
      </c>
      <c r="B22" s="2" t="b">
        <v>0</v>
      </c>
      <c r="C22" s="13" t="s">
        <v>27</v>
      </c>
    </row>
    <row r="23" spans="1:5" x14ac:dyDescent="0.3">
      <c r="A23" s="26" t="s">
        <v>116</v>
      </c>
      <c r="B23" s="26" t="b">
        <v>0</v>
      </c>
      <c r="C23" s="26" t="str" cm="1">
        <f t="array" ref="C23">IF(MiscData!C1="AtomCore",MiscData!U14,_xlfn.SWITCH($B$5,"Slice",MiscData!U14,MiscData!U16))</f>
        <v>Set if using Pseudo Mesh Content, to disable HT</v>
      </c>
    </row>
    <row r="24" spans="1:5" x14ac:dyDescent="0.3">
      <c r="A24" t="s">
        <v>13</v>
      </c>
      <c r="B24" s="2" t="s">
        <v>140</v>
      </c>
      <c r="C24" s="13" t="str">
        <f>_xlfn.XLOOKUP(B5,MiscData!K3:K5,MiscData!L3:L5)</f>
        <v>Mesh Options: RowPass1, RowPass2, RowPass3, FirstPass, SecondPass, ThirdPass || Leave Blank if Full Chip</v>
      </c>
    </row>
    <row r="25" spans="1:5" x14ac:dyDescent="0.3">
      <c r="A25" t="s">
        <v>151</v>
      </c>
      <c r="B25" s="2" t="s">
        <v>161</v>
      </c>
      <c r="C25" s="13" t="str" cm="1">
        <f t="array" ref="C25">_xlfn.SWITCH(B15,"PYSVConsole",MiscData!U18,MiscData!U14)</f>
        <v>Boot Breakpoint only used when PYSVConsole mode is selected. This will stops current boot at selected break, useful for debugging Boot Units</v>
      </c>
    </row>
    <row r="26" spans="1:5" ht="15" thickBot="1" x14ac:dyDescent="0.35">
      <c r="A26" s="26" t="s">
        <v>120</v>
      </c>
      <c r="B26" s="26"/>
      <c r="C26" s="26" t="str">
        <f>IF(MiscData!C1="AtomCore",MiscData!U17,MiscData!U14)</f>
        <v>Not used</v>
      </c>
    </row>
    <row r="27" spans="1:5" x14ac:dyDescent="0.3">
      <c r="A27" s="3" t="s">
        <v>14</v>
      </c>
      <c r="B27" s="4">
        <v>0</v>
      </c>
      <c r="C27" s="15" t="s">
        <v>15</v>
      </c>
      <c r="D27" s="28" t="s">
        <v>106</v>
      </c>
      <c r="E27" s="29"/>
    </row>
    <row r="28" spans="1:5" x14ac:dyDescent="0.3">
      <c r="A28" s="5" t="s">
        <v>16</v>
      </c>
      <c r="B28" s="2" t="s">
        <v>17</v>
      </c>
      <c r="C28" s="13" t="s">
        <v>18</v>
      </c>
      <c r="D28" s="23" t="s">
        <v>107</v>
      </c>
      <c r="E28" s="16" t="s">
        <v>108</v>
      </c>
    </row>
    <row r="29" spans="1:5" x14ac:dyDescent="0.3">
      <c r="A29" s="5" t="s">
        <v>19</v>
      </c>
      <c r="B29" s="2"/>
      <c r="C29" s="13" t="str" cm="1">
        <f t="array" ref="C29">_xlfn.SWITCH(B28,"vbump",_xlfn.SWITCH(TRUE,experiment01112[[#This Row],[Value]]="",MiscData!U15,experiment01112[[#This Row],[Value]]&gt;MiscData!N3,MiscData!U4,experiment01112[[#This Row],[Value]]&lt;MiscData!O3,MiscData!U5,MiscData!U3),"fixed",_xlfn.SWITCH(TRUE,experiment01112[[#This Row],[Value]]="",MiscData!U15,experiment01112[[#This Row],[Value]]&gt;MiscData!N7,MiscData!U4,experiment01112[[#This Row],[Value]]&lt;MiscData!O7,MiscData!U5,MiscData!U3),"")</f>
        <v>Not Configured</v>
      </c>
      <c r="D29" s="24" cm="1">
        <f t="array" ref="D29">_xlfn.SWITCH(B$28,"vbump",MiscData!N3,"fixed",MiscData!N7,"")</f>
        <v>0.2</v>
      </c>
      <c r="E29" s="17" cm="1">
        <f t="array" ref="E29">_xlfn.SWITCH(B$28,"vbump",MiscData!O3,"fixed",MiscData!O7,"")</f>
        <v>-0.2</v>
      </c>
    </row>
    <row r="30" spans="1:5" x14ac:dyDescent="0.3">
      <c r="A30" s="5" t="s">
        <v>20</v>
      </c>
      <c r="B30" s="2"/>
      <c r="C30" s="13" t="str" cm="1">
        <f t="array" ref="C30">_xlfn.SWITCH(B28,"vbump",_xlfn.SWITCH(TRUE,experiment01112[[#This Row],[Value]]="",MiscData!U15,experiment01112[[#This Row],[Value]]&gt;MiscData!N4,MiscData!U4,experiment01112[[#This Row],[Value]]&lt;MiscData!O4,MiscData!U5,MiscData!U3),"fixed",_xlfn.SWITCH(TRUE,experiment01112[[#This Row],[Value]]="",MiscData!U15,experiment01112[[#This Row],[Value]]&gt;MiscData!N8,MiscData!U4,experiment01112[[#This Row],[Value]]&lt;MiscData!O8,MiscData!U5,MiscData!U3),"")</f>
        <v>Not Configured</v>
      </c>
      <c r="D30" s="24" cm="1">
        <f t="array" ref="D30">_xlfn.SWITCH(B$28,"vbump",MiscData!N4,"fixed",MiscData!N8,"")</f>
        <v>0.2</v>
      </c>
      <c r="E30" s="17" cm="1">
        <f t="array" ref="E30">_xlfn.SWITCH(B$28,"vbump",MiscData!O4,"fixed",MiscData!O8,"")</f>
        <v>-0.2</v>
      </c>
    </row>
    <row r="31" spans="1:5" x14ac:dyDescent="0.3">
      <c r="A31" s="5" t="s">
        <v>22</v>
      </c>
      <c r="B31" s="2"/>
      <c r="C31" s="13" t="str" cm="1">
        <f t="array" ref="C31">_xlfn.SWITCH(TRUE,experiment01112[[#This Row],[Value]]="",MiscData!U15,experiment01112[[#This Row],[Value]]&gt;MiscData!Q3,MiscData!U4,experiment01112[[#This Row],[Value]]&lt;MiscData!R3,MiscData!U5,MiscData!U3)</f>
        <v>Not Configured</v>
      </c>
      <c r="D31" s="24">
        <f>MiscData!Q3</f>
        <v>44</v>
      </c>
      <c r="E31" s="17">
        <f>MiscData!R3</f>
        <v>5</v>
      </c>
    </row>
    <row r="32" spans="1:5" ht="15" thickBot="1" x14ac:dyDescent="0.35">
      <c r="A32" s="6" t="s">
        <v>23</v>
      </c>
      <c r="B32" s="7"/>
      <c r="C32" s="18" t="str" cm="1">
        <f t="array" ref="C32">_xlfn.SWITCH(TRUE,experiment01112[[#This Row],[Value]]="",MiscData!U15,experiment01112[[#This Row],[Value]]&gt;MiscData!Q4,MiscData!U4,experiment01112[[#This Row],[Value]]&lt;MiscData!R4,MiscData!U5,MiscData!U3)</f>
        <v>Not Configured</v>
      </c>
      <c r="D32" s="25">
        <f>MiscData!Q4</f>
        <v>22</v>
      </c>
      <c r="E32" s="19">
        <f>MiscData!R4</f>
        <v>8</v>
      </c>
    </row>
    <row r="33" spans="1:3" x14ac:dyDescent="0.3">
      <c r="A33" s="3" t="s">
        <v>39</v>
      </c>
      <c r="B33" s="4">
        <v>3</v>
      </c>
      <c r="C33" s="20" t="str" cm="1">
        <f t="array" ref="C33">_xlfn.SWITCH(B6,"Loops",MiscData!U6,MiscData!U14)</f>
        <v>Number of Loops to run</v>
      </c>
    </row>
    <row r="34" spans="1:3" x14ac:dyDescent="0.3">
      <c r="A34" s="5" t="s">
        <v>32</v>
      </c>
      <c r="B34" s="2" t="s">
        <v>79</v>
      </c>
      <c r="C34" s="21" t="str" cm="1">
        <f t="array" ref="C34">_xlfn.SWITCH($B$6,"Sweep",MiscData!U7,MiscData!$U$14)</f>
        <v>Not used</v>
      </c>
    </row>
    <row r="35" spans="1:3" x14ac:dyDescent="0.3">
      <c r="A35" s="5" t="s">
        <v>34</v>
      </c>
      <c r="B35" s="2" t="s">
        <v>35</v>
      </c>
      <c r="C35" s="21" t="str" cm="1">
        <f t="array" ref="C35">_xlfn.SWITCH($B$6,"Sweep",MiscData!U8,MiscData!$U$14)</f>
        <v>Not used</v>
      </c>
    </row>
    <row r="36" spans="1:3" x14ac:dyDescent="0.3">
      <c r="A36" s="5" t="s">
        <v>36</v>
      </c>
      <c r="B36" s="2">
        <v>-0.03</v>
      </c>
      <c r="C36" s="21" t="str" cm="1">
        <f t="array" ref="C36">_xlfn.SWITCH($B$6,"Sweep",MiscData!U9,MiscData!$U$14)</f>
        <v>Not used</v>
      </c>
    </row>
    <row r="37" spans="1:3" x14ac:dyDescent="0.3">
      <c r="A37" s="5" t="s">
        <v>37</v>
      </c>
      <c r="B37" s="2">
        <v>0.06</v>
      </c>
      <c r="C37" s="21" t="str" cm="1">
        <f t="array" ref="C37">_xlfn.SWITCH($B$6,"Sweep",MiscData!U10,MiscData!$U$14)</f>
        <v>Not used</v>
      </c>
    </row>
    <row r="38" spans="1:3" x14ac:dyDescent="0.3">
      <c r="A38" s="5" t="s">
        <v>38</v>
      </c>
      <c r="B38" s="2">
        <v>0.03</v>
      </c>
      <c r="C38" s="21" t="str" cm="1">
        <f t="array" ref="C38">_xlfn.SWITCH($B$6,"Sweep",MiscData!U11,MiscData!$U$14)</f>
        <v>Not used</v>
      </c>
    </row>
    <row r="39" spans="1:3" x14ac:dyDescent="0.3">
      <c r="A39" s="5" t="s">
        <v>40</v>
      </c>
      <c r="B39" s="2" t="s">
        <v>119</v>
      </c>
      <c r="C39" s="21" t="str" cm="1">
        <f t="array" ref="C39">_xlfn.SWITCH($B$6,"Shmoo",MiscData!U12,MiscData!$U$14)</f>
        <v>Not used</v>
      </c>
    </row>
    <row r="40" spans="1:3" ht="15" thickBot="1" x14ac:dyDescent="0.35">
      <c r="A40" s="6" t="s">
        <v>41</v>
      </c>
      <c r="B40" s="7" t="s">
        <v>42</v>
      </c>
      <c r="C40" s="22" t="str" cm="1">
        <f t="array" ref="C40">_xlfn.SWITCH($B$6,"Shmoo",MiscData!U13,MiscData!$U$14)</f>
        <v>Not used</v>
      </c>
    </row>
  </sheetData>
  <mergeCells count="3">
    <mergeCell ref="A1:B1"/>
    <mergeCell ref="C1:C2"/>
    <mergeCell ref="D27:E27"/>
  </mergeCells>
  <conditionalFormatting sqref="A4:C6 A7 C7 A8:C12 A15:C40">
    <cfRule type="expression" dxfId="10" priority="1">
      <formula>$B$3="Disabled"</formula>
    </cfRule>
  </conditionalFormatting>
  <conditionalFormatting sqref="A23:C23">
    <cfRule type="expression" dxfId="8" priority="5">
      <formula>$B$5="Slice"</formula>
    </cfRule>
  </conditionalFormatting>
  <conditionalFormatting sqref="A13:C14">
    <cfRule type="expression" dxfId="5" priority="2">
      <formula>$B$3="Disabled"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409F9FF0-3237-4ADC-8876-5832681E1CD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3" id="{82C72481-4984-4911-9F22-205C66295FAE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A26:C26</xm:sqref>
        </x14:conditionalFormatting>
        <x14:conditionalFormatting xmlns:xm="http://schemas.microsoft.com/office/excel/2006/main">
          <x14:cfRule type="expression" priority="7" id="{CFABAA9A-8DB8-409A-B75B-6F404F27E66B}">
            <xm:f>$C33=MiscData!$U$14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A33:C40</xm:sqref>
        </x14:conditionalFormatting>
        <x14:conditionalFormatting xmlns:xm="http://schemas.microsoft.com/office/excel/2006/main">
          <x14:cfRule type="expression" priority="6" id="{644C28CB-C65F-46C3-A48A-FC47D408985D}">
            <xm:f>$C25=MiscData!$U$14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A25:C25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6BE94D0-88B7-4C32-AE1B-98FC4EEB4C0D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493A3FA-6FE8-4784-A663-A61E0DD93AD4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431C2DA8-38BA-4D07-A93E-EDB20FC3EE96}">
          <x14:formula1>
            <xm:f>_xlfn._TRO_TRAILING(MiscData!$I$3:$I$10)</xm:f>
          </x14:formula1>
          <xm:sqref>B28</xm:sqref>
        </x14:dataValidation>
        <x14:dataValidation type="list" allowBlank="1" showInputMessage="1" showErrorMessage="1" xr:uid="{AE3F7FD4-8EA8-4312-A7A1-3D587A299FF6}">
          <x14:formula1>
            <xm:f>_xlfn._TRO_TRAILING(MiscData!$J$3:$J$10)</xm:f>
          </x14:formula1>
          <xm:sqref>B21</xm:sqref>
        </x14:dataValidation>
        <x14:dataValidation type="list" allowBlank="1" showInputMessage="1" showErrorMessage="1" xr:uid="{420F0A62-F925-4E55-8BE4-E20662D98027}">
          <x14:formula1>
            <xm:f>MiscData!$B$3:$B$4</xm:f>
          </x14:formula1>
          <xm:sqref>B18:B23</xm:sqref>
        </x14:dataValidation>
        <x14:dataValidation type="list" allowBlank="1" showInputMessage="1" showErrorMessage="1" xr:uid="{E2D1C68E-9990-4BEE-8ACB-9DDEFF457143}">
          <x14:formula1>
            <xm:f>_xlfn._TRO_TRAILING(MiscData!$D$3:$D$6)</xm:f>
          </x14:formula1>
          <xm:sqref>B35</xm:sqref>
        </x14:dataValidation>
        <x14:dataValidation type="list" allowBlank="1" showInputMessage="1" showErrorMessage="1" xr:uid="{28F00948-9746-4069-901F-3A968FB2461A}">
          <x14:formula1>
            <xm:f>_xlfn._TRO_TRAILING(MiscData!$C$3:$C$7)</xm:f>
          </x14:formula1>
          <xm:sqref>B34</xm:sqref>
        </x14:dataValidation>
        <x14:dataValidation type="list" allowBlank="1" showInputMessage="1" showErrorMessage="1" xr:uid="{21717A67-2FCF-435D-8B1B-6484F7DE61A8}">
          <x14:formula1>
            <xm:f>_xlfn._TRO_TRAILING(MiscData!$F$3:$F$8)</xm:f>
          </x14:formula1>
          <xm:sqref>B15</xm:sqref>
        </x14:dataValidation>
        <x14:dataValidation type="list" allowBlank="1" showInputMessage="1" showErrorMessage="1" xr:uid="{31599EA8-95E7-4F1C-9FC4-0251B61BE7E4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023CBFE2-0574-4AC9-92EC-B07B72808FB5}">
          <x14:formula1>
            <xm:f>_xlfn._TRO_TRAILING(MiscData!$G$3:$G$10)</xm:f>
          </x14:formula1>
          <xm:sqref>B26</xm:sqref>
        </x14:dataValidation>
        <x14:dataValidation type="list" allowBlank="1" showInputMessage="1" showErrorMessage="1" xr:uid="{D775290D-3A14-4432-8424-EB24ACDF9C44}">
          <x14:formula1>
            <xm:f>_xlfn.SWITCH(B5,"Mesh",_xlfn._TRO_TRAILING(MiscData!AA2:AA20),"Slice",_xlfn.ANCHORARRAY(MiscData!AC2),"")</xm:f>
          </x14:formula1>
          <xm:sqref>B24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workbookViewId="0">
      <selection activeCell="F6" sqref="F6"/>
    </sheetView>
  </sheetViews>
  <sheetFormatPr defaultRowHeight="14.4" x14ac:dyDescent="0.3"/>
  <cols>
    <col min="5" max="5" width="10.5546875" bestFit="1" customWidth="1"/>
    <col min="6" max="6" width="11.7773437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123</v>
      </c>
      <c r="B1" t="s">
        <v>131</v>
      </c>
      <c r="C1" t="s">
        <v>141</v>
      </c>
      <c r="X1" t="s">
        <v>114</v>
      </c>
      <c r="Y1" t="s">
        <v>123</v>
      </c>
      <c r="Z1" t="s">
        <v>132</v>
      </c>
      <c r="AA1" t="s">
        <v>115</v>
      </c>
      <c r="AB1" t="s">
        <v>114</v>
      </c>
      <c r="AC1" t="s">
        <v>115</v>
      </c>
      <c r="AD1" t="s">
        <v>100</v>
      </c>
    </row>
    <row r="2" spans="1:30" x14ac:dyDescent="0.3">
      <c r="A2" t="s">
        <v>111</v>
      </c>
      <c r="B2" t="s">
        <v>77</v>
      </c>
      <c r="C2" t="s">
        <v>10</v>
      </c>
      <c r="D2" t="s">
        <v>34</v>
      </c>
      <c r="E2" t="s">
        <v>43</v>
      </c>
      <c r="F2" t="s">
        <v>5</v>
      </c>
      <c r="G2" t="s">
        <v>125</v>
      </c>
      <c r="H2" t="s">
        <v>9</v>
      </c>
      <c r="I2" t="s">
        <v>16</v>
      </c>
      <c r="J2" t="s">
        <v>28</v>
      </c>
      <c r="K2" t="s">
        <v>46</v>
      </c>
      <c r="L2" t="s">
        <v>60</v>
      </c>
      <c r="M2" t="s">
        <v>61</v>
      </c>
      <c r="N2" t="s">
        <v>62</v>
      </c>
      <c r="O2" t="s">
        <v>63</v>
      </c>
      <c r="P2" t="s">
        <v>33</v>
      </c>
      <c r="Q2" t="s">
        <v>62</v>
      </c>
      <c r="R2" t="s">
        <v>63</v>
      </c>
      <c r="T2" t="s">
        <v>71</v>
      </c>
      <c r="U2" t="s">
        <v>72</v>
      </c>
      <c r="Z2" t="str">
        <f>""</f>
        <v/>
      </c>
      <c r="AA2" t="str">
        <f>""</f>
        <v/>
      </c>
      <c r="AB2" t="s">
        <v>44</v>
      </c>
      <c r="AC2" cm="1">
        <f t="array" ref="AC2:AC181">_xlfn.SEQUENCE(180,1,0,1)</f>
        <v>0</v>
      </c>
    </row>
    <row r="3" spans="1:30" x14ac:dyDescent="0.3">
      <c r="A3" t="s">
        <v>112</v>
      </c>
      <c r="B3" t="b">
        <v>1</v>
      </c>
      <c r="C3" t="s">
        <v>79</v>
      </c>
      <c r="D3" t="s">
        <v>35</v>
      </c>
      <c r="E3" t="s">
        <v>8</v>
      </c>
      <c r="F3" t="s">
        <v>3</v>
      </c>
      <c r="H3" t="s">
        <v>39</v>
      </c>
      <c r="I3" t="s">
        <v>17</v>
      </c>
      <c r="K3" t="s">
        <v>44</v>
      </c>
      <c r="L3" t="s">
        <v>47</v>
      </c>
      <c r="M3" t="s">
        <v>35</v>
      </c>
      <c r="N3">
        <v>0.2</v>
      </c>
      <c r="O3">
        <v>-0.2</v>
      </c>
      <c r="P3" t="s">
        <v>35</v>
      </c>
      <c r="Q3">
        <v>44</v>
      </c>
      <c r="R3">
        <v>5</v>
      </c>
      <c r="T3" t="s">
        <v>66</v>
      </c>
      <c r="U3" t="s">
        <v>105</v>
      </c>
      <c r="X3" t="s">
        <v>8</v>
      </c>
      <c r="Y3" t="s">
        <v>131</v>
      </c>
      <c r="Z3" t="s">
        <v>94</v>
      </c>
      <c r="AA3" t="str" cm="1">
        <f t="array" ref="AA3:AA8">_xlfn._xlws.FILTER(Z3:Z18,Y3:Y18=B1,"")</f>
        <v>RowPass1</v>
      </c>
      <c r="AB3" t="s">
        <v>44</v>
      </c>
      <c r="AC3">
        <v>1</v>
      </c>
      <c r="AD3" t="str" cm="1">
        <f t="array" ref="AD3:AD9">_xlfn.SWITCH('0_Baseline'!B5,"Mesh",_xlfn._TRO_TRAILING(MiscData!AA2:AA20),"Slice",_xlfn.ANCHORARRAY(MiscData!AC2),"")</f>
        <v/>
      </c>
    </row>
    <row r="4" spans="1:30" x14ac:dyDescent="0.3">
      <c r="A4" t="s">
        <v>113</v>
      </c>
      <c r="B4" t="b">
        <v>0</v>
      </c>
      <c r="C4" t="s">
        <v>33</v>
      </c>
      <c r="D4" t="s">
        <v>64</v>
      </c>
      <c r="E4" t="s">
        <v>44</v>
      </c>
      <c r="F4" t="s">
        <v>4</v>
      </c>
      <c r="G4" t="s">
        <v>128</v>
      </c>
      <c r="H4" t="s">
        <v>10</v>
      </c>
      <c r="I4" t="s">
        <v>49</v>
      </c>
      <c r="J4" t="s">
        <v>50</v>
      </c>
      <c r="K4" t="s">
        <v>8</v>
      </c>
      <c r="L4" t="s">
        <v>48</v>
      </c>
      <c r="M4" t="s">
        <v>64</v>
      </c>
      <c r="N4">
        <v>0.2</v>
      </c>
      <c r="O4">
        <v>-0.2</v>
      </c>
      <c r="P4" t="s">
        <v>64</v>
      </c>
      <c r="Q4">
        <v>22</v>
      </c>
      <c r="R4">
        <v>8</v>
      </c>
      <c r="T4" t="s">
        <v>67</v>
      </c>
      <c r="U4" t="s">
        <v>69</v>
      </c>
      <c r="X4" t="s">
        <v>8</v>
      </c>
      <c r="Y4" t="s">
        <v>131</v>
      </c>
      <c r="Z4" t="s">
        <v>95</v>
      </c>
      <c r="AA4" t="str">
        <v>RowPass2</v>
      </c>
      <c r="AB4" t="s">
        <v>44</v>
      </c>
      <c r="AC4">
        <v>2</v>
      </c>
      <c r="AD4" t="str">
        <v>RowPass1</v>
      </c>
    </row>
    <row r="5" spans="1:30" ht="15" thickBot="1" x14ac:dyDescent="0.35">
      <c r="F5" t="s">
        <v>142</v>
      </c>
      <c r="G5" t="s">
        <v>127</v>
      </c>
      <c r="H5" t="s">
        <v>45</v>
      </c>
      <c r="J5" t="s">
        <v>51</v>
      </c>
      <c r="T5" t="s">
        <v>68</v>
      </c>
      <c r="U5" t="s">
        <v>70</v>
      </c>
      <c r="X5" t="s">
        <v>8</v>
      </c>
      <c r="Y5" t="s">
        <v>131</v>
      </c>
      <c r="Z5" t="s">
        <v>96</v>
      </c>
      <c r="AA5" t="str">
        <v>RowPass3</v>
      </c>
      <c r="AB5" t="s">
        <v>44</v>
      </c>
      <c r="AC5">
        <v>3</v>
      </c>
      <c r="AD5" t="str">
        <v>RowPass2</v>
      </c>
    </row>
    <row r="6" spans="1:30" ht="15" thickBot="1" x14ac:dyDescent="0.35">
      <c r="G6" t="s">
        <v>129</v>
      </c>
      <c r="J6" t="s">
        <v>52</v>
      </c>
      <c r="M6" t="s">
        <v>65</v>
      </c>
      <c r="N6" t="s">
        <v>62</v>
      </c>
      <c r="O6" t="s">
        <v>63</v>
      </c>
      <c r="T6" s="8" t="s">
        <v>39</v>
      </c>
      <c r="U6" t="s">
        <v>80</v>
      </c>
      <c r="X6" t="s">
        <v>8</v>
      </c>
      <c r="Y6" t="s">
        <v>131</v>
      </c>
      <c r="Z6" t="s">
        <v>97</v>
      </c>
      <c r="AA6" t="str">
        <v>FirstPass</v>
      </c>
      <c r="AB6" t="s">
        <v>44</v>
      </c>
      <c r="AC6">
        <v>4</v>
      </c>
      <c r="AD6" t="str">
        <v>RowPass3</v>
      </c>
    </row>
    <row r="7" spans="1:30" x14ac:dyDescent="0.3">
      <c r="G7" t="s">
        <v>126</v>
      </c>
      <c r="J7" t="s">
        <v>53</v>
      </c>
      <c r="M7" t="s">
        <v>35</v>
      </c>
      <c r="N7">
        <v>1.2</v>
      </c>
      <c r="O7">
        <v>0.4</v>
      </c>
      <c r="T7" s="9" t="s">
        <v>32</v>
      </c>
      <c r="U7" t="s">
        <v>84</v>
      </c>
      <c r="X7" t="s">
        <v>8</v>
      </c>
      <c r="Y7" t="s">
        <v>131</v>
      </c>
      <c r="Z7" t="s">
        <v>98</v>
      </c>
      <c r="AA7" t="str">
        <v>SecondPass</v>
      </c>
      <c r="AB7" t="s">
        <v>44</v>
      </c>
      <c r="AC7">
        <v>5</v>
      </c>
      <c r="AD7" t="str">
        <v>FirstPass</v>
      </c>
    </row>
    <row r="8" spans="1:30" x14ac:dyDescent="0.3">
      <c r="G8" t="s">
        <v>130</v>
      </c>
      <c r="J8" t="s">
        <v>54</v>
      </c>
      <c r="M8" t="s">
        <v>64</v>
      </c>
      <c r="N8">
        <v>1.2</v>
      </c>
      <c r="O8">
        <v>0.4</v>
      </c>
      <c r="T8" s="10" t="s">
        <v>34</v>
      </c>
      <c r="U8" t="s">
        <v>83</v>
      </c>
      <c r="X8" t="s">
        <v>8</v>
      </c>
      <c r="Y8" t="s">
        <v>131</v>
      </c>
      <c r="Z8" t="s">
        <v>99</v>
      </c>
      <c r="AA8" t="str">
        <v>ThirdPass</v>
      </c>
      <c r="AB8" t="s">
        <v>44</v>
      </c>
      <c r="AC8">
        <v>6</v>
      </c>
      <c r="AD8" t="str">
        <v>SecondPass</v>
      </c>
    </row>
    <row r="9" spans="1:30" x14ac:dyDescent="0.3">
      <c r="J9" t="s">
        <v>55</v>
      </c>
      <c r="T9" s="10" t="s">
        <v>36</v>
      </c>
      <c r="U9" t="s">
        <v>109</v>
      </c>
      <c r="X9" t="s">
        <v>8</v>
      </c>
      <c r="Y9" t="s">
        <v>124</v>
      </c>
      <c r="Z9" t="s">
        <v>94</v>
      </c>
      <c r="AB9" t="s">
        <v>44</v>
      </c>
      <c r="AC9">
        <v>7</v>
      </c>
      <c r="AD9" t="str">
        <v>ThirdPass</v>
      </c>
    </row>
    <row r="10" spans="1:30" x14ac:dyDescent="0.3">
      <c r="J10" t="s">
        <v>56</v>
      </c>
      <c r="T10" s="10" t="s">
        <v>37</v>
      </c>
      <c r="U10" t="s">
        <v>110</v>
      </c>
      <c r="X10" t="s">
        <v>8</v>
      </c>
      <c r="Y10" t="s">
        <v>124</v>
      </c>
      <c r="Z10" t="s">
        <v>95</v>
      </c>
      <c r="AB10" t="s">
        <v>44</v>
      </c>
      <c r="AC10">
        <v>8</v>
      </c>
    </row>
    <row r="11" spans="1:30" ht="15" thickBot="1" x14ac:dyDescent="0.35">
      <c r="T11" s="11" t="s">
        <v>38</v>
      </c>
      <c r="U11" t="s">
        <v>85</v>
      </c>
      <c r="X11" t="s">
        <v>8</v>
      </c>
      <c r="Y11" t="s">
        <v>124</v>
      </c>
      <c r="Z11" t="s">
        <v>97</v>
      </c>
      <c r="AB11" t="s">
        <v>44</v>
      </c>
      <c r="AC11">
        <v>9</v>
      </c>
    </row>
    <row r="12" spans="1:30" x14ac:dyDescent="0.3">
      <c r="T12" s="9" t="s">
        <v>40</v>
      </c>
      <c r="U12" t="s">
        <v>86</v>
      </c>
      <c r="X12" t="s">
        <v>8</v>
      </c>
      <c r="Y12" t="s">
        <v>124</v>
      </c>
      <c r="Z12" t="s">
        <v>98</v>
      </c>
      <c r="AB12" t="s">
        <v>44</v>
      </c>
      <c r="AC12">
        <v>10</v>
      </c>
    </row>
    <row r="13" spans="1:30" x14ac:dyDescent="0.3">
      <c r="T13" s="12" t="s">
        <v>41</v>
      </c>
      <c r="U13" t="s">
        <v>87</v>
      </c>
      <c r="X13" t="s">
        <v>8</v>
      </c>
      <c r="AB13" t="s">
        <v>44</v>
      </c>
      <c r="AC13">
        <v>11</v>
      </c>
    </row>
    <row r="14" spans="1:30" x14ac:dyDescent="0.3">
      <c r="T14" t="s">
        <v>81</v>
      </c>
      <c r="U14" t="s">
        <v>82</v>
      </c>
      <c r="X14" t="s">
        <v>8</v>
      </c>
      <c r="AB14" t="s">
        <v>44</v>
      </c>
      <c r="AC14">
        <v>12</v>
      </c>
    </row>
    <row r="15" spans="1:30" x14ac:dyDescent="0.3">
      <c r="T15" t="s">
        <v>102</v>
      </c>
      <c r="U15" t="s">
        <v>101</v>
      </c>
      <c r="X15" t="s">
        <v>8</v>
      </c>
      <c r="AB15" t="s">
        <v>44</v>
      </c>
      <c r="AC15">
        <v>13</v>
      </c>
    </row>
    <row r="16" spans="1:30" x14ac:dyDescent="0.3">
      <c r="T16" t="s">
        <v>117</v>
      </c>
      <c r="U16" t="s">
        <v>118</v>
      </c>
      <c r="X16" t="s">
        <v>8</v>
      </c>
      <c r="AB16" t="s">
        <v>44</v>
      </c>
      <c r="AC16">
        <v>14</v>
      </c>
    </row>
    <row r="17" spans="20:29" x14ac:dyDescent="0.3">
      <c r="T17" t="s">
        <v>121</v>
      </c>
      <c r="U17" t="s">
        <v>122</v>
      </c>
      <c r="X17" t="s">
        <v>8</v>
      </c>
      <c r="AB17" t="s">
        <v>44</v>
      </c>
      <c r="AC17">
        <v>15</v>
      </c>
    </row>
    <row r="18" spans="20:29" x14ac:dyDescent="0.3">
      <c r="T18" t="s">
        <v>142</v>
      </c>
      <c r="U18" t="s">
        <v>152</v>
      </c>
      <c r="X18" t="s">
        <v>8</v>
      </c>
      <c r="AB18" t="s">
        <v>44</v>
      </c>
      <c r="AC18">
        <v>16</v>
      </c>
    </row>
    <row r="19" spans="20:29" x14ac:dyDescent="0.3">
      <c r="AB19" t="s">
        <v>44</v>
      </c>
      <c r="AC19">
        <v>17</v>
      </c>
    </row>
    <row r="20" spans="20:29" x14ac:dyDescent="0.3">
      <c r="AB20" t="s">
        <v>44</v>
      </c>
      <c r="AC20">
        <v>18</v>
      </c>
    </row>
    <row r="21" spans="20:29" x14ac:dyDescent="0.3">
      <c r="AB21" t="s">
        <v>44</v>
      </c>
      <c r="AC21">
        <v>19</v>
      </c>
    </row>
    <row r="22" spans="20:29" x14ac:dyDescent="0.3">
      <c r="AB22" t="s">
        <v>44</v>
      </c>
      <c r="AC22">
        <v>20</v>
      </c>
    </row>
    <row r="23" spans="20:29" x14ac:dyDescent="0.3">
      <c r="AB23" t="s">
        <v>44</v>
      </c>
      <c r="AC23">
        <v>21</v>
      </c>
    </row>
    <row r="24" spans="20:29" x14ac:dyDescent="0.3">
      <c r="AB24" t="s">
        <v>44</v>
      </c>
      <c r="AC24">
        <v>22</v>
      </c>
    </row>
    <row r="25" spans="20:29" x14ac:dyDescent="0.3">
      <c r="AB25" t="s">
        <v>44</v>
      </c>
      <c r="AC25">
        <v>23</v>
      </c>
    </row>
    <row r="26" spans="20:29" x14ac:dyDescent="0.3">
      <c r="AB26" t="s">
        <v>44</v>
      </c>
      <c r="AC26">
        <v>24</v>
      </c>
    </row>
    <row r="27" spans="20:29" x14ac:dyDescent="0.3">
      <c r="AB27" t="s">
        <v>44</v>
      </c>
      <c r="AC27">
        <v>25</v>
      </c>
    </row>
    <row r="28" spans="20:29" x14ac:dyDescent="0.3">
      <c r="AB28" t="s">
        <v>44</v>
      </c>
      <c r="AC28">
        <v>26</v>
      </c>
    </row>
    <row r="29" spans="20:29" x14ac:dyDescent="0.3">
      <c r="AB29" t="s">
        <v>44</v>
      </c>
      <c r="AC29">
        <v>27</v>
      </c>
    </row>
    <row r="30" spans="20:29" x14ac:dyDescent="0.3">
      <c r="AB30" t="s">
        <v>44</v>
      </c>
      <c r="AC30">
        <v>28</v>
      </c>
    </row>
    <row r="31" spans="20:29" x14ac:dyDescent="0.3">
      <c r="AB31" t="s">
        <v>44</v>
      </c>
      <c r="AC31">
        <v>29</v>
      </c>
    </row>
    <row r="32" spans="20:29" x14ac:dyDescent="0.3">
      <c r="AB32" t="s">
        <v>44</v>
      </c>
      <c r="AC32">
        <v>30</v>
      </c>
    </row>
    <row r="33" spans="28:29" x14ac:dyDescent="0.3">
      <c r="AB33" t="s">
        <v>44</v>
      </c>
      <c r="AC33">
        <v>31</v>
      </c>
    </row>
    <row r="34" spans="28:29" x14ac:dyDescent="0.3">
      <c r="AB34" t="s">
        <v>44</v>
      </c>
      <c r="AC34">
        <v>32</v>
      </c>
    </row>
    <row r="35" spans="28:29" x14ac:dyDescent="0.3">
      <c r="AB35" t="s">
        <v>44</v>
      </c>
      <c r="AC35">
        <v>33</v>
      </c>
    </row>
    <row r="36" spans="28:29" x14ac:dyDescent="0.3">
      <c r="AB36" t="s">
        <v>44</v>
      </c>
      <c r="AC36">
        <v>34</v>
      </c>
    </row>
    <row r="37" spans="28:29" x14ac:dyDescent="0.3">
      <c r="AB37" t="s">
        <v>44</v>
      </c>
      <c r="AC37">
        <v>35</v>
      </c>
    </row>
    <row r="38" spans="28:29" x14ac:dyDescent="0.3">
      <c r="AB38" t="s">
        <v>44</v>
      </c>
      <c r="AC38">
        <v>36</v>
      </c>
    </row>
    <row r="39" spans="28:29" x14ac:dyDescent="0.3">
      <c r="AB39" t="s">
        <v>44</v>
      </c>
      <c r="AC39">
        <v>37</v>
      </c>
    </row>
    <row r="40" spans="28:29" x14ac:dyDescent="0.3">
      <c r="AB40" t="s">
        <v>44</v>
      </c>
      <c r="AC40">
        <v>38</v>
      </c>
    </row>
    <row r="41" spans="28:29" x14ac:dyDescent="0.3">
      <c r="AB41" t="s">
        <v>44</v>
      </c>
      <c r="AC41">
        <v>39</v>
      </c>
    </row>
    <row r="42" spans="28:29" x14ac:dyDescent="0.3">
      <c r="AB42" t="s">
        <v>44</v>
      </c>
      <c r="AC42">
        <v>40</v>
      </c>
    </row>
    <row r="43" spans="28:29" x14ac:dyDescent="0.3">
      <c r="AB43" t="s">
        <v>44</v>
      </c>
      <c r="AC43">
        <v>41</v>
      </c>
    </row>
    <row r="44" spans="28:29" x14ac:dyDescent="0.3">
      <c r="AB44" t="s">
        <v>44</v>
      </c>
      <c r="AC44">
        <v>42</v>
      </c>
    </row>
    <row r="45" spans="28:29" x14ac:dyDescent="0.3">
      <c r="AB45" t="s">
        <v>44</v>
      </c>
      <c r="AC45">
        <v>43</v>
      </c>
    </row>
    <row r="46" spans="28:29" x14ac:dyDescent="0.3">
      <c r="AB46" t="s">
        <v>44</v>
      </c>
      <c r="AC46">
        <v>44</v>
      </c>
    </row>
    <row r="47" spans="28:29" x14ac:dyDescent="0.3">
      <c r="AB47" t="s">
        <v>44</v>
      </c>
      <c r="AC47">
        <v>45</v>
      </c>
    </row>
    <row r="48" spans="28:29" x14ac:dyDescent="0.3">
      <c r="AB48" t="s">
        <v>44</v>
      </c>
      <c r="AC48">
        <v>46</v>
      </c>
    </row>
    <row r="49" spans="28:29" x14ac:dyDescent="0.3">
      <c r="AB49" t="s">
        <v>44</v>
      </c>
      <c r="AC49">
        <v>47</v>
      </c>
    </row>
    <row r="50" spans="28:29" x14ac:dyDescent="0.3">
      <c r="AB50" t="s">
        <v>44</v>
      </c>
      <c r="AC50">
        <v>48</v>
      </c>
    </row>
    <row r="51" spans="28:29" x14ac:dyDescent="0.3">
      <c r="AB51" t="s">
        <v>44</v>
      </c>
      <c r="AC51">
        <v>49</v>
      </c>
    </row>
    <row r="52" spans="28:29" x14ac:dyDescent="0.3">
      <c r="AB52" t="s">
        <v>44</v>
      </c>
      <c r="AC52">
        <v>50</v>
      </c>
    </row>
    <row r="53" spans="28:29" x14ac:dyDescent="0.3">
      <c r="AB53" t="s">
        <v>44</v>
      </c>
      <c r="AC53">
        <v>51</v>
      </c>
    </row>
    <row r="54" spans="28:29" x14ac:dyDescent="0.3">
      <c r="AB54" t="s">
        <v>44</v>
      </c>
      <c r="AC54">
        <v>52</v>
      </c>
    </row>
    <row r="55" spans="28:29" x14ac:dyDescent="0.3">
      <c r="AB55" t="s">
        <v>44</v>
      </c>
      <c r="AC55">
        <v>53</v>
      </c>
    </row>
    <row r="56" spans="28:29" x14ac:dyDescent="0.3">
      <c r="AB56" t="s">
        <v>44</v>
      </c>
      <c r="AC56">
        <v>54</v>
      </c>
    </row>
    <row r="57" spans="28:29" x14ac:dyDescent="0.3">
      <c r="AB57" t="s">
        <v>44</v>
      </c>
      <c r="AC57">
        <v>55</v>
      </c>
    </row>
    <row r="58" spans="28:29" x14ac:dyDescent="0.3">
      <c r="AB58" t="s">
        <v>44</v>
      </c>
      <c r="AC58">
        <v>56</v>
      </c>
    </row>
    <row r="59" spans="28:29" x14ac:dyDescent="0.3">
      <c r="AB59" t="s">
        <v>44</v>
      </c>
      <c r="AC59">
        <v>57</v>
      </c>
    </row>
    <row r="60" spans="28:29" x14ac:dyDescent="0.3">
      <c r="AB60" t="s">
        <v>44</v>
      </c>
      <c r="AC60">
        <v>58</v>
      </c>
    </row>
    <row r="61" spans="28:29" x14ac:dyDescent="0.3">
      <c r="AB61" t="s">
        <v>44</v>
      </c>
      <c r="AC61">
        <v>59</v>
      </c>
    </row>
    <row r="62" spans="28:29" x14ac:dyDescent="0.3">
      <c r="AB62" t="s">
        <v>44</v>
      </c>
      <c r="AC62">
        <v>60</v>
      </c>
    </row>
    <row r="63" spans="28:29" x14ac:dyDescent="0.3">
      <c r="AB63" t="s">
        <v>44</v>
      </c>
      <c r="AC63">
        <v>61</v>
      </c>
    </row>
    <row r="64" spans="28:29" x14ac:dyDescent="0.3">
      <c r="AB64" t="s">
        <v>44</v>
      </c>
      <c r="AC64">
        <v>62</v>
      </c>
    </row>
    <row r="65" spans="28:29" x14ac:dyDescent="0.3">
      <c r="AB65" t="s">
        <v>44</v>
      </c>
      <c r="AC65">
        <v>63</v>
      </c>
    </row>
    <row r="66" spans="28:29" x14ac:dyDescent="0.3">
      <c r="AB66" t="s">
        <v>44</v>
      </c>
      <c r="AC66">
        <v>64</v>
      </c>
    </row>
    <row r="67" spans="28:29" x14ac:dyDescent="0.3">
      <c r="AB67" t="s">
        <v>44</v>
      </c>
      <c r="AC67">
        <v>65</v>
      </c>
    </row>
    <row r="68" spans="28:29" x14ac:dyDescent="0.3">
      <c r="AB68" t="s">
        <v>44</v>
      </c>
      <c r="AC68">
        <v>66</v>
      </c>
    </row>
    <row r="69" spans="28:29" x14ac:dyDescent="0.3">
      <c r="AB69" t="s">
        <v>44</v>
      </c>
      <c r="AC69">
        <v>67</v>
      </c>
    </row>
    <row r="70" spans="28:29" x14ac:dyDescent="0.3">
      <c r="AB70" t="s">
        <v>44</v>
      </c>
      <c r="AC70">
        <v>68</v>
      </c>
    </row>
    <row r="71" spans="28:29" x14ac:dyDescent="0.3">
      <c r="AB71" t="s">
        <v>44</v>
      </c>
      <c r="AC71">
        <v>69</v>
      </c>
    </row>
    <row r="72" spans="28:29" x14ac:dyDescent="0.3">
      <c r="AB72" t="s">
        <v>44</v>
      </c>
      <c r="AC72">
        <v>70</v>
      </c>
    </row>
    <row r="73" spans="28:29" x14ac:dyDescent="0.3">
      <c r="AB73" t="s">
        <v>44</v>
      </c>
      <c r="AC73">
        <v>71</v>
      </c>
    </row>
    <row r="74" spans="28:29" x14ac:dyDescent="0.3">
      <c r="AB74" t="s">
        <v>44</v>
      </c>
      <c r="AC74">
        <v>72</v>
      </c>
    </row>
    <row r="75" spans="28:29" x14ac:dyDescent="0.3">
      <c r="AB75" t="s">
        <v>44</v>
      </c>
      <c r="AC75">
        <v>73</v>
      </c>
    </row>
    <row r="76" spans="28:29" x14ac:dyDescent="0.3">
      <c r="AB76" t="s">
        <v>44</v>
      </c>
      <c r="AC76">
        <v>74</v>
      </c>
    </row>
    <row r="77" spans="28:29" x14ac:dyDescent="0.3">
      <c r="AB77" t="s">
        <v>44</v>
      </c>
      <c r="AC77">
        <v>75</v>
      </c>
    </row>
    <row r="78" spans="28:29" x14ac:dyDescent="0.3">
      <c r="AB78" t="s">
        <v>44</v>
      </c>
      <c r="AC78">
        <v>76</v>
      </c>
    </row>
    <row r="79" spans="28:29" x14ac:dyDescent="0.3">
      <c r="AB79" t="s">
        <v>44</v>
      </c>
      <c r="AC79">
        <v>77</v>
      </c>
    </row>
    <row r="80" spans="28:29" x14ac:dyDescent="0.3">
      <c r="AB80" t="s">
        <v>44</v>
      </c>
      <c r="AC80">
        <v>78</v>
      </c>
    </row>
    <row r="81" spans="28:29" x14ac:dyDescent="0.3">
      <c r="AB81" t="s">
        <v>44</v>
      </c>
      <c r="AC81">
        <v>79</v>
      </c>
    </row>
    <row r="82" spans="28:29" x14ac:dyDescent="0.3">
      <c r="AB82" t="s">
        <v>44</v>
      </c>
      <c r="AC82">
        <v>80</v>
      </c>
    </row>
    <row r="83" spans="28:29" x14ac:dyDescent="0.3">
      <c r="AB83" t="s">
        <v>44</v>
      </c>
      <c r="AC83">
        <v>81</v>
      </c>
    </row>
    <row r="84" spans="28:29" x14ac:dyDescent="0.3">
      <c r="AB84" t="s">
        <v>44</v>
      </c>
      <c r="AC84">
        <v>82</v>
      </c>
    </row>
    <row r="85" spans="28:29" x14ac:dyDescent="0.3">
      <c r="AB85" t="s">
        <v>44</v>
      </c>
      <c r="AC85">
        <v>83</v>
      </c>
    </row>
    <row r="86" spans="28:29" x14ac:dyDescent="0.3">
      <c r="AB86" t="s">
        <v>44</v>
      </c>
      <c r="AC86">
        <v>84</v>
      </c>
    </row>
    <row r="87" spans="28:29" x14ac:dyDescent="0.3">
      <c r="AB87" t="s">
        <v>44</v>
      </c>
      <c r="AC87">
        <v>85</v>
      </c>
    </row>
    <row r="88" spans="28:29" x14ac:dyDescent="0.3">
      <c r="AB88" t="s">
        <v>44</v>
      </c>
      <c r="AC88">
        <v>86</v>
      </c>
    </row>
    <row r="89" spans="28:29" x14ac:dyDescent="0.3">
      <c r="AB89" t="s">
        <v>44</v>
      </c>
      <c r="AC89">
        <v>87</v>
      </c>
    </row>
    <row r="90" spans="28:29" x14ac:dyDescent="0.3">
      <c r="AB90" t="s">
        <v>44</v>
      </c>
      <c r="AC90">
        <v>88</v>
      </c>
    </row>
    <row r="91" spans="28:29" x14ac:dyDescent="0.3">
      <c r="AB91" t="s">
        <v>44</v>
      </c>
      <c r="AC91">
        <v>89</v>
      </c>
    </row>
    <row r="92" spans="28:29" x14ac:dyDescent="0.3">
      <c r="AB92" t="s">
        <v>44</v>
      </c>
      <c r="AC92">
        <v>90</v>
      </c>
    </row>
    <row r="93" spans="28:29" x14ac:dyDescent="0.3">
      <c r="AB93" t="s">
        <v>44</v>
      </c>
      <c r="AC93">
        <v>91</v>
      </c>
    </row>
    <row r="94" spans="28:29" x14ac:dyDescent="0.3">
      <c r="AB94" t="s">
        <v>44</v>
      </c>
      <c r="AC94">
        <v>92</v>
      </c>
    </row>
    <row r="95" spans="28:29" x14ac:dyDescent="0.3">
      <c r="AB95" t="s">
        <v>44</v>
      </c>
      <c r="AC95">
        <v>93</v>
      </c>
    </row>
    <row r="96" spans="28:29" x14ac:dyDescent="0.3">
      <c r="AB96" t="s">
        <v>44</v>
      </c>
      <c r="AC96">
        <v>94</v>
      </c>
    </row>
    <row r="97" spans="28:29" x14ac:dyDescent="0.3">
      <c r="AB97" t="s">
        <v>44</v>
      </c>
      <c r="AC97">
        <v>95</v>
      </c>
    </row>
    <row r="98" spans="28:29" x14ac:dyDescent="0.3">
      <c r="AB98" t="s">
        <v>44</v>
      </c>
      <c r="AC98">
        <v>96</v>
      </c>
    </row>
    <row r="99" spans="28:29" x14ac:dyDescent="0.3">
      <c r="AB99" t="s">
        <v>44</v>
      </c>
      <c r="AC99">
        <v>97</v>
      </c>
    </row>
    <row r="100" spans="28:29" x14ac:dyDescent="0.3">
      <c r="AB100" t="s">
        <v>44</v>
      </c>
      <c r="AC100">
        <v>98</v>
      </c>
    </row>
    <row r="101" spans="28:29" x14ac:dyDescent="0.3">
      <c r="AB101" t="s">
        <v>44</v>
      </c>
      <c r="AC101">
        <v>99</v>
      </c>
    </row>
    <row r="102" spans="28:29" x14ac:dyDescent="0.3">
      <c r="AB102" t="s">
        <v>44</v>
      </c>
      <c r="AC102">
        <v>100</v>
      </c>
    </row>
    <row r="103" spans="28:29" x14ac:dyDescent="0.3">
      <c r="AB103" t="s">
        <v>44</v>
      </c>
      <c r="AC103">
        <v>101</v>
      </c>
    </row>
    <row r="104" spans="28:29" x14ac:dyDescent="0.3">
      <c r="AB104" t="s">
        <v>44</v>
      </c>
      <c r="AC104">
        <v>102</v>
      </c>
    </row>
    <row r="105" spans="28:29" x14ac:dyDescent="0.3">
      <c r="AB105" t="s">
        <v>44</v>
      </c>
      <c r="AC105">
        <v>103</v>
      </c>
    </row>
    <row r="106" spans="28:29" x14ac:dyDescent="0.3">
      <c r="AB106" t="s">
        <v>44</v>
      </c>
      <c r="AC106">
        <v>104</v>
      </c>
    </row>
    <row r="107" spans="28:29" x14ac:dyDescent="0.3">
      <c r="AB107" t="s">
        <v>44</v>
      </c>
      <c r="AC107">
        <v>105</v>
      </c>
    </row>
    <row r="108" spans="28:29" x14ac:dyDescent="0.3">
      <c r="AB108" t="s">
        <v>44</v>
      </c>
      <c r="AC108">
        <v>106</v>
      </c>
    </row>
    <row r="109" spans="28:29" x14ac:dyDescent="0.3">
      <c r="AB109" t="s">
        <v>44</v>
      </c>
      <c r="AC109">
        <v>107</v>
      </c>
    </row>
    <row r="110" spans="28:29" x14ac:dyDescent="0.3">
      <c r="AB110" t="s">
        <v>44</v>
      </c>
      <c r="AC110">
        <v>108</v>
      </c>
    </row>
    <row r="111" spans="28:29" x14ac:dyDescent="0.3">
      <c r="AB111" t="s">
        <v>44</v>
      </c>
      <c r="AC111">
        <v>109</v>
      </c>
    </row>
    <row r="112" spans="28:29" x14ac:dyDescent="0.3">
      <c r="AB112" t="s">
        <v>44</v>
      </c>
      <c r="AC112">
        <v>110</v>
      </c>
    </row>
    <row r="113" spans="28:29" x14ac:dyDescent="0.3">
      <c r="AB113" t="s">
        <v>44</v>
      </c>
      <c r="AC113">
        <v>111</v>
      </c>
    </row>
    <row r="114" spans="28:29" x14ac:dyDescent="0.3">
      <c r="AB114" t="s">
        <v>44</v>
      </c>
      <c r="AC114">
        <v>112</v>
      </c>
    </row>
    <row r="115" spans="28:29" x14ac:dyDescent="0.3">
      <c r="AB115" t="s">
        <v>44</v>
      </c>
      <c r="AC115">
        <v>113</v>
      </c>
    </row>
    <row r="116" spans="28:29" x14ac:dyDescent="0.3">
      <c r="AB116" t="s">
        <v>44</v>
      </c>
      <c r="AC116">
        <v>114</v>
      </c>
    </row>
    <row r="117" spans="28:29" x14ac:dyDescent="0.3">
      <c r="AB117" t="s">
        <v>44</v>
      </c>
      <c r="AC117">
        <v>115</v>
      </c>
    </row>
    <row r="118" spans="28:29" x14ac:dyDescent="0.3">
      <c r="AB118" t="s">
        <v>44</v>
      </c>
      <c r="AC118">
        <v>116</v>
      </c>
    </row>
    <row r="119" spans="28:29" x14ac:dyDescent="0.3">
      <c r="AB119" t="s">
        <v>44</v>
      </c>
      <c r="AC119">
        <v>117</v>
      </c>
    </row>
    <row r="120" spans="28:29" x14ac:dyDescent="0.3">
      <c r="AB120" t="s">
        <v>44</v>
      </c>
      <c r="AC120">
        <v>118</v>
      </c>
    </row>
    <row r="121" spans="28:29" x14ac:dyDescent="0.3">
      <c r="AB121" t="s">
        <v>44</v>
      </c>
      <c r="AC121">
        <v>119</v>
      </c>
    </row>
    <row r="122" spans="28:29" x14ac:dyDescent="0.3">
      <c r="AB122" t="s">
        <v>44</v>
      </c>
      <c r="AC122">
        <v>120</v>
      </c>
    </row>
    <row r="123" spans="28:29" x14ac:dyDescent="0.3">
      <c r="AB123" t="s">
        <v>44</v>
      </c>
      <c r="AC123">
        <v>121</v>
      </c>
    </row>
    <row r="124" spans="28:29" x14ac:dyDescent="0.3">
      <c r="AB124" t="s">
        <v>44</v>
      </c>
      <c r="AC124">
        <v>122</v>
      </c>
    </row>
    <row r="125" spans="28:29" x14ac:dyDescent="0.3">
      <c r="AB125" t="s">
        <v>44</v>
      </c>
      <c r="AC125">
        <v>123</v>
      </c>
    </row>
    <row r="126" spans="28:29" x14ac:dyDescent="0.3">
      <c r="AB126" t="s">
        <v>44</v>
      </c>
      <c r="AC126">
        <v>124</v>
      </c>
    </row>
    <row r="127" spans="28:29" x14ac:dyDescent="0.3">
      <c r="AB127" t="s">
        <v>44</v>
      </c>
      <c r="AC127">
        <v>125</v>
      </c>
    </row>
    <row r="128" spans="28:29" x14ac:dyDescent="0.3">
      <c r="AB128" t="s">
        <v>44</v>
      </c>
      <c r="AC128">
        <v>126</v>
      </c>
    </row>
    <row r="129" spans="28:29" x14ac:dyDescent="0.3">
      <c r="AB129" t="s">
        <v>44</v>
      </c>
      <c r="AC129">
        <v>127</v>
      </c>
    </row>
    <row r="130" spans="28:29" x14ac:dyDescent="0.3">
      <c r="AB130" t="s">
        <v>44</v>
      </c>
      <c r="AC130">
        <v>128</v>
      </c>
    </row>
    <row r="131" spans="28:29" x14ac:dyDescent="0.3">
      <c r="AB131" t="s">
        <v>44</v>
      </c>
      <c r="AC131">
        <v>129</v>
      </c>
    </row>
    <row r="132" spans="28:29" x14ac:dyDescent="0.3">
      <c r="AB132" t="s">
        <v>44</v>
      </c>
      <c r="AC132">
        <v>130</v>
      </c>
    </row>
    <row r="133" spans="28:29" x14ac:dyDescent="0.3">
      <c r="AB133" t="s">
        <v>44</v>
      </c>
      <c r="AC133">
        <v>131</v>
      </c>
    </row>
    <row r="134" spans="28:29" x14ac:dyDescent="0.3">
      <c r="AB134" t="s">
        <v>44</v>
      </c>
      <c r="AC134">
        <v>132</v>
      </c>
    </row>
    <row r="135" spans="28:29" x14ac:dyDescent="0.3">
      <c r="AB135" t="s">
        <v>44</v>
      </c>
      <c r="AC135">
        <v>133</v>
      </c>
    </row>
    <row r="136" spans="28:29" x14ac:dyDescent="0.3">
      <c r="AB136" t="s">
        <v>44</v>
      </c>
      <c r="AC136">
        <v>134</v>
      </c>
    </row>
    <row r="137" spans="28:29" x14ac:dyDescent="0.3">
      <c r="AB137" t="s">
        <v>44</v>
      </c>
      <c r="AC137">
        <v>135</v>
      </c>
    </row>
    <row r="138" spans="28:29" x14ac:dyDescent="0.3">
      <c r="AB138" t="s">
        <v>44</v>
      </c>
      <c r="AC138">
        <v>136</v>
      </c>
    </row>
    <row r="139" spans="28:29" x14ac:dyDescent="0.3">
      <c r="AB139" t="s">
        <v>44</v>
      </c>
      <c r="AC139">
        <v>137</v>
      </c>
    </row>
    <row r="140" spans="28:29" x14ac:dyDescent="0.3">
      <c r="AB140" t="s">
        <v>44</v>
      </c>
      <c r="AC140">
        <v>138</v>
      </c>
    </row>
    <row r="141" spans="28:29" x14ac:dyDescent="0.3">
      <c r="AB141" t="s">
        <v>44</v>
      </c>
      <c r="AC141">
        <v>139</v>
      </c>
    </row>
    <row r="142" spans="28:29" x14ac:dyDescent="0.3">
      <c r="AB142" t="s">
        <v>44</v>
      </c>
      <c r="AC142">
        <v>140</v>
      </c>
    </row>
    <row r="143" spans="28:29" x14ac:dyDescent="0.3">
      <c r="AB143" t="s">
        <v>44</v>
      </c>
      <c r="AC143">
        <v>141</v>
      </c>
    </row>
    <row r="144" spans="28:29" x14ac:dyDescent="0.3">
      <c r="AB144" t="s">
        <v>44</v>
      </c>
      <c r="AC144">
        <v>142</v>
      </c>
    </row>
    <row r="145" spans="28:29" x14ac:dyDescent="0.3">
      <c r="AB145" t="s">
        <v>44</v>
      </c>
      <c r="AC145">
        <v>143</v>
      </c>
    </row>
    <row r="146" spans="28:29" x14ac:dyDescent="0.3">
      <c r="AB146" t="s">
        <v>44</v>
      </c>
      <c r="AC146">
        <v>144</v>
      </c>
    </row>
    <row r="147" spans="28:29" x14ac:dyDescent="0.3">
      <c r="AB147" t="s">
        <v>44</v>
      </c>
      <c r="AC147">
        <v>145</v>
      </c>
    </row>
    <row r="148" spans="28:29" x14ac:dyDescent="0.3">
      <c r="AB148" t="s">
        <v>44</v>
      </c>
      <c r="AC148">
        <v>146</v>
      </c>
    </row>
    <row r="149" spans="28:29" x14ac:dyDescent="0.3">
      <c r="AB149" t="s">
        <v>44</v>
      </c>
      <c r="AC149">
        <v>147</v>
      </c>
    </row>
    <row r="150" spans="28:29" x14ac:dyDescent="0.3">
      <c r="AB150" t="s">
        <v>44</v>
      </c>
      <c r="AC150">
        <v>148</v>
      </c>
    </row>
    <row r="151" spans="28:29" x14ac:dyDescent="0.3">
      <c r="AB151" t="s">
        <v>44</v>
      </c>
      <c r="AC151">
        <v>149</v>
      </c>
    </row>
    <row r="152" spans="28:29" x14ac:dyDescent="0.3">
      <c r="AB152" t="s">
        <v>44</v>
      </c>
      <c r="AC152">
        <v>150</v>
      </c>
    </row>
    <row r="153" spans="28:29" x14ac:dyDescent="0.3">
      <c r="AB153" t="s">
        <v>44</v>
      </c>
      <c r="AC153">
        <v>151</v>
      </c>
    </row>
    <row r="154" spans="28:29" x14ac:dyDescent="0.3">
      <c r="AB154" t="s">
        <v>44</v>
      </c>
      <c r="AC154">
        <v>152</v>
      </c>
    </row>
    <row r="155" spans="28:29" x14ac:dyDescent="0.3">
      <c r="AB155" t="s">
        <v>44</v>
      </c>
      <c r="AC155">
        <v>153</v>
      </c>
    </row>
    <row r="156" spans="28:29" x14ac:dyDescent="0.3">
      <c r="AB156" t="s">
        <v>44</v>
      </c>
      <c r="AC156">
        <v>154</v>
      </c>
    </row>
    <row r="157" spans="28:29" x14ac:dyDescent="0.3">
      <c r="AB157" t="s">
        <v>44</v>
      </c>
      <c r="AC157">
        <v>155</v>
      </c>
    </row>
    <row r="158" spans="28:29" x14ac:dyDescent="0.3">
      <c r="AB158" t="s">
        <v>44</v>
      </c>
      <c r="AC158">
        <v>156</v>
      </c>
    </row>
    <row r="159" spans="28:29" x14ac:dyDescent="0.3">
      <c r="AB159" t="s">
        <v>44</v>
      </c>
      <c r="AC159">
        <v>157</v>
      </c>
    </row>
    <row r="160" spans="28:29" x14ac:dyDescent="0.3">
      <c r="AB160" t="s">
        <v>44</v>
      </c>
      <c r="AC160">
        <v>158</v>
      </c>
    </row>
    <row r="161" spans="28:29" x14ac:dyDescent="0.3">
      <c r="AB161" t="s">
        <v>44</v>
      </c>
      <c r="AC161">
        <v>159</v>
      </c>
    </row>
    <row r="162" spans="28:29" x14ac:dyDescent="0.3">
      <c r="AB162" t="s">
        <v>44</v>
      </c>
      <c r="AC162">
        <v>160</v>
      </c>
    </row>
    <row r="163" spans="28:29" x14ac:dyDescent="0.3">
      <c r="AB163" t="s">
        <v>44</v>
      </c>
      <c r="AC163">
        <v>161</v>
      </c>
    </row>
    <row r="164" spans="28:29" x14ac:dyDescent="0.3">
      <c r="AB164" t="s">
        <v>44</v>
      </c>
      <c r="AC164">
        <v>162</v>
      </c>
    </row>
    <row r="165" spans="28:29" x14ac:dyDescent="0.3">
      <c r="AB165" t="s">
        <v>44</v>
      </c>
      <c r="AC165">
        <v>163</v>
      </c>
    </row>
    <row r="166" spans="28:29" x14ac:dyDescent="0.3">
      <c r="AB166" t="s">
        <v>44</v>
      </c>
      <c r="AC166">
        <v>164</v>
      </c>
    </row>
    <row r="167" spans="28:29" x14ac:dyDescent="0.3">
      <c r="AB167" t="s">
        <v>44</v>
      </c>
      <c r="AC167">
        <v>165</v>
      </c>
    </row>
    <row r="168" spans="28:29" x14ac:dyDescent="0.3">
      <c r="AB168" t="s">
        <v>44</v>
      </c>
      <c r="AC168">
        <v>166</v>
      </c>
    </row>
    <row r="169" spans="28:29" x14ac:dyDescent="0.3">
      <c r="AB169" t="s">
        <v>44</v>
      </c>
      <c r="AC169">
        <v>167</v>
      </c>
    </row>
    <row r="170" spans="28:29" x14ac:dyDescent="0.3">
      <c r="AB170" t="s">
        <v>44</v>
      </c>
      <c r="AC170">
        <v>168</v>
      </c>
    </row>
    <row r="171" spans="28:29" x14ac:dyDescent="0.3">
      <c r="AB171" t="s">
        <v>44</v>
      </c>
      <c r="AC171">
        <v>169</v>
      </c>
    </row>
    <row r="172" spans="28:29" x14ac:dyDescent="0.3">
      <c r="AB172" t="s">
        <v>44</v>
      </c>
      <c r="AC172">
        <v>170</v>
      </c>
    </row>
    <row r="173" spans="28:29" x14ac:dyDescent="0.3">
      <c r="AB173" t="s">
        <v>44</v>
      </c>
      <c r="AC173">
        <v>171</v>
      </c>
    </row>
    <row r="174" spans="28:29" x14ac:dyDescent="0.3">
      <c r="AB174" t="s">
        <v>44</v>
      </c>
      <c r="AC174">
        <v>172</v>
      </c>
    </row>
    <row r="175" spans="28:29" x14ac:dyDescent="0.3">
      <c r="AB175" t="s">
        <v>44</v>
      </c>
      <c r="AC175">
        <v>173</v>
      </c>
    </row>
    <row r="176" spans="28:29" x14ac:dyDescent="0.3">
      <c r="AB176" t="s">
        <v>44</v>
      </c>
      <c r="AC176">
        <v>174</v>
      </c>
    </row>
    <row r="177" spans="28:29" x14ac:dyDescent="0.3">
      <c r="AB177" t="s">
        <v>44</v>
      </c>
      <c r="AC177">
        <v>175</v>
      </c>
    </row>
    <row r="178" spans="28:29" x14ac:dyDescent="0.3">
      <c r="AB178" t="s">
        <v>44</v>
      </c>
      <c r="AC178">
        <v>176</v>
      </c>
    </row>
    <row r="179" spans="28:29" x14ac:dyDescent="0.3">
      <c r="AB179" t="s">
        <v>44</v>
      </c>
      <c r="AC179">
        <v>177</v>
      </c>
    </row>
    <row r="180" spans="28:29" x14ac:dyDescent="0.3">
      <c r="AB180" t="s">
        <v>44</v>
      </c>
      <c r="AC180">
        <v>178</v>
      </c>
    </row>
    <row r="181" spans="28:29" x14ac:dyDescent="0.3">
      <c r="AB181" t="s">
        <v>44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0_Baseline</vt:lpstr>
      <vt:lpstr>1_IA_Voltage</vt:lpstr>
      <vt:lpstr>2_IA_Frequency</vt:lpstr>
      <vt:lpstr>3_CFC_Voltage</vt:lpstr>
      <vt:lpstr>4_CFC_Frequency</vt:lpstr>
      <vt:lpstr>5_Shmoo_Core</vt:lpstr>
      <vt:lpstr>6_Boot_Unit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2025-07-03T23:33:35Z</dcterms:modified>
</cp:coreProperties>
</file>