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Automation\Automation\PPV\MCChecker\CWF\"/>
    </mc:Choice>
  </mc:AlternateContent>
  <xr:revisionPtr revIDLastSave="0" documentId="13_ncr:1_{2A00E78C-7E6C-4D41-B026-BD27E8EF54C2}" xr6:coauthVersionLast="47" xr6:coauthVersionMax="47" xr10:uidLastSave="{00000000-0000-0000-0000-000000000000}"/>
  <bookViews>
    <workbookView xWindow="-108" yWindow="-108" windowWidth="23256" windowHeight="12456" activeTab="3" xr2:uid="{B533D783-8E94-47EE-A5E0-31DB8C66C10E}"/>
  </bookViews>
  <sheets>
    <sheet name="CHA" sheetId="1" r:id="rId1"/>
    <sheet name="CORE" sheetId="5" r:id="rId2"/>
    <sheet name="PPV" sheetId="3" r:id="rId3"/>
    <sheet name="MC_Check" sheetId="2" r:id="rId4"/>
    <sheet name="ErrorData" sheetId="6" state="hidden" r:id="rId5"/>
  </sheets>
  <definedNames>
    <definedName name="splitchar" comment="Change if using pysv registers or dpmb format">ErrorData!$G$1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6" l="1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3" i="6"/>
  <c r="V4" i="6"/>
  <c r="V5" i="6"/>
  <c r="V6" i="6"/>
  <c r="V7" i="6"/>
  <c r="V8" i="6"/>
  <c r="V9" i="6"/>
  <c r="W9" i="6" s="1"/>
  <c r="V10" i="6"/>
  <c r="V11" i="6"/>
  <c r="W11" i="6" s="1"/>
  <c r="V12" i="6"/>
  <c r="V13" i="6"/>
  <c r="V14" i="6"/>
  <c r="V15" i="6"/>
  <c r="V16" i="6"/>
  <c r="V17" i="6"/>
  <c r="V18" i="6"/>
  <c r="V19" i="6"/>
  <c r="W19" i="6" s="1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W33" i="6" s="1"/>
  <c r="V34" i="6"/>
  <c r="V35" i="6"/>
  <c r="W35" i="6" s="1"/>
  <c r="V36" i="6"/>
  <c r="V37" i="6"/>
  <c r="V38" i="6"/>
  <c r="V39" i="6"/>
  <c r="V40" i="6"/>
  <c r="V41" i="6"/>
  <c r="W41" i="6" s="1"/>
  <c r="V42" i="6"/>
  <c r="V43" i="6"/>
  <c r="W43" i="6" s="1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W57" i="6" s="1"/>
  <c r="V58" i="6"/>
  <c r="V59" i="6"/>
  <c r="V60" i="6"/>
  <c r="V61" i="6"/>
  <c r="V62" i="6"/>
  <c r="V63" i="6"/>
  <c r="V64" i="6"/>
  <c r="V65" i="6"/>
  <c r="W65" i="6" s="1"/>
  <c r="V66" i="6"/>
  <c r="V67" i="6"/>
  <c r="W67" i="6" s="1"/>
  <c r="V68" i="6"/>
  <c r="V69" i="6"/>
  <c r="V70" i="6"/>
  <c r="V71" i="6"/>
  <c r="V72" i="6"/>
  <c r="V73" i="6"/>
  <c r="W73" i="6" s="1"/>
  <c r="V74" i="6"/>
  <c r="V75" i="6"/>
  <c r="W75" i="6" s="1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W89" i="6" s="1"/>
  <c r="V90" i="6"/>
  <c r="V91" i="6"/>
  <c r="V92" i="6"/>
  <c r="V93" i="6"/>
  <c r="V94" i="6"/>
  <c r="V95" i="6"/>
  <c r="V96" i="6"/>
  <c r="V97" i="6"/>
  <c r="V98" i="6"/>
  <c r="V99" i="6"/>
  <c r="W99" i="6" s="1"/>
  <c r="V100" i="6"/>
  <c r="V101" i="6"/>
  <c r="V102" i="6"/>
  <c r="V103" i="6"/>
  <c r="V104" i="6"/>
  <c r="V105" i="6"/>
  <c r="V106" i="6"/>
  <c r="V107" i="6"/>
  <c r="W107" i="6" s="1"/>
  <c r="V108" i="6"/>
  <c r="V109" i="6"/>
  <c r="V110" i="6"/>
  <c r="V111" i="6"/>
  <c r="V112" i="6"/>
  <c r="V113" i="6"/>
  <c r="V114" i="6"/>
  <c r="V115" i="6"/>
  <c r="W115" i="6" s="1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W139" i="6" s="1"/>
  <c r="V140" i="6"/>
  <c r="V141" i="6"/>
  <c r="V142" i="6"/>
  <c r="V143" i="6"/>
  <c r="V144" i="6"/>
  <c r="V145" i="6"/>
  <c r="V146" i="6"/>
  <c r="V147" i="6"/>
  <c r="W147" i="6" s="1"/>
  <c r="V148" i="6"/>
  <c r="V149" i="6"/>
  <c r="V150" i="6"/>
  <c r="V151" i="6"/>
  <c r="V152" i="6"/>
  <c r="V153" i="6"/>
  <c r="W153" i="6" s="1"/>
  <c r="V154" i="6"/>
  <c r="V155" i="6"/>
  <c r="W155" i="6" s="1"/>
  <c r="V156" i="6"/>
  <c r="V157" i="6"/>
  <c r="V158" i="6"/>
  <c r="V159" i="6"/>
  <c r="V160" i="6"/>
  <c r="V161" i="6"/>
  <c r="W161" i="6" s="1"/>
  <c r="V162" i="6"/>
  <c r="V163" i="6"/>
  <c r="W163" i="6" s="1"/>
  <c r="V164" i="6"/>
  <c r="V165" i="6"/>
  <c r="V166" i="6"/>
  <c r="V167" i="6"/>
  <c r="V168" i="6"/>
  <c r="V169" i="6"/>
  <c r="W169" i="6" s="1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3" i="6"/>
  <c r="H159" i="6"/>
  <c r="H158" i="6"/>
  <c r="W158" i="6" s="1"/>
  <c r="H157" i="6"/>
  <c r="H131" i="6"/>
  <c r="H130" i="6"/>
  <c r="H129" i="6"/>
  <c r="H99" i="6"/>
  <c r="H98" i="6"/>
  <c r="H97" i="6"/>
  <c r="H71" i="6"/>
  <c r="H78" i="6" s="1"/>
  <c r="W78" i="6" s="1"/>
  <c r="H70" i="6"/>
  <c r="H69" i="6"/>
  <c r="H39" i="6"/>
  <c r="H38" i="6"/>
  <c r="H37" i="6"/>
  <c r="H11" i="6"/>
  <c r="H10" i="6"/>
  <c r="H9" i="6"/>
  <c r="W4" i="6"/>
  <c r="W5" i="6"/>
  <c r="W6" i="6"/>
  <c r="W7" i="6"/>
  <c r="W8" i="6"/>
  <c r="W10" i="6"/>
  <c r="W12" i="6"/>
  <c r="W13" i="6"/>
  <c r="W14" i="6"/>
  <c r="W15" i="6"/>
  <c r="W20" i="6"/>
  <c r="W21" i="6"/>
  <c r="W22" i="6"/>
  <c r="W26" i="6"/>
  <c r="W27" i="6"/>
  <c r="W28" i="6"/>
  <c r="W29" i="6"/>
  <c r="W34" i="6"/>
  <c r="W36" i="6"/>
  <c r="W37" i="6"/>
  <c r="W38" i="6"/>
  <c r="W39" i="6"/>
  <c r="W40" i="6"/>
  <c r="W42" i="6"/>
  <c r="W47" i="6"/>
  <c r="W48" i="6"/>
  <c r="W49" i="6"/>
  <c r="W50" i="6"/>
  <c r="W54" i="6"/>
  <c r="W55" i="6"/>
  <c r="W56" i="6"/>
  <c r="W61" i="6"/>
  <c r="W62" i="6"/>
  <c r="W63" i="6"/>
  <c r="W64" i="6"/>
  <c r="W66" i="6"/>
  <c r="W68" i="6"/>
  <c r="W69" i="6"/>
  <c r="W70" i="6"/>
  <c r="W72" i="6"/>
  <c r="W74" i="6"/>
  <c r="W79" i="6"/>
  <c r="W80" i="6"/>
  <c r="W81" i="6"/>
  <c r="W82" i="6"/>
  <c r="W86" i="6"/>
  <c r="W87" i="6"/>
  <c r="W88" i="6"/>
  <c r="W93" i="6"/>
  <c r="W94" i="6"/>
  <c r="W95" i="6"/>
  <c r="W96" i="6"/>
  <c r="W98" i="6"/>
  <c r="W100" i="6"/>
  <c r="W101" i="6"/>
  <c r="W102" i="6"/>
  <c r="W103" i="6"/>
  <c r="W108" i="6"/>
  <c r="W109" i="6"/>
  <c r="W110" i="6"/>
  <c r="W114" i="6"/>
  <c r="W116" i="6"/>
  <c r="W117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40" i="6"/>
  <c r="W141" i="6"/>
  <c r="W142" i="6"/>
  <c r="W146" i="6"/>
  <c r="W148" i="6"/>
  <c r="W149" i="6"/>
  <c r="W154" i="6"/>
  <c r="W156" i="6"/>
  <c r="W157" i="6"/>
  <c r="W159" i="6"/>
  <c r="W160" i="6"/>
  <c r="W162" i="6"/>
  <c r="W167" i="6"/>
  <c r="W168" i="6"/>
  <c r="W170" i="6"/>
  <c r="W174" i="6"/>
  <c r="W175" i="6"/>
  <c r="W176" i="6"/>
  <c r="W177" i="6"/>
  <c r="W181" i="6"/>
  <c r="W182" i="6"/>
  <c r="W3" i="6"/>
  <c r="H166" i="6"/>
  <c r="W166" i="6" s="1"/>
  <c r="H105" i="6"/>
  <c r="H77" i="6"/>
  <c r="W77" i="6" s="1"/>
  <c r="H18" i="6"/>
  <c r="W18" i="6" s="1"/>
  <c r="H8" i="2" a="1"/>
  <c r="H8" i="2" s="1"/>
  <c r="G8" i="2" a="1"/>
  <c r="G8" i="2" s="1"/>
  <c r="G1" i="6"/>
  <c r="AH14" i="6"/>
  <c r="AH13" i="6"/>
  <c r="AH12" i="6"/>
  <c r="AH11" i="6"/>
  <c r="AH10" i="6"/>
  <c r="AH9" i="6"/>
  <c r="AH8" i="6"/>
  <c r="AH7" i="6"/>
  <c r="AH6" i="6"/>
  <c r="AH5" i="6"/>
  <c r="AH4" i="6"/>
  <c r="AH3" i="6"/>
  <c r="W105" i="6" l="1"/>
  <c r="W97" i="6"/>
  <c r="H165" i="6"/>
  <c r="W71" i="6"/>
  <c r="H25" i="6"/>
  <c r="H138" i="6"/>
  <c r="H85" i="6"/>
  <c r="W85" i="6" s="1"/>
  <c r="Y4" i="6"/>
  <c r="Y12" i="6"/>
  <c r="Y20" i="6"/>
  <c r="Y28" i="6"/>
  <c r="Y36" i="6"/>
  <c r="Y5" i="6"/>
  <c r="Y13" i="6"/>
  <c r="Y21" i="6"/>
  <c r="Y29" i="6"/>
  <c r="Y61" i="6"/>
  <c r="Y6" i="6"/>
  <c r="Y14" i="6"/>
  <c r="Y22" i="6"/>
  <c r="Y54" i="6"/>
  <c r="Y62" i="6"/>
  <c r="Y7" i="6"/>
  <c r="Y26" i="6"/>
  <c r="Y34" i="6"/>
  <c r="Y42" i="6"/>
  <c r="Y50" i="6"/>
  <c r="Y33" i="6"/>
  <c r="Y49" i="6"/>
  <c r="Y55" i="6"/>
  <c r="Y41" i="6"/>
  <c r="Y57" i="6"/>
  <c r="Y27" i="6"/>
  <c r="Y43" i="6"/>
  <c r="Y3" i="6"/>
  <c r="H44" i="6"/>
  <c r="W44" i="6" s="1"/>
  <c r="Y37" i="6"/>
  <c r="Y38" i="6"/>
  <c r="H137" i="6"/>
  <c r="W137" i="6" s="1"/>
  <c r="H84" i="6"/>
  <c r="W84" i="6" s="1"/>
  <c r="H16" i="6"/>
  <c r="W16" i="6" s="1"/>
  <c r="Y9" i="6"/>
  <c r="H46" i="6"/>
  <c r="W46" i="6" s="1"/>
  <c r="Y39" i="6"/>
  <c r="H104" i="6"/>
  <c r="W104" i="6" s="1"/>
  <c r="Y10" i="6"/>
  <c r="H45" i="6"/>
  <c r="W45" i="6" s="1"/>
  <c r="H164" i="6"/>
  <c r="W164" i="6" s="1"/>
  <c r="H76" i="6"/>
  <c r="W76" i="6" s="1"/>
  <c r="H106" i="6"/>
  <c r="W106" i="6" s="1"/>
  <c r="H17" i="6"/>
  <c r="W17" i="6" s="1"/>
  <c r="H112" i="6"/>
  <c r="W112" i="6" s="1"/>
  <c r="Y40" i="6"/>
  <c r="Y18" i="6"/>
  <c r="H136" i="6"/>
  <c r="W136" i="6" s="1"/>
  <c r="H172" i="6"/>
  <c r="W172" i="6" s="1"/>
  <c r="H173" i="6"/>
  <c r="W173" i="6" s="1"/>
  <c r="Y56" i="6"/>
  <c r="Y48" i="6"/>
  <c r="Y8" i="6"/>
  <c r="Y47" i="6"/>
  <c r="Y15" i="6"/>
  <c r="Y35" i="6"/>
  <c r="Y19" i="6"/>
  <c r="Y11" i="6"/>
  <c r="L38" i="6"/>
  <c r="AB54" i="6"/>
  <c r="L27" i="6"/>
  <c r="AB6" i="6"/>
  <c r="L54" i="6"/>
  <c r="AP4" i="6"/>
  <c r="AQ4" i="6" s="1"/>
  <c r="L50" i="6"/>
  <c r="AB38" i="6"/>
  <c r="L40" i="6"/>
  <c r="AB22" i="6"/>
  <c r="L24" i="6"/>
  <c r="L15" i="6"/>
  <c r="L62" i="6"/>
  <c r="L11" i="6"/>
  <c r="L51" i="6"/>
  <c r="L39" i="6"/>
  <c r="L26" i="6"/>
  <c r="L14" i="6"/>
  <c r="AB52" i="6"/>
  <c r="AB36" i="6"/>
  <c r="AB20" i="6"/>
  <c r="AB4" i="6"/>
  <c r="AP6" i="6"/>
  <c r="AQ6" i="6" s="1"/>
  <c r="AB51" i="6"/>
  <c r="AB35" i="6"/>
  <c r="AB19" i="6"/>
  <c r="AJ3" i="6"/>
  <c r="AP7" i="6"/>
  <c r="AQ7" i="6" s="1"/>
  <c r="L48" i="6"/>
  <c r="L23" i="6"/>
  <c r="AB62" i="6"/>
  <c r="L59" i="6"/>
  <c r="L47" i="6"/>
  <c r="L34" i="6"/>
  <c r="L22" i="6"/>
  <c r="L8" i="6"/>
  <c r="AB60" i="6"/>
  <c r="AB46" i="6"/>
  <c r="AB30" i="6"/>
  <c r="AB14" i="6"/>
  <c r="AJ10" i="6"/>
  <c r="AT7" i="6"/>
  <c r="AU7" i="6" s="1"/>
  <c r="L35" i="6"/>
  <c r="L10" i="6"/>
  <c r="AB50" i="6"/>
  <c r="AB34" i="6"/>
  <c r="AB18" i="6"/>
  <c r="AJ14" i="6"/>
  <c r="AT3" i="6"/>
  <c r="AU3" i="6" s="1"/>
  <c r="L58" i="6"/>
  <c r="L46" i="6"/>
  <c r="L32" i="6"/>
  <c r="L19" i="6"/>
  <c r="L7" i="6"/>
  <c r="AB59" i="6"/>
  <c r="AB44" i="6"/>
  <c r="AB28" i="6"/>
  <c r="AB12" i="6"/>
  <c r="AJ8" i="6"/>
  <c r="AP5" i="6"/>
  <c r="AQ5" i="6" s="1"/>
  <c r="AJ9" i="6"/>
  <c r="AB5" i="6"/>
  <c r="AB13" i="6"/>
  <c r="AB21" i="6"/>
  <c r="AB29" i="6"/>
  <c r="AB37" i="6"/>
  <c r="AB45" i="6"/>
  <c r="AB53" i="6"/>
  <c r="AB61" i="6"/>
  <c r="L9" i="6"/>
  <c r="L17" i="6"/>
  <c r="L25" i="6"/>
  <c r="L33" i="6"/>
  <c r="L41" i="6"/>
  <c r="L49" i="6"/>
  <c r="L57" i="6"/>
  <c r="AT6" i="6"/>
  <c r="AU6" i="6" s="1"/>
  <c r="AP3" i="6"/>
  <c r="AQ3" i="6" s="1"/>
  <c r="AJ11" i="6"/>
  <c r="AB7" i="6"/>
  <c r="AB15" i="6"/>
  <c r="AB23" i="6"/>
  <c r="AB31" i="6"/>
  <c r="AB39" i="6"/>
  <c r="AB47" i="6"/>
  <c r="AT5" i="6"/>
  <c r="AU5" i="6" s="1"/>
  <c r="AJ4" i="6"/>
  <c r="AJ12" i="6"/>
  <c r="AB8" i="6"/>
  <c r="AB16" i="6"/>
  <c r="AB24" i="6"/>
  <c r="AB32" i="6"/>
  <c r="AB40" i="6"/>
  <c r="AB48" i="6"/>
  <c r="AB56" i="6"/>
  <c r="L4" i="6"/>
  <c r="L12" i="6"/>
  <c r="L20" i="6"/>
  <c r="L28" i="6"/>
  <c r="L36" i="6"/>
  <c r="L44" i="6"/>
  <c r="L52" i="6"/>
  <c r="L60" i="6"/>
  <c r="AT4" i="6"/>
  <c r="AU4" i="6" s="1"/>
  <c r="AJ5" i="6"/>
  <c r="AJ13" i="6"/>
  <c r="AB9" i="6"/>
  <c r="AB17" i="6"/>
  <c r="AB25" i="6"/>
  <c r="AB33" i="6"/>
  <c r="AB41" i="6"/>
  <c r="AB49" i="6"/>
  <c r="AB57" i="6"/>
  <c r="L5" i="6"/>
  <c r="L13" i="6"/>
  <c r="L21" i="6"/>
  <c r="L29" i="6"/>
  <c r="L37" i="6"/>
  <c r="L45" i="6"/>
  <c r="L53" i="6"/>
  <c r="L61" i="6"/>
  <c r="L56" i="6"/>
  <c r="L43" i="6"/>
  <c r="L31" i="6"/>
  <c r="L18" i="6"/>
  <c r="L6" i="6"/>
  <c r="AB58" i="6"/>
  <c r="AB43" i="6"/>
  <c r="AB11" i="6"/>
  <c r="AJ7" i="6"/>
  <c r="AB27" i="6"/>
  <c r="L3" i="6"/>
  <c r="L55" i="6"/>
  <c r="L42" i="6"/>
  <c r="L30" i="6"/>
  <c r="L16" i="6"/>
  <c r="AB3" i="6"/>
  <c r="AB55" i="6"/>
  <c r="AB42" i="6"/>
  <c r="AB26" i="6"/>
  <c r="AB10" i="6"/>
  <c r="AJ6" i="6"/>
  <c r="B3" i="2" a="1"/>
  <c r="B3" i="2" s="1"/>
  <c r="G63" i="6"/>
  <c r="Y63" i="6" s="1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M6" i="2"/>
  <c r="M17" i="2" s="1"/>
  <c r="M28" i="2" s="1"/>
  <c r="N22" i="2"/>
  <c r="N33" i="2" s="1"/>
  <c r="N21" i="2"/>
  <c r="N32" i="2" s="1"/>
  <c r="N20" i="2"/>
  <c r="N31" i="2" s="1"/>
  <c r="N19" i="2"/>
  <c r="N30" i="2" s="1"/>
  <c r="N18" i="2"/>
  <c r="N29" i="2" s="1"/>
  <c r="N16" i="2"/>
  <c r="N27" i="2" s="1"/>
  <c r="M16" i="2"/>
  <c r="M27" i="2" s="1"/>
  <c r="O11" i="2"/>
  <c r="O22" i="2" s="1"/>
  <c r="O33" i="2" s="1"/>
  <c r="O10" i="2"/>
  <c r="O21" i="2" s="1"/>
  <c r="O32" i="2" s="1"/>
  <c r="O9" i="2"/>
  <c r="O20" i="2" s="1"/>
  <c r="O31" i="2" s="1"/>
  <c r="O8" i="2"/>
  <c r="O19" i="2" s="1"/>
  <c r="O30" i="2" s="1"/>
  <c r="O7" i="2"/>
  <c r="P7" i="2" s="1"/>
  <c r="N6" i="2"/>
  <c r="O6" i="2" s="1"/>
  <c r="O5" i="2"/>
  <c r="O16" i="2" s="1"/>
  <c r="O27" i="2" s="1"/>
  <c r="C10" i="2"/>
  <c r="H145" i="6" l="1"/>
  <c r="W145" i="6" s="1"/>
  <c r="W138" i="6"/>
  <c r="W25" i="6"/>
  <c r="H32" i="6"/>
  <c r="W32" i="6" s="1"/>
  <c r="W165" i="6"/>
  <c r="Y25" i="6"/>
  <c r="H119" i="6"/>
  <c r="W119" i="6" s="1"/>
  <c r="Y32" i="6"/>
  <c r="H152" i="6"/>
  <c r="W152" i="6" s="1"/>
  <c r="H92" i="6"/>
  <c r="W92" i="6" s="1"/>
  <c r="H143" i="6"/>
  <c r="W143" i="6" s="1"/>
  <c r="H91" i="6"/>
  <c r="W91" i="6" s="1"/>
  <c r="H180" i="6"/>
  <c r="W180" i="6" s="1"/>
  <c r="H83" i="6"/>
  <c r="W83" i="6" s="1"/>
  <c r="H144" i="6"/>
  <c r="W144" i="6" s="1"/>
  <c r="H52" i="6"/>
  <c r="W52" i="6" s="1"/>
  <c r="Y45" i="6"/>
  <c r="H111" i="6"/>
  <c r="W111" i="6" s="1"/>
  <c r="H179" i="6"/>
  <c r="W179" i="6" s="1"/>
  <c r="H23" i="6"/>
  <c r="W23" i="6" s="1"/>
  <c r="Y16" i="6"/>
  <c r="H113" i="6"/>
  <c r="W113" i="6" s="1"/>
  <c r="H53" i="6"/>
  <c r="W53" i="6" s="1"/>
  <c r="Y46" i="6"/>
  <c r="H51" i="6"/>
  <c r="W51" i="6" s="1"/>
  <c r="Y44" i="6"/>
  <c r="H24" i="6"/>
  <c r="W24" i="6" s="1"/>
  <c r="Y17" i="6"/>
  <c r="H171" i="6"/>
  <c r="W171" i="6" s="1"/>
  <c r="X5" i="2" a="1"/>
  <c r="X5" i="2" s="1"/>
  <c r="O63" i="6"/>
  <c r="L63" i="6"/>
  <c r="AB63" i="6"/>
  <c r="Q63" i="6"/>
  <c r="G64" i="6"/>
  <c r="Y64" i="6" s="1"/>
  <c r="C17" i="2"/>
  <c r="C16" i="2"/>
  <c r="C8" i="2"/>
  <c r="C15" i="2"/>
  <c r="C7" i="2"/>
  <c r="C14" i="2"/>
  <c r="C6" i="2"/>
  <c r="C13" i="2"/>
  <c r="C5" i="2"/>
  <c r="C20" i="2"/>
  <c r="C12" i="2"/>
  <c r="C4" i="2"/>
  <c r="C9" i="2"/>
  <c r="C19" i="2"/>
  <c r="C11" i="2"/>
  <c r="C18" i="2"/>
  <c r="P9" i="2"/>
  <c r="P20" i="2" s="1"/>
  <c r="P31" i="2" s="1"/>
  <c r="P5" i="2"/>
  <c r="Q5" i="2" s="1"/>
  <c r="R5" i="2" s="1"/>
  <c r="Q7" i="2"/>
  <c r="P18" i="2"/>
  <c r="P29" i="2" s="1"/>
  <c r="P6" i="2"/>
  <c r="O17" i="2"/>
  <c r="O28" i="2" s="1"/>
  <c r="P11" i="2"/>
  <c r="P10" i="2"/>
  <c r="N17" i="2"/>
  <c r="N28" i="2" s="1"/>
  <c r="P8" i="2"/>
  <c r="O18" i="2"/>
  <c r="O29" i="2" s="1"/>
  <c r="H2" i="2"/>
  <c r="H31" i="6" l="1"/>
  <c r="W31" i="6" s="1"/>
  <c r="Y24" i="6"/>
  <c r="O24" i="6"/>
  <c r="H30" i="6"/>
  <c r="W30" i="6" s="1"/>
  <c r="Y23" i="6"/>
  <c r="H151" i="6"/>
  <c r="W151" i="6" s="1"/>
  <c r="H150" i="6"/>
  <c r="W150" i="6" s="1"/>
  <c r="H178" i="6"/>
  <c r="W178" i="6" s="1"/>
  <c r="H120" i="6"/>
  <c r="W120" i="6" s="1"/>
  <c r="H59" i="6"/>
  <c r="W59" i="6" s="1"/>
  <c r="Y52" i="6"/>
  <c r="S52" i="6"/>
  <c r="Q52" i="6"/>
  <c r="O52" i="6"/>
  <c r="H60" i="6"/>
  <c r="W60" i="6" s="1"/>
  <c r="Y53" i="6"/>
  <c r="H118" i="6"/>
  <c r="W118" i="6" s="1"/>
  <c r="H58" i="6"/>
  <c r="W58" i="6" s="1"/>
  <c r="Q51" i="6"/>
  <c r="Y51" i="6"/>
  <c r="H90" i="6"/>
  <c r="W90" i="6" s="1"/>
  <c r="AB64" i="6"/>
  <c r="AC64" i="6" s="1"/>
  <c r="J64" i="6" s="1"/>
  <c r="L64" i="6"/>
  <c r="M64" i="6" s="1"/>
  <c r="K64" i="6" s="1"/>
  <c r="S63" i="6"/>
  <c r="U36" i="6"/>
  <c r="O22" i="6"/>
  <c r="Q7" i="6"/>
  <c r="Q20" i="6"/>
  <c r="Q33" i="6"/>
  <c r="S41" i="6"/>
  <c r="Q9" i="6"/>
  <c r="Q34" i="6"/>
  <c r="Q57" i="6"/>
  <c r="Q10" i="6"/>
  <c r="Q36" i="6"/>
  <c r="Q49" i="6"/>
  <c r="S50" i="6"/>
  <c r="O16" i="6"/>
  <c r="S9" i="6"/>
  <c r="Q12" i="6"/>
  <c r="Q25" i="6"/>
  <c r="Q50" i="6"/>
  <c r="Q41" i="6"/>
  <c r="Q6" i="6"/>
  <c r="S23" i="6"/>
  <c r="Q26" i="6"/>
  <c r="Q3" i="6"/>
  <c r="Q44" i="6"/>
  <c r="Q4" i="6"/>
  <c r="Q14" i="6"/>
  <c r="Q28" i="6"/>
  <c r="S34" i="6"/>
  <c r="Q18" i="6"/>
  <c r="S53" i="6"/>
  <c r="Q17" i="6"/>
  <c r="Q42" i="6"/>
  <c r="S39" i="6"/>
  <c r="Q54" i="6"/>
  <c r="S7" i="6"/>
  <c r="S15" i="6"/>
  <c r="S18" i="6"/>
  <c r="O54" i="6"/>
  <c r="S45" i="6"/>
  <c r="O20" i="6"/>
  <c r="S40" i="6"/>
  <c r="O35" i="6"/>
  <c r="AK3" i="6"/>
  <c r="S46" i="6"/>
  <c r="AK11" i="6"/>
  <c r="AI11" i="6" s="1"/>
  <c r="O38" i="6"/>
  <c r="Q56" i="6"/>
  <c r="S44" i="6"/>
  <c r="S5" i="6"/>
  <c r="O41" i="6"/>
  <c r="AK5" i="6"/>
  <c r="AI5" i="6" s="1"/>
  <c r="Q21" i="6"/>
  <c r="O15" i="6"/>
  <c r="O10" i="6"/>
  <c r="O13" i="6"/>
  <c r="S20" i="6"/>
  <c r="Q62" i="6"/>
  <c r="O55" i="6"/>
  <c r="S14" i="6"/>
  <c r="O14" i="6"/>
  <c r="S33" i="6"/>
  <c r="O48" i="6"/>
  <c r="O12" i="6"/>
  <c r="Q43" i="6"/>
  <c r="AK13" i="6"/>
  <c r="AI13" i="6" s="1"/>
  <c r="AK7" i="6"/>
  <c r="AI7" i="6" s="1"/>
  <c r="S42" i="6"/>
  <c r="O53" i="6"/>
  <c r="O34" i="6"/>
  <c r="Q48" i="6"/>
  <c r="S8" i="6"/>
  <c r="AK12" i="6"/>
  <c r="AI12" i="6" s="1"/>
  <c r="O29" i="6"/>
  <c r="AK9" i="6"/>
  <c r="AI9" i="6" s="1"/>
  <c r="O49" i="6"/>
  <c r="S21" i="6"/>
  <c r="Q53" i="6"/>
  <c r="S32" i="6"/>
  <c r="Q46" i="6"/>
  <c r="Q22" i="6"/>
  <c r="Q38" i="6"/>
  <c r="S25" i="6"/>
  <c r="O44" i="6"/>
  <c r="O8" i="6"/>
  <c r="Q35" i="6"/>
  <c r="S35" i="6"/>
  <c r="O27" i="6"/>
  <c r="O57" i="6"/>
  <c r="S38" i="6"/>
  <c r="S56" i="6"/>
  <c r="Q40" i="6"/>
  <c r="Q55" i="6"/>
  <c r="O25" i="6"/>
  <c r="AK14" i="6"/>
  <c r="AI14" i="6" s="1"/>
  <c r="O3" i="6"/>
  <c r="S48" i="6"/>
  <c r="AK6" i="6"/>
  <c r="AI6" i="6" s="1"/>
  <c r="O19" i="6"/>
  <c r="S26" i="6"/>
  <c r="O18" i="6"/>
  <c r="AA18" i="6" s="1"/>
  <c r="S29" i="6"/>
  <c r="Q39" i="6"/>
  <c r="S47" i="6"/>
  <c r="Q5" i="6"/>
  <c r="S12" i="6"/>
  <c r="O47" i="6"/>
  <c r="S22" i="6"/>
  <c r="O50" i="6"/>
  <c r="Q29" i="6"/>
  <c r="Q61" i="6"/>
  <c r="S24" i="6"/>
  <c r="S36" i="6"/>
  <c r="S16" i="6"/>
  <c r="O45" i="6"/>
  <c r="O40" i="6"/>
  <c r="O4" i="6"/>
  <c r="Q27" i="6"/>
  <c r="S3" i="6"/>
  <c r="O23" i="6"/>
  <c r="O26" i="6"/>
  <c r="Q32" i="6"/>
  <c r="S37" i="6"/>
  <c r="Q47" i="6"/>
  <c r="O21" i="6"/>
  <c r="AK8" i="6"/>
  <c r="Q13" i="6"/>
  <c r="Q45" i="6"/>
  <c r="S4" i="6"/>
  <c r="Q37" i="6"/>
  <c r="O36" i="6"/>
  <c r="Q19" i="6"/>
  <c r="O51" i="6"/>
  <c r="S28" i="6"/>
  <c r="Q24" i="6"/>
  <c r="O17" i="6"/>
  <c r="S61" i="6"/>
  <c r="O32" i="6"/>
  <c r="Q11" i="6"/>
  <c r="AK10" i="6"/>
  <c r="AI10" i="6" s="1"/>
  <c r="Q16" i="6"/>
  <c r="S19" i="6"/>
  <c r="S43" i="6"/>
  <c r="S51" i="6"/>
  <c r="S55" i="6"/>
  <c r="S57" i="6"/>
  <c r="O28" i="6"/>
  <c r="O61" i="6"/>
  <c r="O43" i="6"/>
  <c r="O11" i="6"/>
  <c r="S62" i="6"/>
  <c r="S10" i="6"/>
  <c r="O46" i="6"/>
  <c r="O6" i="6"/>
  <c r="Q8" i="6"/>
  <c r="S17" i="6"/>
  <c r="Q23" i="6"/>
  <c r="O9" i="6"/>
  <c r="S11" i="6"/>
  <c r="S27" i="6"/>
  <c r="O62" i="6"/>
  <c r="S49" i="6"/>
  <c r="O56" i="6"/>
  <c r="O33" i="6"/>
  <c r="O39" i="6"/>
  <c r="O7" i="6"/>
  <c r="S54" i="6"/>
  <c r="S6" i="6"/>
  <c r="O42" i="6"/>
  <c r="AK4" i="6"/>
  <c r="AI4" i="6" s="1"/>
  <c r="O37" i="6"/>
  <c r="S13" i="6"/>
  <c r="Q15" i="6"/>
  <c r="O5" i="6"/>
  <c r="Q64" i="6"/>
  <c r="U64" i="6"/>
  <c r="S64" i="6"/>
  <c r="O64" i="6"/>
  <c r="U47" i="6"/>
  <c r="U62" i="6"/>
  <c r="U50" i="6"/>
  <c r="U53" i="6"/>
  <c r="U48" i="6"/>
  <c r="U4" i="6"/>
  <c r="U55" i="6"/>
  <c r="U61" i="6"/>
  <c r="U56" i="6"/>
  <c r="U6" i="6"/>
  <c r="U9" i="6"/>
  <c r="U12" i="6"/>
  <c r="U3" i="6"/>
  <c r="U5" i="6"/>
  <c r="U63" i="6"/>
  <c r="U11" i="6"/>
  <c r="Z11" i="6" s="1"/>
  <c r="U14" i="6"/>
  <c r="U17" i="6"/>
  <c r="U20" i="6"/>
  <c r="U7" i="6"/>
  <c r="U10" i="6"/>
  <c r="U13" i="6"/>
  <c r="U8" i="6"/>
  <c r="U19" i="6"/>
  <c r="U22" i="6"/>
  <c r="U25" i="6"/>
  <c r="U28" i="6"/>
  <c r="U15" i="6"/>
  <c r="U18" i="6"/>
  <c r="U21" i="6"/>
  <c r="U16" i="6"/>
  <c r="U27" i="6"/>
  <c r="U33" i="6"/>
  <c r="G6" i="2"/>
  <c r="H5" i="2"/>
  <c r="U23" i="6"/>
  <c r="U26" i="6"/>
  <c r="U29" i="6"/>
  <c r="U24" i="6"/>
  <c r="U35" i="6"/>
  <c r="U38" i="6"/>
  <c r="U41" i="6"/>
  <c r="U44" i="6"/>
  <c r="U34" i="6"/>
  <c r="U37" i="6"/>
  <c r="U32" i="6"/>
  <c r="U43" i="6"/>
  <c r="U46" i="6"/>
  <c r="U49" i="6"/>
  <c r="U52" i="6"/>
  <c r="U39" i="6"/>
  <c r="U42" i="6"/>
  <c r="U45" i="6"/>
  <c r="U40" i="6"/>
  <c r="U51" i="6"/>
  <c r="U54" i="6"/>
  <c r="U57" i="6"/>
  <c r="M37" i="6"/>
  <c r="K37" i="6" s="1"/>
  <c r="M21" i="6"/>
  <c r="K21" i="6" s="1"/>
  <c r="M17" i="6"/>
  <c r="K17" i="6" s="1"/>
  <c r="AC46" i="6"/>
  <c r="J46" i="6" s="1"/>
  <c r="AC61" i="6"/>
  <c r="J61" i="6" s="1"/>
  <c r="AC39" i="6"/>
  <c r="J39" i="6" s="1"/>
  <c r="L1" i="2"/>
  <c r="H3" i="2"/>
  <c r="M35" i="6"/>
  <c r="K35" i="6" s="1"/>
  <c r="AC13" i="6"/>
  <c r="J13" i="6" s="1"/>
  <c r="AC35" i="6"/>
  <c r="J35" i="6" s="1"/>
  <c r="AC45" i="6"/>
  <c r="J45" i="6" s="1"/>
  <c r="AC16" i="6"/>
  <c r="J16" i="6" s="1"/>
  <c r="M61" i="6"/>
  <c r="K61" i="6" s="1"/>
  <c r="M13" i="6"/>
  <c r="K13" i="6" s="1"/>
  <c r="AC23" i="6"/>
  <c r="J23" i="6" s="1"/>
  <c r="AC9" i="6"/>
  <c r="J9" i="6" s="1"/>
  <c r="M14" i="6"/>
  <c r="K14" i="6" s="1"/>
  <c r="M26" i="6"/>
  <c r="K26" i="6" s="1"/>
  <c r="M58" i="6"/>
  <c r="K58" i="6" s="1"/>
  <c r="M46" i="6"/>
  <c r="K46" i="6" s="1"/>
  <c r="M10" i="6"/>
  <c r="K10" i="6" s="1"/>
  <c r="M22" i="6"/>
  <c r="K22" i="6" s="1"/>
  <c r="AC56" i="6"/>
  <c r="J56" i="6" s="1"/>
  <c r="H4" i="2"/>
  <c r="M38" i="6"/>
  <c r="K38" i="6" s="1"/>
  <c r="M3" i="6"/>
  <c r="M30" i="6"/>
  <c r="K30" i="6" s="1"/>
  <c r="M50" i="6"/>
  <c r="K50" i="6" s="1"/>
  <c r="M6" i="6"/>
  <c r="K6" i="6" s="1"/>
  <c r="M18" i="6"/>
  <c r="K18" i="6" s="1"/>
  <c r="M34" i="6"/>
  <c r="K34" i="6" s="1"/>
  <c r="AC31" i="6"/>
  <c r="J31" i="6" s="1"/>
  <c r="M11" i="6"/>
  <c r="K11" i="6" s="1"/>
  <c r="M16" i="6"/>
  <c r="K16" i="6" s="1"/>
  <c r="M54" i="6"/>
  <c r="K54" i="6" s="1"/>
  <c r="AC8" i="6"/>
  <c r="J8" i="6" s="1"/>
  <c r="AC38" i="6"/>
  <c r="J38" i="6" s="1"/>
  <c r="AC55" i="6"/>
  <c r="J55" i="6" s="1"/>
  <c r="M9" i="6"/>
  <c r="K9" i="6" s="1"/>
  <c r="AC34" i="6"/>
  <c r="J34" i="6" s="1"/>
  <c r="M59" i="6"/>
  <c r="K59" i="6" s="1"/>
  <c r="AC12" i="6"/>
  <c r="J12" i="6" s="1"/>
  <c r="M12" i="6"/>
  <c r="K12" i="6" s="1"/>
  <c r="AC60" i="6"/>
  <c r="J60" i="6" s="1"/>
  <c r="M36" i="6"/>
  <c r="K36" i="6" s="1"/>
  <c r="AC11" i="6"/>
  <c r="J11" i="6" s="1"/>
  <c r="AC26" i="6"/>
  <c r="J26" i="6" s="1"/>
  <c r="AC62" i="6"/>
  <c r="J62" i="6" s="1"/>
  <c r="AC14" i="6"/>
  <c r="J14" i="6" s="1"/>
  <c r="M53" i="6"/>
  <c r="K53" i="6" s="1"/>
  <c r="AC30" i="6"/>
  <c r="J30" i="6" s="1"/>
  <c r="M8" i="6"/>
  <c r="K8" i="6" s="1"/>
  <c r="M32" i="6"/>
  <c r="K32" i="6" s="1"/>
  <c r="AC7" i="6"/>
  <c r="J7" i="6" s="1"/>
  <c r="M51" i="6"/>
  <c r="K51" i="6" s="1"/>
  <c r="M7" i="6"/>
  <c r="K7" i="6" s="1"/>
  <c r="M56" i="6"/>
  <c r="K56" i="6" s="1"/>
  <c r="AC33" i="6"/>
  <c r="J33" i="6" s="1"/>
  <c r="M60" i="6"/>
  <c r="K60" i="6" s="1"/>
  <c r="AC59" i="6"/>
  <c r="J59" i="6" s="1"/>
  <c r="AC10" i="6"/>
  <c r="J10" i="6" s="1"/>
  <c r="M49" i="6"/>
  <c r="K49" i="6" s="1"/>
  <c r="M33" i="6"/>
  <c r="K33" i="6" s="1"/>
  <c r="AC58" i="6"/>
  <c r="J58" i="6" s="1"/>
  <c r="M24" i="6"/>
  <c r="K24" i="6" s="1"/>
  <c r="M4" i="6"/>
  <c r="K4" i="6" s="1"/>
  <c r="AC5" i="6"/>
  <c r="J5" i="6" s="1"/>
  <c r="AC51" i="6"/>
  <c r="J51" i="6" s="1"/>
  <c r="AC29" i="6"/>
  <c r="J29" i="6" s="1"/>
  <c r="M41" i="6"/>
  <c r="K41" i="6" s="1"/>
  <c r="AC3" i="6"/>
  <c r="M31" i="6"/>
  <c r="K31" i="6" s="1"/>
  <c r="AC6" i="6"/>
  <c r="J6" i="6" s="1"/>
  <c r="AC54" i="6"/>
  <c r="J54" i="6" s="1"/>
  <c r="M44" i="6"/>
  <c r="K44" i="6" s="1"/>
  <c r="AC25" i="6"/>
  <c r="J25" i="6" s="1"/>
  <c r="M55" i="6"/>
  <c r="K55" i="6" s="1"/>
  <c r="M28" i="6"/>
  <c r="K28" i="6" s="1"/>
  <c r="M40" i="6"/>
  <c r="K40" i="6" s="1"/>
  <c r="M57" i="6"/>
  <c r="K57" i="6" s="1"/>
  <c r="AC37" i="6"/>
  <c r="J37" i="6" s="1"/>
  <c r="AC63" i="6"/>
  <c r="J63" i="6" s="1"/>
  <c r="M48" i="6"/>
  <c r="K48" i="6" s="1"/>
  <c r="AC49" i="6"/>
  <c r="J49" i="6" s="1"/>
  <c r="M25" i="6"/>
  <c r="K25" i="6" s="1"/>
  <c r="M27" i="6"/>
  <c r="K27" i="6" s="1"/>
  <c r="M5" i="6"/>
  <c r="K5" i="6" s="1"/>
  <c r="AC50" i="6"/>
  <c r="J50" i="6" s="1"/>
  <c r="AC28" i="6"/>
  <c r="J28" i="6" s="1"/>
  <c r="AC52" i="6"/>
  <c r="J52" i="6" s="1"/>
  <c r="M52" i="6"/>
  <c r="K52" i="6" s="1"/>
  <c r="AC47" i="6"/>
  <c r="J47" i="6" s="1"/>
  <c r="M23" i="6"/>
  <c r="K23" i="6" s="1"/>
  <c r="AC36" i="6"/>
  <c r="J36" i="6" s="1"/>
  <c r="AC32" i="6"/>
  <c r="J32" i="6" s="1"/>
  <c r="AC53" i="6"/>
  <c r="J53" i="6" s="1"/>
  <c r="M43" i="6"/>
  <c r="K43" i="6" s="1"/>
  <c r="AC18" i="6"/>
  <c r="J18" i="6" s="1"/>
  <c r="AC44" i="6"/>
  <c r="J44" i="6" s="1"/>
  <c r="M20" i="6"/>
  <c r="K20" i="6" s="1"/>
  <c r="AC19" i="6"/>
  <c r="J19" i="6" s="1"/>
  <c r="M29" i="6"/>
  <c r="K29" i="6" s="1"/>
  <c r="AC42" i="6"/>
  <c r="J42" i="6" s="1"/>
  <c r="M45" i="6"/>
  <c r="K45" i="6" s="1"/>
  <c r="M39" i="6"/>
  <c r="K39" i="6" s="1"/>
  <c r="AC20" i="6"/>
  <c r="J20" i="6" s="1"/>
  <c r="M62" i="6"/>
  <c r="K62" i="6" s="1"/>
  <c r="AC22" i="6"/>
  <c r="J22" i="6" s="1"/>
  <c r="AC27" i="6"/>
  <c r="J27" i="6" s="1"/>
  <c r="AC48" i="6"/>
  <c r="J48" i="6" s="1"/>
  <c r="M63" i="6"/>
  <c r="K63" i="6" s="1"/>
  <c r="M42" i="6"/>
  <c r="K42" i="6" s="1"/>
  <c r="AC41" i="6"/>
  <c r="J41" i="6" s="1"/>
  <c r="AC17" i="6"/>
  <c r="J17" i="6" s="1"/>
  <c r="AC21" i="6"/>
  <c r="J21" i="6" s="1"/>
  <c r="AC40" i="6"/>
  <c r="J40" i="6" s="1"/>
  <c r="M19" i="6"/>
  <c r="K19" i="6" s="1"/>
  <c r="M15" i="6"/>
  <c r="K15" i="6" s="1"/>
  <c r="AC43" i="6"/>
  <c r="J43" i="6" s="1"/>
  <c r="AC57" i="6"/>
  <c r="J57" i="6" s="1"/>
  <c r="AC4" i="6"/>
  <c r="J4" i="6" s="1"/>
  <c r="AC24" i="6"/>
  <c r="J24" i="6" s="1"/>
  <c r="M47" i="6"/>
  <c r="K47" i="6" s="1"/>
  <c r="AC15" i="6"/>
  <c r="J15" i="6" s="1"/>
  <c r="G65" i="6"/>
  <c r="Y65" i="6" s="1"/>
  <c r="C3" i="2"/>
  <c r="Q9" i="2"/>
  <c r="Q20" i="2" s="1"/>
  <c r="Q31" i="2" s="1"/>
  <c r="Q16" i="2"/>
  <c r="Q27" i="2" s="1"/>
  <c r="P16" i="2"/>
  <c r="P27" i="2" s="1"/>
  <c r="P21" i="2"/>
  <c r="P32" i="2" s="1"/>
  <c r="Q10" i="2"/>
  <c r="P22" i="2"/>
  <c r="P33" i="2" s="1"/>
  <c r="Q11" i="2"/>
  <c r="Q6" i="2"/>
  <c r="P17" i="2"/>
  <c r="P28" i="2" s="1"/>
  <c r="P19" i="2"/>
  <c r="P30" i="2" s="1"/>
  <c r="Q8" i="2"/>
  <c r="S5" i="2"/>
  <c r="R16" i="2"/>
  <c r="R27" i="2" s="1"/>
  <c r="Q18" i="2"/>
  <c r="Q29" i="2" s="1"/>
  <c r="R7" i="2"/>
  <c r="AA32" i="6" l="1"/>
  <c r="Z63" i="6"/>
  <c r="AA25" i="6"/>
  <c r="AA24" i="6"/>
  <c r="AA51" i="6"/>
  <c r="Z44" i="6"/>
  <c r="I44" i="6" s="1"/>
  <c r="AA63" i="6"/>
  <c r="AA52" i="6"/>
  <c r="AA53" i="6"/>
  <c r="Z9" i="6"/>
  <c r="AA28" i="6"/>
  <c r="Z28" i="6"/>
  <c r="AA19" i="6"/>
  <c r="Z19" i="6"/>
  <c r="I19" i="6" s="1"/>
  <c r="AA41" i="6"/>
  <c r="Z41" i="6"/>
  <c r="I41" i="6" s="1"/>
  <c r="Z64" i="6"/>
  <c r="AA64" i="6"/>
  <c r="Z6" i="6"/>
  <c r="I6" i="6" s="1"/>
  <c r="AA6" i="6"/>
  <c r="AA29" i="6"/>
  <c r="Z29" i="6"/>
  <c r="I29" i="6" s="1"/>
  <c r="AA47" i="6"/>
  <c r="Z47" i="6"/>
  <c r="I47" i="6" s="1"/>
  <c r="Z35" i="6"/>
  <c r="AA35" i="6"/>
  <c r="Z26" i="6"/>
  <c r="I26" i="6" s="1"/>
  <c r="AA26" i="6"/>
  <c r="AA57" i="6"/>
  <c r="Z57" i="6"/>
  <c r="I57" i="6" s="1"/>
  <c r="Z20" i="6"/>
  <c r="AA20" i="6"/>
  <c r="Z22" i="6"/>
  <c r="AA22" i="6"/>
  <c r="Z62" i="6"/>
  <c r="I62" i="6" s="1"/>
  <c r="AA62" i="6"/>
  <c r="Z27" i="6"/>
  <c r="I27" i="6" s="1"/>
  <c r="AA27" i="6"/>
  <c r="Z12" i="6"/>
  <c r="I12" i="6" s="1"/>
  <c r="AA12" i="6"/>
  <c r="Z13" i="6"/>
  <c r="AA13" i="6"/>
  <c r="Z55" i="6"/>
  <c r="AA55" i="6"/>
  <c r="AA42" i="6"/>
  <c r="Z42" i="6"/>
  <c r="I42" i="6" s="1"/>
  <c r="Z45" i="6"/>
  <c r="Z48" i="6"/>
  <c r="I48" i="6" s="1"/>
  <c r="AA48" i="6"/>
  <c r="Z54" i="6"/>
  <c r="I54" i="6" s="1"/>
  <c r="AA54" i="6"/>
  <c r="Z36" i="6"/>
  <c r="I36" i="6" s="1"/>
  <c r="AA36" i="6"/>
  <c r="AA5" i="6"/>
  <c r="Z5" i="6"/>
  <c r="I5" i="6" s="1"/>
  <c r="Z7" i="6"/>
  <c r="I7" i="6" s="1"/>
  <c r="AA7" i="6"/>
  <c r="Z34" i="6"/>
  <c r="I34" i="6" s="1"/>
  <c r="AA34" i="6"/>
  <c r="AA15" i="6"/>
  <c r="Z15" i="6"/>
  <c r="I15" i="6" s="1"/>
  <c r="AA43" i="6"/>
  <c r="Z43" i="6"/>
  <c r="I43" i="6" s="1"/>
  <c r="Z21" i="6"/>
  <c r="I21" i="6" s="1"/>
  <c r="AA21" i="6"/>
  <c r="Z50" i="6"/>
  <c r="I50" i="6" s="1"/>
  <c r="AA50" i="6"/>
  <c r="Z8" i="6"/>
  <c r="AA8" i="6"/>
  <c r="AA14" i="6"/>
  <c r="Z14" i="6"/>
  <c r="AA56" i="6"/>
  <c r="Z56" i="6"/>
  <c r="Z39" i="6"/>
  <c r="I39" i="6" s="1"/>
  <c r="AA4" i="6"/>
  <c r="Z4" i="6"/>
  <c r="I4" i="6" s="1"/>
  <c r="Z17" i="6"/>
  <c r="I17" i="6" s="1"/>
  <c r="AA33" i="6"/>
  <c r="Z33" i="6"/>
  <c r="I33" i="6" s="1"/>
  <c r="AA61" i="6"/>
  <c r="Z61" i="6"/>
  <c r="Z40" i="6"/>
  <c r="I40" i="6" s="1"/>
  <c r="AA40" i="6"/>
  <c r="AA49" i="6"/>
  <c r="Z49" i="6"/>
  <c r="I49" i="6" s="1"/>
  <c r="AA3" i="6"/>
  <c r="Z3" i="6"/>
  <c r="Z25" i="6"/>
  <c r="I25" i="6" s="1"/>
  <c r="Z52" i="6"/>
  <c r="AA44" i="6"/>
  <c r="Z38" i="6"/>
  <c r="I38" i="6" s="1"/>
  <c r="AA37" i="6"/>
  <c r="AA45" i="6"/>
  <c r="Z51" i="6"/>
  <c r="I51" i="6" s="1"/>
  <c r="Z24" i="6"/>
  <c r="Z16" i="6"/>
  <c r="I16" i="6" s="1"/>
  <c r="AA46" i="6"/>
  <c r="AA39" i="6"/>
  <c r="Z32" i="6"/>
  <c r="I32" i="6" s="1"/>
  <c r="AA17" i="6"/>
  <c r="AA23" i="6"/>
  <c r="Z46" i="6"/>
  <c r="I46" i="6" s="1"/>
  <c r="Z37" i="6"/>
  <c r="I37" i="6" s="1"/>
  <c r="Z18" i="6"/>
  <c r="I18" i="6" s="1"/>
  <c r="Z10" i="6"/>
  <c r="AA10" i="6"/>
  <c r="AA38" i="6"/>
  <c r="Z23" i="6"/>
  <c r="I23" i="6" s="1"/>
  <c r="Z53" i="6"/>
  <c r="I53" i="6" s="1"/>
  <c r="AA9" i="6"/>
  <c r="AA11" i="6"/>
  <c r="AA16" i="6"/>
  <c r="Y60" i="6"/>
  <c r="S60" i="6"/>
  <c r="Q60" i="6"/>
  <c r="U60" i="6"/>
  <c r="O60" i="6"/>
  <c r="Y30" i="6"/>
  <c r="S30" i="6"/>
  <c r="U30" i="6"/>
  <c r="O30" i="6"/>
  <c r="Q30" i="6"/>
  <c r="U58" i="6"/>
  <c r="Y58" i="6"/>
  <c r="O58" i="6"/>
  <c r="S58" i="6"/>
  <c r="Q58" i="6"/>
  <c r="Q59" i="6"/>
  <c r="U59" i="6"/>
  <c r="O59" i="6"/>
  <c r="S59" i="6"/>
  <c r="Y59" i="6"/>
  <c r="S31" i="6"/>
  <c r="Q31" i="6"/>
  <c r="U31" i="6"/>
  <c r="O31" i="6"/>
  <c r="Y31" i="6"/>
  <c r="Q65" i="6"/>
  <c r="L65" i="6"/>
  <c r="M65" i="6" s="1"/>
  <c r="AB65" i="6"/>
  <c r="AC65" i="6" s="1"/>
  <c r="J65" i="6" s="1"/>
  <c r="O65" i="6"/>
  <c r="Z5" i="2" a="1"/>
  <c r="Z5" i="2" s="1"/>
  <c r="AI8" i="6"/>
  <c r="AI3" i="6"/>
  <c r="AA5" i="2" a="1"/>
  <c r="AA5" i="2" s="1"/>
  <c r="U65" i="6"/>
  <c r="S65" i="6"/>
  <c r="K3" i="6"/>
  <c r="J3" i="6"/>
  <c r="I52" i="6"/>
  <c r="I61" i="6"/>
  <c r="I10" i="6"/>
  <c r="I28" i="6"/>
  <c r="I63" i="6"/>
  <c r="I55" i="6"/>
  <c r="I56" i="6"/>
  <c r="I64" i="6"/>
  <c r="I45" i="6"/>
  <c r="I22" i="6"/>
  <c r="I20" i="6"/>
  <c r="I35" i="6"/>
  <c r="I8" i="6"/>
  <c r="I14" i="6"/>
  <c r="I9" i="6"/>
  <c r="I24" i="6"/>
  <c r="I13" i="6"/>
  <c r="I11" i="6"/>
  <c r="G66" i="6"/>
  <c r="Y66" i="6" s="1"/>
  <c r="R9" i="2"/>
  <c r="S9" i="2" s="1"/>
  <c r="C3" i="6" a="1"/>
  <c r="C3" i="6" s="1"/>
  <c r="B3" i="6" a="1"/>
  <c r="B3" i="6" s="1"/>
  <c r="A3" i="6" a="1"/>
  <c r="A3" i="6" s="1"/>
  <c r="R18" i="2"/>
  <c r="R29" i="2" s="1"/>
  <c r="S7" i="2"/>
  <c r="Q17" i="2"/>
  <c r="Q28" i="2" s="1"/>
  <c r="R6" i="2"/>
  <c r="Q22" i="2"/>
  <c r="Q33" i="2" s="1"/>
  <c r="R11" i="2"/>
  <c r="S16" i="2"/>
  <c r="S27" i="2" s="1"/>
  <c r="T5" i="2"/>
  <c r="Q19" i="2"/>
  <c r="Q30" i="2" s="1"/>
  <c r="R8" i="2"/>
  <c r="Q21" i="2"/>
  <c r="Q32" i="2" s="1"/>
  <c r="R10" i="2"/>
  <c r="Z59" i="6" l="1"/>
  <c r="Z65" i="6"/>
  <c r="AA65" i="6"/>
  <c r="Z31" i="6"/>
  <c r="I31" i="6" s="1"/>
  <c r="AA58" i="6"/>
  <c r="AA60" i="6"/>
  <c r="Z60" i="6"/>
  <c r="I60" i="6" s="1"/>
  <c r="AA30" i="6"/>
  <c r="AA31" i="6"/>
  <c r="Z58" i="6"/>
  <c r="I58" i="6" s="1"/>
  <c r="Z30" i="6"/>
  <c r="I30" i="6" s="1"/>
  <c r="AA59" i="6"/>
  <c r="I59" i="6"/>
  <c r="K65" i="6"/>
  <c r="S66" i="6"/>
  <c r="Q66" i="6"/>
  <c r="O66" i="6"/>
  <c r="AB66" i="6"/>
  <c r="AC66" i="6" s="1"/>
  <c r="J66" i="6" s="1"/>
  <c r="L66" i="6"/>
  <c r="M66" i="6" s="1"/>
  <c r="U66" i="6"/>
  <c r="I3" i="6"/>
  <c r="I65" i="6"/>
  <c r="R20" i="2"/>
  <c r="R31" i="2" s="1"/>
  <c r="G67" i="6"/>
  <c r="Y67" i="6" s="1"/>
  <c r="S11" i="2"/>
  <c r="R22" i="2"/>
  <c r="R33" i="2" s="1"/>
  <c r="S10" i="2"/>
  <c r="R21" i="2"/>
  <c r="R32" i="2" s="1"/>
  <c r="S8" i="2"/>
  <c r="R19" i="2"/>
  <c r="R30" i="2" s="1"/>
  <c r="S18" i="2"/>
  <c r="S29" i="2" s="1"/>
  <c r="T7" i="2"/>
  <c r="R17" i="2"/>
  <c r="R28" i="2" s="1"/>
  <c r="S6" i="2"/>
  <c r="T16" i="2"/>
  <c r="T27" i="2" s="1"/>
  <c r="U5" i="2"/>
  <c r="S20" i="2"/>
  <c r="S31" i="2" s="1"/>
  <c r="T9" i="2"/>
  <c r="Z66" i="6" l="1"/>
  <c r="AA66" i="6"/>
  <c r="Q67" i="6"/>
  <c r="O67" i="6"/>
  <c r="L67" i="6"/>
  <c r="M67" i="6" s="1"/>
  <c r="AB67" i="6"/>
  <c r="AC67" i="6" s="1"/>
  <c r="U67" i="6"/>
  <c r="S67" i="6"/>
  <c r="K66" i="6"/>
  <c r="G68" i="6"/>
  <c r="Y68" i="6" s="1"/>
  <c r="T11" i="2"/>
  <c r="S22" i="2"/>
  <c r="S33" i="2" s="1"/>
  <c r="U9" i="2"/>
  <c r="T20" i="2"/>
  <c r="T10" i="2"/>
  <c r="S21" i="2"/>
  <c r="S32" i="2" s="1"/>
  <c r="U7" i="2"/>
  <c r="T18" i="2"/>
  <c r="T8" i="2"/>
  <c r="S19" i="2"/>
  <c r="S30" i="2" s="1"/>
  <c r="U16" i="2"/>
  <c r="U27" i="2" s="1"/>
  <c r="V5" i="2"/>
  <c r="V16" i="2" s="1"/>
  <c r="V27" i="2" s="1"/>
  <c r="S17" i="2"/>
  <c r="S28" i="2" s="1"/>
  <c r="T6" i="2"/>
  <c r="AA67" i="6" l="1"/>
  <c r="Z67" i="6"/>
  <c r="U68" i="6"/>
  <c r="Q68" i="6"/>
  <c r="S68" i="6"/>
  <c r="O68" i="6"/>
  <c r="L68" i="6"/>
  <c r="M68" i="6" s="1"/>
  <c r="AB68" i="6"/>
  <c r="AC68" i="6" s="1"/>
  <c r="K67" i="6"/>
  <c r="J67" i="6"/>
  <c r="I66" i="6"/>
  <c r="I67" i="6"/>
  <c r="G69" i="6"/>
  <c r="Y69" i="6" s="1"/>
  <c r="T29" i="2"/>
  <c r="U18" i="2"/>
  <c r="U29" i="2" s="1"/>
  <c r="T21" i="2"/>
  <c r="U10" i="2"/>
  <c r="T31" i="2"/>
  <c r="U20" i="2"/>
  <c r="U31" i="2" s="1"/>
  <c r="T17" i="2"/>
  <c r="T28" i="2" s="1"/>
  <c r="U6" i="2"/>
  <c r="T19" i="2"/>
  <c r="U8" i="2"/>
  <c r="U11" i="2"/>
  <c r="T22" i="2"/>
  <c r="AA68" i="6" l="1"/>
  <c r="Z68" i="6"/>
  <c r="U69" i="6"/>
  <c r="Q69" i="6"/>
  <c r="S69" i="6"/>
  <c r="AB69" i="6"/>
  <c r="AC69" i="6" s="1"/>
  <c r="O69" i="6"/>
  <c r="L69" i="6"/>
  <c r="M69" i="6" s="1"/>
  <c r="K69" i="6" s="1"/>
  <c r="K68" i="6"/>
  <c r="J68" i="6"/>
  <c r="G70" i="6"/>
  <c r="Y70" i="6" s="1"/>
  <c r="V6" i="2"/>
  <c r="V17" i="2" s="1"/>
  <c r="V28" i="2" s="1"/>
  <c r="U17" i="2"/>
  <c r="U28" i="2" s="1"/>
  <c r="T30" i="2"/>
  <c r="U19" i="2"/>
  <c r="U30" i="2" s="1"/>
  <c r="T32" i="2"/>
  <c r="U21" i="2"/>
  <c r="U32" i="2" s="1"/>
  <c r="T33" i="2"/>
  <c r="U22" i="2"/>
  <c r="U33" i="2" s="1"/>
  <c r="Z69" i="6" l="1"/>
  <c r="AA69" i="6"/>
  <c r="U70" i="6"/>
  <c r="O70" i="6"/>
  <c r="AB70" i="6"/>
  <c r="AC70" i="6" s="1"/>
  <c r="J70" i="6" s="1"/>
  <c r="L70" i="6"/>
  <c r="M70" i="6" s="1"/>
  <c r="K70" i="6" s="1"/>
  <c r="S70" i="6"/>
  <c r="J69" i="6"/>
  <c r="Q70" i="6"/>
  <c r="I68" i="6"/>
  <c r="I69" i="6"/>
  <c r="G71" i="6"/>
  <c r="Y71" i="6" s="1"/>
  <c r="AA70" i="6" l="1"/>
  <c r="Z70" i="6"/>
  <c r="S71" i="6"/>
  <c r="O71" i="6"/>
  <c r="Q71" i="6"/>
  <c r="AB71" i="6"/>
  <c r="AC71" i="6" s="1"/>
  <c r="J71" i="6" s="1"/>
  <c r="L71" i="6"/>
  <c r="M71" i="6" s="1"/>
  <c r="K71" i="6" s="1"/>
  <c r="U71" i="6"/>
  <c r="G72" i="6"/>
  <c r="Y72" i="6" s="1"/>
  <c r="Z71" i="6" l="1"/>
  <c r="I71" i="6" s="1"/>
  <c r="AA71" i="6"/>
  <c r="O72" i="6"/>
  <c r="AB72" i="6"/>
  <c r="AC72" i="6" s="1"/>
  <c r="J72" i="6" s="1"/>
  <c r="Q72" i="6"/>
  <c r="L72" i="6"/>
  <c r="M72" i="6" s="1"/>
  <c r="K72" i="6" s="1"/>
  <c r="U72" i="6"/>
  <c r="S72" i="6"/>
  <c r="I70" i="6"/>
  <c r="G73" i="6"/>
  <c r="Y73" i="6" s="1"/>
  <c r="AA72" i="6" l="1"/>
  <c r="Z72" i="6"/>
  <c r="S73" i="6"/>
  <c r="U73" i="6"/>
  <c r="Q73" i="6"/>
  <c r="L73" i="6"/>
  <c r="M73" i="6" s="1"/>
  <c r="K73" i="6" s="1"/>
  <c r="O73" i="6"/>
  <c r="AB73" i="6"/>
  <c r="AC73" i="6" s="1"/>
  <c r="J73" i="6" s="1"/>
  <c r="G74" i="6"/>
  <c r="Y74" i="6" s="1"/>
  <c r="Z73" i="6" l="1"/>
  <c r="AA73" i="6"/>
  <c r="S74" i="6"/>
  <c r="U74" i="6"/>
  <c r="O74" i="6"/>
  <c r="AB74" i="6"/>
  <c r="AC74" i="6" s="1"/>
  <c r="J74" i="6" s="1"/>
  <c r="L74" i="6"/>
  <c r="M74" i="6" s="1"/>
  <c r="K74" i="6" s="1"/>
  <c r="Q74" i="6"/>
  <c r="I72" i="6"/>
  <c r="I73" i="6"/>
  <c r="G75" i="6"/>
  <c r="Y75" i="6" s="1"/>
  <c r="Z74" i="6" l="1"/>
  <c r="AA74" i="6"/>
  <c r="Q75" i="6"/>
  <c r="S75" i="6"/>
  <c r="L75" i="6"/>
  <c r="M75" i="6" s="1"/>
  <c r="K75" i="6" s="1"/>
  <c r="O75" i="6"/>
  <c r="AB75" i="6"/>
  <c r="AC75" i="6" s="1"/>
  <c r="J75" i="6" s="1"/>
  <c r="U75" i="6"/>
  <c r="G76" i="6"/>
  <c r="Y76" i="6" s="1"/>
  <c r="Z75" i="6" l="1"/>
  <c r="AA75" i="6"/>
  <c r="S76" i="6"/>
  <c r="L76" i="6"/>
  <c r="M76" i="6" s="1"/>
  <c r="K76" i="6" s="1"/>
  <c r="O76" i="6"/>
  <c r="AB76" i="6"/>
  <c r="AC76" i="6" s="1"/>
  <c r="J76" i="6" s="1"/>
  <c r="U76" i="6"/>
  <c r="Q76" i="6"/>
  <c r="I74" i="6"/>
  <c r="I75" i="6"/>
  <c r="G77" i="6"/>
  <c r="Y77" i="6" s="1"/>
  <c r="AA76" i="6" l="1"/>
  <c r="Z76" i="6"/>
  <c r="I76" i="6" s="1"/>
  <c r="S77" i="6"/>
  <c r="O77" i="6"/>
  <c r="AB77" i="6"/>
  <c r="AC77" i="6" s="1"/>
  <c r="J77" i="6" s="1"/>
  <c r="L77" i="6"/>
  <c r="M77" i="6" s="1"/>
  <c r="K77" i="6" s="1"/>
  <c r="Q77" i="6"/>
  <c r="U77" i="6"/>
  <c r="G78" i="6"/>
  <c r="Y78" i="6" s="1"/>
  <c r="Z77" i="6" l="1"/>
  <c r="AA77" i="6"/>
  <c r="Q78" i="6"/>
  <c r="O78" i="6"/>
  <c r="S78" i="6"/>
  <c r="AB78" i="6"/>
  <c r="AC78" i="6" s="1"/>
  <c r="J78" i="6" s="1"/>
  <c r="L78" i="6"/>
  <c r="M78" i="6" s="1"/>
  <c r="K78" i="6" s="1"/>
  <c r="U78" i="6"/>
  <c r="I77" i="6"/>
  <c r="G79" i="6"/>
  <c r="Y79" i="6" s="1"/>
  <c r="Z78" i="6" l="1"/>
  <c r="AA78" i="6"/>
  <c r="U79" i="6"/>
  <c r="O79" i="6"/>
  <c r="S79" i="6"/>
  <c r="AB79" i="6"/>
  <c r="AC79" i="6" s="1"/>
  <c r="J79" i="6" s="1"/>
  <c r="L79" i="6"/>
  <c r="M79" i="6" s="1"/>
  <c r="K79" i="6" s="1"/>
  <c r="Q79" i="6"/>
  <c r="I78" i="6"/>
  <c r="G80" i="6"/>
  <c r="Y80" i="6" s="1"/>
  <c r="Z79" i="6" l="1"/>
  <c r="AA79" i="6"/>
  <c r="S80" i="6"/>
  <c r="U80" i="6"/>
  <c r="Q80" i="6"/>
  <c r="AB80" i="6"/>
  <c r="AC80" i="6" s="1"/>
  <c r="J80" i="6" s="1"/>
  <c r="L80" i="6"/>
  <c r="M80" i="6" s="1"/>
  <c r="K80" i="6" s="1"/>
  <c r="O80" i="6"/>
  <c r="I79" i="6"/>
  <c r="G81" i="6"/>
  <c r="Y81" i="6" s="1"/>
  <c r="Z80" i="6" l="1"/>
  <c r="AA80" i="6"/>
  <c r="U81" i="6"/>
  <c r="L81" i="6"/>
  <c r="M81" i="6" s="1"/>
  <c r="K81" i="6" s="1"/>
  <c r="O81" i="6"/>
  <c r="AB81" i="6"/>
  <c r="AC81" i="6" s="1"/>
  <c r="J81" i="6" s="1"/>
  <c r="Q81" i="6"/>
  <c r="S81" i="6"/>
  <c r="I80" i="6"/>
  <c r="G82" i="6"/>
  <c r="Y82" i="6" s="1"/>
  <c r="AA81" i="6" l="1"/>
  <c r="Z81" i="6"/>
  <c r="I81" i="6" s="1"/>
  <c r="S82" i="6"/>
  <c r="Q82" i="6"/>
  <c r="O82" i="6"/>
  <c r="AB82" i="6"/>
  <c r="AC82" i="6" s="1"/>
  <c r="J82" i="6" s="1"/>
  <c r="L82" i="6"/>
  <c r="M82" i="6" s="1"/>
  <c r="K82" i="6" s="1"/>
  <c r="U82" i="6"/>
  <c r="G83" i="6"/>
  <c r="Y83" i="6" s="1"/>
  <c r="AA82" i="6" l="1"/>
  <c r="Z82" i="6"/>
  <c r="I82" i="6" s="1"/>
  <c r="S83" i="6"/>
  <c r="AB83" i="6"/>
  <c r="AC83" i="6" s="1"/>
  <c r="J83" i="6" s="1"/>
  <c r="L83" i="6"/>
  <c r="M83" i="6" s="1"/>
  <c r="K83" i="6" s="1"/>
  <c r="O83" i="6"/>
  <c r="Q83" i="6"/>
  <c r="U83" i="6"/>
  <c r="G84" i="6"/>
  <c r="Y84" i="6" s="1"/>
  <c r="AA83" i="6" l="1"/>
  <c r="Z83" i="6"/>
  <c r="I83" i="6" s="1"/>
  <c r="U84" i="6"/>
  <c r="Q84" i="6"/>
  <c r="S84" i="6"/>
  <c r="L84" i="6"/>
  <c r="M84" i="6" s="1"/>
  <c r="K84" i="6" s="1"/>
  <c r="AB84" i="6"/>
  <c r="AC84" i="6" s="1"/>
  <c r="J84" i="6" s="1"/>
  <c r="O84" i="6"/>
  <c r="G85" i="6"/>
  <c r="Y85" i="6" s="1"/>
  <c r="Z84" i="6" l="1"/>
  <c r="AA84" i="6"/>
  <c r="U85" i="6"/>
  <c r="Q85" i="6"/>
  <c r="S85" i="6"/>
  <c r="AB85" i="6"/>
  <c r="AC85" i="6" s="1"/>
  <c r="J85" i="6" s="1"/>
  <c r="L85" i="6"/>
  <c r="M85" i="6" s="1"/>
  <c r="K85" i="6" s="1"/>
  <c r="O85" i="6"/>
  <c r="I84" i="6"/>
  <c r="G86" i="6"/>
  <c r="Y86" i="6" s="1"/>
  <c r="Z85" i="6" l="1"/>
  <c r="AA85" i="6"/>
  <c r="U86" i="6"/>
  <c r="O86" i="6"/>
  <c r="S86" i="6"/>
  <c r="AB86" i="6"/>
  <c r="AC86" i="6" s="1"/>
  <c r="J86" i="6" s="1"/>
  <c r="L86" i="6"/>
  <c r="M86" i="6" s="1"/>
  <c r="K86" i="6" s="1"/>
  <c r="Q86" i="6"/>
  <c r="I85" i="6"/>
  <c r="G87" i="6"/>
  <c r="Y87" i="6" s="1"/>
  <c r="AA86" i="6" l="1"/>
  <c r="Z86" i="6"/>
  <c r="I86" i="6" s="1"/>
  <c r="O87" i="6"/>
  <c r="L87" i="6"/>
  <c r="M87" i="6" s="1"/>
  <c r="K87" i="6" s="1"/>
  <c r="S87" i="6"/>
  <c r="AB87" i="6"/>
  <c r="AC87" i="6" s="1"/>
  <c r="J87" i="6" s="1"/>
  <c r="Q87" i="6"/>
  <c r="U87" i="6"/>
  <c r="G88" i="6"/>
  <c r="Y88" i="6" s="1"/>
  <c r="Z87" i="6" l="1"/>
  <c r="AA87" i="6"/>
  <c r="O88" i="6"/>
  <c r="U88" i="6"/>
  <c r="Q88" i="6"/>
  <c r="AB88" i="6"/>
  <c r="AC88" i="6" s="1"/>
  <c r="J88" i="6" s="1"/>
  <c r="L88" i="6"/>
  <c r="M88" i="6" s="1"/>
  <c r="K88" i="6" s="1"/>
  <c r="S88" i="6"/>
  <c r="I87" i="6"/>
  <c r="G89" i="6"/>
  <c r="Y89" i="6" s="1"/>
  <c r="Z88" i="6" l="1"/>
  <c r="AA88" i="6"/>
  <c r="S89" i="6"/>
  <c r="U89" i="6"/>
  <c r="Q89" i="6"/>
  <c r="L89" i="6"/>
  <c r="M89" i="6" s="1"/>
  <c r="K89" i="6" s="1"/>
  <c r="O89" i="6"/>
  <c r="AB89" i="6"/>
  <c r="AC89" i="6" s="1"/>
  <c r="J89" i="6" s="1"/>
  <c r="I88" i="6"/>
  <c r="G90" i="6"/>
  <c r="Y90" i="6" s="1"/>
  <c r="Z89" i="6" l="1"/>
  <c r="AA89" i="6"/>
  <c r="S90" i="6"/>
  <c r="Q90" i="6"/>
  <c r="O90" i="6"/>
  <c r="U90" i="6"/>
  <c r="AB90" i="6"/>
  <c r="AC90" i="6" s="1"/>
  <c r="J90" i="6" s="1"/>
  <c r="L90" i="6"/>
  <c r="M90" i="6" s="1"/>
  <c r="K90" i="6" s="1"/>
  <c r="I89" i="6"/>
  <c r="G91" i="6"/>
  <c r="Y91" i="6" s="1"/>
  <c r="AA90" i="6" l="1"/>
  <c r="Z90" i="6"/>
  <c r="I90" i="6" s="1"/>
  <c r="O91" i="6"/>
  <c r="S91" i="6"/>
  <c r="U91" i="6"/>
  <c r="AB91" i="6"/>
  <c r="AC91" i="6" s="1"/>
  <c r="J91" i="6" s="1"/>
  <c r="L91" i="6"/>
  <c r="M91" i="6" s="1"/>
  <c r="K91" i="6" s="1"/>
  <c r="Q91" i="6"/>
  <c r="G92" i="6"/>
  <c r="Y92" i="6" s="1"/>
  <c r="AA91" i="6" l="1"/>
  <c r="Z91" i="6"/>
  <c r="I91" i="6" s="1"/>
  <c r="Q92" i="6"/>
  <c r="S92" i="6"/>
  <c r="L92" i="6"/>
  <c r="M92" i="6" s="1"/>
  <c r="K92" i="6" s="1"/>
  <c r="O92" i="6"/>
  <c r="AB92" i="6"/>
  <c r="AC92" i="6" s="1"/>
  <c r="J92" i="6" s="1"/>
  <c r="U92" i="6"/>
  <c r="G93" i="6"/>
  <c r="Y93" i="6" s="1"/>
  <c r="Z92" i="6" l="1"/>
  <c r="AA92" i="6"/>
  <c r="U93" i="6"/>
  <c r="Q93" i="6"/>
  <c r="S93" i="6"/>
  <c r="AB93" i="6"/>
  <c r="AC93" i="6" s="1"/>
  <c r="J93" i="6" s="1"/>
  <c r="O93" i="6"/>
  <c r="L93" i="6"/>
  <c r="M93" i="6" s="1"/>
  <c r="K93" i="6" s="1"/>
  <c r="I92" i="6"/>
  <c r="G94" i="6"/>
  <c r="Y94" i="6" s="1"/>
  <c r="Z93" i="6" l="1"/>
  <c r="AA93" i="6"/>
  <c r="U94" i="6"/>
  <c r="S94" i="6"/>
  <c r="Q94" i="6"/>
  <c r="AB94" i="6"/>
  <c r="AC94" i="6" s="1"/>
  <c r="J94" i="6" s="1"/>
  <c r="O94" i="6"/>
  <c r="L94" i="6"/>
  <c r="M94" i="6" s="1"/>
  <c r="K94" i="6" s="1"/>
  <c r="I93" i="6"/>
  <c r="G95" i="6"/>
  <c r="Y95" i="6" s="1"/>
  <c r="AA94" i="6" l="1"/>
  <c r="Z94" i="6"/>
  <c r="I94" i="6" s="1"/>
  <c r="O95" i="6"/>
  <c r="S95" i="6"/>
  <c r="Q95" i="6"/>
  <c r="AB95" i="6"/>
  <c r="AC95" i="6" s="1"/>
  <c r="J95" i="6" s="1"/>
  <c r="L95" i="6"/>
  <c r="M95" i="6" s="1"/>
  <c r="K95" i="6" s="1"/>
  <c r="U95" i="6"/>
  <c r="G96" i="6"/>
  <c r="Y96" i="6" s="1"/>
  <c r="AA95" i="6" l="1"/>
  <c r="Z95" i="6"/>
  <c r="I95" i="6" s="1"/>
  <c r="O96" i="6"/>
  <c r="U96" i="6"/>
  <c r="AB96" i="6"/>
  <c r="AC96" i="6" s="1"/>
  <c r="J96" i="6" s="1"/>
  <c r="L96" i="6"/>
  <c r="M96" i="6" s="1"/>
  <c r="K96" i="6" s="1"/>
  <c r="Q96" i="6"/>
  <c r="S96" i="6"/>
  <c r="G97" i="6"/>
  <c r="Y97" i="6" s="1"/>
  <c r="AA96" i="6" l="1"/>
  <c r="Z96" i="6"/>
  <c r="I96" i="6" s="1"/>
  <c r="S97" i="6"/>
  <c r="U97" i="6"/>
  <c r="Q97" i="6"/>
  <c r="L97" i="6"/>
  <c r="M97" i="6" s="1"/>
  <c r="K97" i="6" s="1"/>
  <c r="O97" i="6"/>
  <c r="AB97" i="6"/>
  <c r="AC97" i="6" s="1"/>
  <c r="J97" i="6" s="1"/>
  <c r="G98" i="6"/>
  <c r="Y98" i="6" s="1"/>
  <c r="Z97" i="6" l="1"/>
  <c r="AA97" i="6"/>
  <c r="S98" i="6"/>
  <c r="O98" i="6"/>
  <c r="Q98" i="6"/>
  <c r="AB98" i="6"/>
  <c r="AC98" i="6" s="1"/>
  <c r="J98" i="6" s="1"/>
  <c r="L98" i="6"/>
  <c r="M98" i="6" s="1"/>
  <c r="K98" i="6" s="1"/>
  <c r="U98" i="6"/>
  <c r="I97" i="6"/>
  <c r="G99" i="6"/>
  <c r="Y99" i="6" s="1"/>
  <c r="Z98" i="6" l="1"/>
  <c r="AA98" i="6"/>
  <c r="S99" i="6"/>
  <c r="U99" i="6"/>
  <c r="Q99" i="6"/>
  <c r="AB99" i="6"/>
  <c r="AC99" i="6" s="1"/>
  <c r="J99" i="6" s="1"/>
  <c r="L99" i="6"/>
  <c r="M99" i="6" s="1"/>
  <c r="K99" i="6" s="1"/>
  <c r="O99" i="6"/>
  <c r="I98" i="6"/>
  <c r="G100" i="6"/>
  <c r="Y100" i="6" s="1"/>
  <c r="AA99" i="6" l="1"/>
  <c r="Z99" i="6"/>
  <c r="I99" i="6" s="1"/>
  <c r="Q100" i="6"/>
  <c r="S100" i="6"/>
  <c r="O100" i="6"/>
  <c r="AB100" i="6"/>
  <c r="AC100" i="6" s="1"/>
  <c r="J100" i="6" s="1"/>
  <c r="L100" i="6"/>
  <c r="M100" i="6" s="1"/>
  <c r="K100" i="6" s="1"/>
  <c r="U100" i="6"/>
  <c r="G101" i="6"/>
  <c r="Y101" i="6" s="1"/>
  <c r="AA100" i="6" l="1"/>
  <c r="Z100" i="6"/>
  <c r="I100" i="6" s="1"/>
  <c r="U101" i="6"/>
  <c r="S101" i="6"/>
  <c r="AB101" i="6"/>
  <c r="AC101" i="6" s="1"/>
  <c r="J101" i="6" s="1"/>
  <c r="L101" i="6"/>
  <c r="M101" i="6" s="1"/>
  <c r="K101" i="6" s="1"/>
  <c r="O101" i="6"/>
  <c r="Q101" i="6"/>
  <c r="G102" i="6"/>
  <c r="Y102" i="6" s="1"/>
  <c r="Z101" i="6" l="1"/>
  <c r="I101" i="6" s="1"/>
  <c r="AA101" i="6"/>
  <c r="S102" i="6"/>
  <c r="L102" i="6"/>
  <c r="M102" i="6" s="1"/>
  <c r="K102" i="6" s="1"/>
  <c r="O102" i="6"/>
  <c r="AB102" i="6"/>
  <c r="AC102" i="6" s="1"/>
  <c r="J102" i="6" s="1"/>
  <c r="Q102" i="6"/>
  <c r="U102" i="6"/>
  <c r="G103" i="6"/>
  <c r="Y103" i="6" s="1"/>
  <c r="Z102" i="6" l="1"/>
  <c r="AA102" i="6"/>
  <c r="U103" i="6"/>
  <c r="Q103" i="6"/>
  <c r="L103" i="6"/>
  <c r="M103" i="6" s="1"/>
  <c r="K103" i="6" s="1"/>
  <c r="O103" i="6"/>
  <c r="S103" i="6"/>
  <c r="AB103" i="6"/>
  <c r="AC103" i="6" s="1"/>
  <c r="J103" i="6" s="1"/>
  <c r="I102" i="6"/>
  <c r="G104" i="6"/>
  <c r="Y104" i="6" s="1"/>
  <c r="Z103" i="6" l="1"/>
  <c r="AA103" i="6"/>
  <c r="O104" i="6"/>
  <c r="U104" i="6"/>
  <c r="Q104" i="6"/>
  <c r="AB104" i="6"/>
  <c r="AC104" i="6" s="1"/>
  <c r="J104" i="6" s="1"/>
  <c r="L104" i="6"/>
  <c r="M104" i="6" s="1"/>
  <c r="K104" i="6" s="1"/>
  <c r="S104" i="6"/>
  <c r="I103" i="6"/>
  <c r="G105" i="6"/>
  <c r="Y105" i="6" s="1"/>
  <c r="AA104" i="6" l="1"/>
  <c r="Z104" i="6"/>
  <c r="I104" i="6" s="1"/>
  <c r="S105" i="6"/>
  <c r="U105" i="6"/>
  <c r="Q105" i="6"/>
  <c r="O105" i="6"/>
  <c r="L105" i="6"/>
  <c r="M105" i="6" s="1"/>
  <c r="K105" i="6" s="1"/>
  <c r="AB105" i="6"/>
  <c r="AC105" i="6" s="1"/>
  <c r="J105" i="6" s="1"/>
  <c r="G106" i="6"/>
  <c r="Y106" i="6" s="1"/>
  <c r="Z105" i="6" l="1"/>
  <c r="AA105" i="6"/>
  <c r="U106" i="6"/>
  <c r="O106" i="6"/>
  <c r="Q106" i="6"/>
  <c r="L106" i="6"/>
  <c r="M106" i="6" s="1"/>
  <c r="K106" i="6" s="1"/>
  <c r="AB106" i="6"/>
  <c r="AC106" i="6" s="1"/>
  <c r="J106" i="6" s="1"/>
  <c r="S106" i="6"/>
  <c r="I105" i="6"/>
  <c r="G107" i="6"/>
  <c r="Y107" i="6" s="1"/>
  <c r="Z106" i="6" l="1"/>
  <c r="AA106" i="6"/>
  <c r="U107" i="6"/>
  <c r="O107" i="6"/>
  <c r="Q107" i="6"/>
  <c r="AB107" i="6"/>
  <c r="AC107" i="6" s="1"/>
  <c r="J107" i="6" s="1"/>
  <c r="S107" i="6"/>
  <c r="L107" i="6"/>
  <c r="M107" i="6" s="1"/>
  <c r="K107" i="6" s="1"/>
  <c r="I106" i="6"/>
  <c r="G108" i="6"/>
  <c r="Y108" i="6" s="1"/>
  <c r="Z107" i="6" l="1"/>
  <c r="AA107" i="6"/>
  <c r="U108" i="6"/>
  <c r="Q108" i="6"/>
  <c r="O108" i="6"/>
  <c r="AB108" i="6"/>
  <c r="AC108" i="6" s="1"/>
  <c r="J108" i="6" s="1"/>
  <c r="S108" i="6"/>
  <c r="L108" i="6"/>
  <c r="M108" i="6" s="1"/>
  <c r="K108" i="6" s="1"/>
  <c r="I107" i="6"/>
  <c r="G109" i="6"/>
  <c r="Y109" i="6" s="1"/>
  <c r="Z108" i="6" l="1"/>
  <c r="AA108" i="6"/>
  <c r="U109" i="6"/>
  <c r="Q109" i="6"/>
  <c r="S109" i="6"/>
  <c r="AB109" i="6"/>
  <c r="AC109" i="6" s="1"/>
  <c r="J109" i="6" s="1"/>
  <c r="O109" i="6"/>
  <c r="L109" i="6"/>
  <c r="M109" i="6" s="1"/>
  <c r="K109" i="6" s="1"/>
  <c r="I108" i="6"/>
  <c r="G110" i="6"/>
  <c r="Y110" i="6" s="1"/>
  <c r="AA109" i="6" l="1"/>
  <c r="Z109" i="6"/>
  <c r="U110" i="6"/>
  <c r="S110" i="6"/>
  <c r="L110" i="6"/>
  <c r="M110" i="6" s="1"/>
  <c r="K110" i="6" s="1"/>
  <c r="Q110" i="6"/>
  <c r="AB110" i="6"/>
  <c r="AC110" i="6" s="1"/>
  <c r="J110" i="6" s="1"/>
  <c r="O110" i="6"/>
  <c r="I109" i="6"/>
  <c r="G111" i="6"/>
  <c r="Y111" i="6" s="1"/>
  <c r="AA110" i="6" l="1"/>
  <c r="Z110" i="6"/>
  <c r="I110" i="6" s="1"/>
  <c r="U111" i="6"/>
  <c r="S111" i="6"/>
  <c r="L111" i="6"/>
  <c r="M111" i="6" s="1"/>
  <c r="K111" i="6" s="1"/>
  <c r="Q111" i="6"/>
  <c r="AB111" i="6"/>
  <c r="AC111" i="6" s="1"/>
  <c r="J111" i="6" s="1"/>
  <c r="O111" i="6"/>
  <c r="G112" i="6"/>
  <c r="Y112" i="6" s="1"/>
  <c r="AA111" i="6" l="1"/>
  <c r="Z111" i="6"/>
  <c r="I111" i="6" s="1"/>
  <c r="U112" i="6"/>
  <c r="AB112" i="6"/>
  <c r="AC112" i="6" s="1"/>
  <c r="J112" i="6" s="1"/>
  <c r="L112" i="6"/>
  <c r="M112" i="6" s="1"/>
  <c r="K112" i="6" s="1"/>
  <c r="Q112" i="6"/>
  <c r="S112" i="6"/>
  <c r="O112" i="6"/>
  <c r="G113" i="6"/>
  <c r="Y113" i="6" s="1"/>
  <c r="Z112" i="6" l="1"/>
  <c r="AA112" i="6"/>
  <c r="S113" i="6"/>
  <c r="U113" i="6"/>
  <c r="Q113" i="6"/>
  <c r="L113" i="6"/>
  <c r="M113" i="6" s="1"/>
  <c r="K113" i="6" s="1"/>
  <c r="AB113" i="6"/>
  <c r="AC113" i="6" s="1"/>
  <c r="J113" i="6" s="1"/>
  <c r="O113" i="6"/>
  <c r="I112" i="6"/>
  <c r="G114" i="6"/>
  <c r="Y114" i="6" s="1"/>
  <c r="Z113" i="6" l="1"/>
  <c r="AA113" i="6"/>
  <c r="Q114" i="6"/>
  <c r="O114" i="6"/>
  <c r="U114" i="6"/>
  <c r="AB114" i="6"/>
  <c r="AC114" i="6" s="1"/>
  <c r="J114" i="6" s="1"/>
  <c r="L114" i="6"/>
  <c r="M114" i="6" s="1"/>
  <c r="K114" i="6" s="1"/>
  <c r="S114" i="6"/>
  <c r="I113" i="6"/>
  <c r="G115" i="6"/>
  <c r="Y115" i="6" s="1"/>
  <c r="AA114" i="6" l="1"/>
  <c r="Z114" i="6"/>
  <c r="I114" i="6" s="1"/>
  <c r="Q115" i="6"/>
  <c r="O115" i="6"/>
  <c r="S115" i="6"/>
  <c r="U115" i="6"/>
  <c r="L115" i="6"/>
  <c r="M115" i="6" s="1"/>
  <c r="K115" i="6" s="1"/>
  <c r="AB115" i="6"/>
  <c r="AC115" i="6" s="1"/>
  <c r="J115" i="6" s="1"/>
  <c r="G116" i="6"/>
  <c r="Y116" i="6" s="1"/>
  <c r="Z115" i="6" l="1"/>
  <c r="I115" i="6" s="1"/>
  <c r="AA115" i="6"/>
  <c r="U116" i="6"/>
  <c r="O116" i="6"/>
  <c r="S116" i="6"/>
  <c r="L116" i="6"/>
  <c r="M116" i="6" s="1"/>
  <c r="K116" i="6" s="1"/>
  <c r="AB116" i="6"/>
  <c r="AC116" i="6" s="1"/>
  <c r="J116" i="6" s="1"/>
  <c r="Q116" i="6"/>
  <c r="G117" i="6"/>
  <c r="Y117" i="6" s="1"/>
  <c r="Z116" i="6" l="1"/>
  <c r="AA116" i="6"/>
  <c r="U117" i="6"/>
  <c r="S117" i="6"/>
  <c r="AB117" i="6"/>
  <c r="AC117" i="6" s="1"/>
  <c r="J117" i="6" s="1"/>
  <c r="O117" i="6"/>
  <c r="L117" i="6"/>
  <c r="M117" i="6" s="1"/>
  <c r="K117" i="6" s="1"/>
  <c r="Q117" i="6"/>
  <c r="I116" i="6"/>
  <c r="G118" i="6"/>
  <c r="Y118" i="6" s="1"/>
  <c r="Z117" i="6" l="1"/>
  <c r="AA117" i="6"/>
  <c r="U118" i="6"/>
  <c r="Q118" i="6"/>
  <c r="S118" i="6"/>
  <c r="O118" i="6"/>
  <c r="AB118" i="6"/>
  <c r="AC118" i="6" s="1"/>
  <c r="J118" i="6" s="1"/>
  <c r="L118" i="6"/>
  <c r="M118" i="6" s="1"/>
  <c r="K118" i="6" s="1"/>
  <c r="I117" i="6"/>
  <c r="G119" i="6"/>
  <c r="Y119" i="6" s="1"/>
  <c r="AA118" i="6" l="1"/>
  <c r="Z118" i="6"/>
  <c r="I118" i="6" s="1"/>
  <c r="U119" i="6"/>
  <c r="Q119" i="6"/>
  <c r="O119" i="6"/>
  <c r="AB119" i="6"/>
  <c r="AC119" i="6" s="1"/>
  <c r="J119" i="6" s="1"/>
  <c r="L119" i="6"/>
  <c r="M119" i="6" s="1"/>
  <c r="K119" i="6" s="1"/>
  <c r="S119" i="6"/>
  <c r="G120" i="6"/>
  <c r="Y120" i="6" s="1"/>
  <c r="AA119" i="6" l="1"/>
  <c r="Z119" i="6"/>
  <c r="I119" i="6" s="1"/>
  <c r="U120" i="6"/>
  <c r="AB120" i="6"/>
  <c r="AC120" i="6" s="1"/>
  <c r="J120" i="6" s="1"/>
  <c r="Q120" i="6"/>
  <c r="L120" i="6"/>
  <c r="M120" i="6" s="1"/>
  <c r="K120" i="6" s="1"/>
  <c r="S120" i="6"/>
  <c r="O120" i="6"/>
  <c r="G121" i="6"/>
  <c r="Y121" i="6" s="1"/>
  <c r="AA120" i="6" l="1"/>
  <c r="Z120" i="6"/>
  <c r="I120" i="6" s="1"/>
  <c r="U121" i="6"/>
  <c r="Q121" i="6"/>
  <c r="L121" i="6"/>
  <c r="M121" i="6" s="1"/>
  <c r="K121" i="6" s="1"/>
  <c r="AB121" i="6"/>
  <c r="AC121" i="6" s="1"/>
  <c r="J121" i="6" s="1"/>
  <c r="O121" i="6"/>
  <c r="S121" i="6"/>
  <c r="G122" i="6"/>
  <c r="Y122" i="6" s="1"/>
  <c r="Z121" i="6" l="1"/>
  <c r="AA121" i="6"/>
  <c r="U122" i="6"/>
  <c r="AB122" i="6"/>
  <c r="AC122" i="6" s="1"/>
  <c r="J122" i="6" s="1"/>
  <c r="O122" i="6"/>
  <c r="L122" i="6"/>
  <c r="M122" i="6" s="1"/>
  <c r="K122" i="6" s="1"/>
  <c r="Q122" i="6"/>
  <c r="S122" i="6"/>
  <c r="I121" i="6"/>
  <c r="G123" i="6"/>
  <c r="Y123" i="6" s="1"/>
  <c r="Z122" i="6" l="1"/>
  <c r="AA122" i="6"/>
  <c r="O123" i="6"/>
  <c r="U123" i="6"/>
  <c r="AB123" i="6"/>
  <c r="AC123" i="6" s="1"/>
  <c r="J123" i="6" s="1"/>
  <c r="L123" i="6"/>
  <c r="M123" i="6" s="1"/>
  <c r="K123" i="6" s="1"/>
  <c r="Q123" i="6"/>
  <c r="S123" i="6"/>
  <c r="I122" i="6"/>
  <c r="G124" i="6"/>
  <c r="Y124" i="6" s="1"/>
  <c r="AA123" i="6" l="1"/>
  <c r="Z123" i="6"/>
  <c r="I123" i="6" s="1"/>
  <c r="Q124" i="6"/>
  <c r="O124" i="6"/>
  <c r="S124" i="6"/>
  <c r="L124" i="6"/>
  <c r="M124" i="6" s="1"/>
  <c r="K124" i="6" s="1"/>
  <c r="AB124" i="6"/>
  <c r="AC124" i="6" s="1"/>
  <c r="J124" i="6" s="1"/>
  <c r="U124" i="6"/>
  <c r="G125" i="6"/>
  <c r="Y125" i="6" s="1"/>
  <c r="AA124" i="6" l="1"/>
  <c r="Z124" i="6"/>
  <c r="I124" i="6" s="1"/>
  <c r="U125" i="6"/>
  <c r="S125" i="6"/>
  <c r="AB125" i="6"/>
  <c r="AC125" i="6" s="1"/>
  <c r="J125" i="6" s="1"/>
  <c r="O125" i="6"/>
  <c r="L125" i="6"/>
  <c r="M125" i="6" s="1"/>
  <c r="K125" i="6" s="1"/>
  <c r="Q125" i="6"/>
  <c r="G126" i="6"/>
  <c r="Y126" i="6" s="1"/>
  <c r="AA125" i="6" l="1"/>
  <c r="Z125" i="6"/>
  <c r="I125" i="6" s="1"/>
  <c r="U126" i="6"/>
  <c r="S126" i="6"/>
  <c r="O126" i="6"/>
  <c r="AB126" i="6"/>
  <c r="AC126" i="6" s="1"/>
  <c r="J126" i="6" s="1"/>
  <c r="L126" i="6"/>
  <c r="M126" i="6" s="1"/>
  <c r="K126" i="6" s="1"/>
  <c r="Q126" i="6"/>
  <c r="G127" i="6"/>
  <c r="Y127" i="6" s="1"/>
  <c r="Z126" i="6" l="1"/>
  <c r="I126" i="6" s="1"/>
  <c r="AA126" i="6"/>
  <c r="U127" i="6"/>
  <c r="Q127" i="6"/>
  <c r="S127" i="6"/>
  <c r="O127" i="6"/>
  <c r="AB127" i="6"/>
  <c r="AC127" i="6" s="1"/>
  <c r="J127" i="6" s="1"/>
  <c r="L127" i="6"/>
  <c r="M127" i="6" s="1"/>
  <c r="K127" i="6" s="1"/>
  <c r="G128" i="6"/>
  <c r="Y128" i="6" s="1"/>
  <c r="AA127" i="6" l="1"/>
  <c r="Z127" i="6"/>
  <c r="I127" i="6" s="1"/>
  <c r="S128" i="6"/>
  <c r="O128" i="6"/>
  <c r="U128" i="6"/>
  <c r="Q128" i="6"/>
  <c r="AB128" i="6"/>
  <c r="AC128" i="6" s="1"/>
  <c r="J128" i="6" s="1"/>
  <c r="L128" i="6"/>
  <c r="M128" i="6" s="1"/>
  <c r="K128" i="6" s="1"/>
  <c r="G129" i="6"/>
  <c r="Y129" i="6" s="1"/>
  <c r="Z128" i="6" l="1"/>
  <c r="AA128" i="6"/>
  <c r="S129" i="6"/>
  <c r="U129" i="6"/>
  <c r="L129" i="6"/>
  <c r="M129" i="6" s="1"/>
  <c r="K129" i="6" s="1"/>
  <c r="AB129" i="6"/>
  <c r="AC129" i="6" s="1"/>
  <c r="J129" i="6" s="1"/>
  <c r="O129" i="6"/>
  <c r="Q129" i="6"/>
  <c r="I128" i="6"/>
  <c r="G130" i="6"/>
  <c r="Y130" i="6" s="1"/>
  <c r="Z129" i="6" l="1"/>
  <c r="AA129" i="6"/>
  <c r="S130" i="6"/>
  <c r="Q130" i="6"/>
  <c r="L130" i="6"/>
  <c r="M130" i="6" s="1"/>
  <c r="K130" i="6" s="1"/>
  <c r="U130" i="6"/>
  <c r="O130" i="6"/>
  <c r="AB130" i="6"/>
  <c r="AC130" i="6" s="1"/>
  <c r="J130" i="6" s="1"/>
  <c r="I129" i="6"/>
  <c r="G131" i="6"/>
  <c r="Y131" i="6" s="1"/>
  <c r="AA130" i="6" l="1"/>
  <c r="Z130" i="6"/>
  <c r="I130" i="6" s="1"/>
  <c r="S131" i="6"/>
  <c r="Q131" i="6"/>
  <c r="L131" i="6"/>
  <c r="M131" i="6" s="1"/>
  <c r="K131" i="6" s="1"/>
  <c r="U131" i="6"/>
  <c r="O131" i="6"/>
  <c r="AB131" i="6"/>
  <c r="AC131" i="6" s="1"/>
  <c r="J131" i="6" s="1"/>
  <c r="G132" i="6"/>
  <c r="Y132" i="6" s="1"/>
  <c r="Z131" i="6" l="1"/>
  <c r="I131" i="6" s="1"/>
  <c r="AA131" i="6"/>
  <c r="U132" i="6"/>
  <c r="Q132" i="6"/>
  <c r="O132" i="6"/>
  <c r="S132" i="6"/>
  <c r="AB132" i="6"/>
  <c r="AC132" i="6" s="1"/>
  <c r="J132" i="6" s="1"/>
  <c r="L132" i="6"/>
  <c r="M132" i="6" s="1"/>
  <c r="K132" i="6" s="1"/>
  <c r="G133" i="6"/>
  <c r="Y133" i="6" s="1"/>
  <c r="Z132" i="6" l="1"/>
  <c r="AA132" i="6"/>
  <c r="U133" i="6"/>
  <c r="S133" i="6"/>
  <c r="AB133" i="6"/>
  <c r="AC133" i="6" s="1"/>
  <c r="J133" i="6" s="1"/>
  <c r="L133" i="6"/>
  <c r="M133" i="6" s="1"/>
  <c r="K133" i="6" s="1"/>
  <c r="O133" i="6"/>
  <c r="Q133" i="6"/>
  <c r="I132" i="6"/>
  <c r="G134" i="6"/>
  <c r="Y134" i="6" s="1"/>
  <c r="Z133" i="6" l="1"/>
  <c r="AA133" i="6"/>
  <c r="O134" i="6"/>
  <c r="S134" i="6"/>
  <c r="Q134" i="6"/>
  <c r="AB134" i="6"/>
  <c r="AC134" i="6" s="1"/>
  <c r="J134" i="6" s="1"/>
  <c r="L134" i="6"/>
  <c r="M134" i="6" s="1"/>
  <c r="K134" i="6" s="1"/>
  <c r="U134" i="6"/>
  <c r="I133" i="6"/>
  <c r="G135" i="6"/>
  <c r="Y135" i="6" s="1"/>
  <c r="AA134" i="6" l="1"/>
  <c r="Z134" i="6"/>
  <c r="I134" i="6" s="1"/>
  <c r="O135" i="6"/>
  <c r="Q135" i="6"/>
  <c r="S135" i="6"/>
  <c r="AB135" i="6"/>
  <c r="AC135" i="6" s="1"/>
  <c r="J135" i="6" s="1"/>
  <c r="L135" i="6"/>
  <c r="M135" i="6" s="1"/>
  <c r="K135" i="6" s="1"/>
  <c r="U135" i="6"/>
  <c r="G136" i="6"/>
  <c r="Y136" i="6" s="1"/>
  <c r="AA135" i="6" l="1"/>
  <c r="Z135" i="6"/>
  <c r="I135" i="6" s="1"/>
  <c r="S136" i="6"/>
  <c r="O136" i="6"/>
  <c r="U136" i="6"/>
  <c r="AB136" i="6"/>
  <c r="AC136" i="6" s="1"/>
  <c r="J136" i="6" s="1"/>
  <c r="Q136" i="6"/>
  <c r="L136" i="6"/>
  <c r="M136" i="6" s="1"/>
  <c r="K136" i="6" s="1"/>
  <c r="G137" i="6"/>
  <c r="Y137" i="6" s="1"/>
  <c r="Z136" i="6" l="1"/>
  <c r="AA136" i="6"/>
  <c r="U137" i="6"/>
  <c r="Q137" i="6"/>
  <c r="L137" i="6"/>
  <c r="M137" i="6" s="1"/>
  <c r="K137" i="6" s="1"/>
  <c r="O137" i="6"/>
  <c r="AB137" i="6"/>
  <c r="AC137" i="6" s="1"/>
  <c r="J137" i="6" s="1"/>
  <c r="S137" i="6"/>
  <c r="I136" i="6"/>
  <c r="G138" i="6"/>
  <c r="Y138" i="6" s="1"/>
  <c r="AA137" i="6" l="1"/>
  <c r="Z137" i="6"/>
  <c r="I137" i="6" s="1"/>
  <c r="U138" i="6"/>
  <c r="L138" i="6"/>
  <c r="M138" i="6" s="1"/>
  <c r="K138" i="6" s="1"/>
  <c r="Q138" i="6"/>
  <c r="AB138" i="6"/>
  <c r="AC138" i="6" s="1"/>
  <c r="J138" i="6" s="1"/>
  <c r="O138" i="6"/>
  <c r="S138" i="6"/>
  <c r="G139" i="6"/>
  <c r="Y139" i="6" s="1"/>
  <c r="Z138" i="6" l="1"/>
  <c r="AA138" i="6"/>
  <c r="U139" i="6"/>
  <c r="O139" i="6"/>
  <c r="L139" i="6"/>
  <c r="M139" i="6" s="1"/>
  <c r="K139" i="6" s="1"/>
  <c r="S139" i="6"/>
  <c r="AB139" i="6"/>
  <c r="AC139" i="6" s="1"/>
  <c r="J139" i="6" s="1"/>
  <c r="Q139" i="6"/>
  <c r="I138" i="6"/>
  <c r="G140" i="6"/>
  <c r="Y140" i="6" s="1"/>
  <c r="AA139" i="6" l="1"/>
  <c r="Z139" i="6"/>
  <c r="I139" i="6" s="1"/>
  <c r="U140" i="6"/>
  <c r="Q140" i="6"/>
  <c r="O140" i="6"/>
  <c r="AB140" i="6"/>
  <c r="AC140" i="6" s="1"/>
  <c r="J140" i="6" s="1"/>
  <c r="L140" i="6"/>
  <c r="M140" i="6" s="1"/>
  <c r="K140" i="6" s="1"/>
  <c r="S140" i="6"/>
  <c r="G141" i="6"/>
  <c r="Y141" i="6" s="1"/>
  <c r="Z140" i="6" l="1"/>
  <c r="AA140" i="6"/>
  <c r="U141" i="6"/>
  <c r="S141" i="6"/>
  <c r="O141" i="6"/>
  <c r="AB141" i="6"/>
  <c r="AC141" i="6" s="1"/>
  <c r="J141" i="6" s="1"/>
  <c r="L141" i="6"/>
  <c r="M141" i="6" s="1"/>
  <c r="K141" i="6" s="1"/>
  <c r="Q141" i="6"/>
  <c r="I140" i="6"/>
  <c r="G142" i="6"/>
  <c r="Y142" i="6" s="1"/>
  <c r="Z141" i="6" l="1"/>
  <c r="AA141" i="6"/>
  <c r="U142" i="6"/>
  <c r="S142" i="6"/>
  <c r="Q142" i="6"/>
  <c r="O142" i="6"/>
  <c r="L142" i="6"/>
  <c r="M142" i="6" s="1"/>
  <c r="K142" i="6" s="1"/>
  <c r="AB142" i="6"/>
  <c r="AC142" i="6" s="1"/>
  <c r="J142" i="6" s="1"/>
  <c r="I141" i="6"/>
  <c r="G143" i="6"/>
  <c r="Y143" i="6" s="1"/>
  <c r="Z142" i="6" l="1"/>
  <c r="AA142" i="6"/>
  <c r="S143" i="6"/>
  <c r="Q143" i="6"/>
  <c r="O143" i="6"/>
  <c r="L143" i="6"/>
  <c r="M143" i="6" s="1"/>
  <c r="K143" i="6" s="1"/>
  <c r="AB143" i="6"/>
  <c r="AC143" i="6" s="1"/>
  <c r="J143" i="6" s="1"/>
  <c r="U143" i="6"/>
  <c r="I142" i="6"/>
  <c r="G144" i="6"/>
  <c r="Y144" i="6" s="1"/>
  <c r="AA143" i="6" l="1"/>
  <c r="Z143" i="6"/>
  <c r="I143" i="6" s="1"/>
  <c r="U144" i="6"/>
  <c r="Q144" i="6"/>
  <c r="O144" i="6"/>
  <c r="AB144" i="6"/>
  <c r="AC144" i="6" s="1"/>
  <c r="J144" i="6" s="1"/>
  <c r="L144" i="6"/>
  <c r="M144" i="6" s="1"/>
  <c r="K144" i="6" s="1"/>
  <c r="S144" i="6"/>
  <c r="G145" i="6"/>
  <c r="Y145" i="6" s="1"/>
  <c r="AA144" i="6" l="1"/>
  <c r="Z144" i="6"/>
  <c r="I144" i="6" s="1"/>
  <c r="S145" i="6"/>
  <c r="U145" i="6"/>
  <c r="Q145" i="6"/>
  <c r="L145" i="6"/>
  <c r="M145" i="6" s="1"/>
  <c r="K145" i="6" s="1"/>
  <c r="O145" i="6"/>
  <c r="AB145" i="6"/>
  <c r="AC145" i="6" s="1"/>
  <c r="J145" i="6" s="1"/>
  <c r="G146" i="6"/>
  <c r="Y146" i="6" s="1"/>
  <c r="AA145" i="6" l="1"/>
  <c r="Z145" i="6"/>
  <c r="I145" i="6" s="1"/>
  <c r="S146" i="6"/>
  <c r="U146" i="6"/>
  <c r="Q146" i="6"/>
  <c r="AB146" i="6"/>
  <c r="AC146" i="6" s="1"/>
  <c r="J146" i="6" s="1"/>
  <c r="O146" i="6"/>
  <c r="L146" i="6"/>
  <c r="M146" i="6" s="1"/>
  <c r="K146" i="6" s="1"/>
  <c r="G147" i="6"/>
  <c r="Y147" i="6" s="1"/>
  <c r="Z146" i="6" l="1"/>
  <c r="AA146" i="6"/>
  <c r="S147" i="6"/>
  <c r="U147" i="6"/>
  <c r="L147" i="6"/>
  <c r="M147" i="6" s="1"/>
  <c r="K147" i="6" s="1"/>
  <c r="AB147" i="6"/>
  <c r="AC147" i="6" s="1"/>
  <c r="J147" i="6" s="1"/>
  <c r="O147" i="6"/>
  <c r="Q147" i="6"/>
  <c r="I146" i="6"/>
  <c r="G148" i="6"/>
  <c r="Y148" i="6" s="1"/>
  <c r="Z147" i="6" l="1"/>
  <c r="I147" i="6" s="1"/>
  <c r="AA147" i="6"/>
  <c r="Q148" i="6"/>
  <c r="S148" i="6"/>
  <c r="L148" i="6"/>
  <c r="M148" i="6" s="1"/>
  <c r="K148" i="6" s="1"/>
  <c r="AB148" i="6"/>
  <c r="AC148" i="6" s="1"/>
  <c r="J148" i="6" s="1"/>
  <c r="O148" i="6"/>
  <c r="U148" i="6"/>
  <c r="G149" i="6"/>
  <c r="Y149" i="6" s="1"/>
  <c r="AA148" i="6" l="1"/>
  <c r="Z148" i="6"/>
  <c r="I148" i="6" s="1"/>
  <c r="Q149" i="6"/>
  <c r="O149" i="6"/>
  <c r="AB149" i="6"/>
  <c r="AC149" i="6" s="1"/>
  <c r="J149" i="6" s="1"/>
  <c r="L149" i="6"/>
  <c r="M149" i="6" s="1"/>
  <c r="K149" i="6" s="1"/>
  <c r="S149" i="6"/>
  <c r="U149" i="6"/>
  <c r="G150" i="6"/>
  <c r="Y150" i="6" s="1"/>
  <c r="AA149" i="6" l="1"/>
  <c r="Z149" i="6"/>
  <c r="U150" i="6"/>
  <c r="S150" i="6"/>
  <c r="AB150" i="6"/>
  <c r="AC150" i="6" s="1"/>
  <c r="J150" i="6" s="1"/>
  <c r="L150" i="6"/>
  <c r="M150" i="6" s="1"/>
  <c r="K150" i="6" s="1"/>
  <c r="Q150" i="6"/>
  <c r="O150" i="6"/>
  <c r="I149" i="6"/>
  <c r="G151" i="6"/>
  <c r="Y151" i="6" s="1"/>
  <c r="AA150" i="6" l="1"/>
  <c r="Z150" i="6"/>
  <c r="I150" i="6" s="1"/>
  <c r="O151" i="6"/>
  <c r="L151" i="6"/>
  <c r="M151" i="6" s="1"/>
  <c r="K151" i="6" s="1"/>
  <c r="S151" i="6"/>
  <c r="AB151" i="6"/>
  <c r="AC151" i="6" s="1"/>
  <c r="J151" i="6" s="1"/>
  <c r="Q151" i="6"/>
  <c r="U151" i="6"/>
  <c r="G152" i="6"/>
  <c r="Y152" i="6" s="1"/>
  <c r="Z151" i="6" l="1"/>
  <c r="AA151" i="6"/>
  <c r="U152" i="6"/>
  <c r="Q152" i="6"/>
  <c r="O152" i="6"/>
  <c r="AB152" i="6"/>
  <c r="AC152" i="6" s="1"/>
  <c r="J152" i="6" s="1"/>
  <c r="L152" i="6"/>
  <c r="M152" i="6" s="1"/>
  <c r="K152" i="6" s="1"/>
  <c r="S152" i="6"/>
  <c r="I151" i="6"/>
  <c r="G153" i="6"/>
  <c r="Y153" i="6" s="1"/>
  <c r="Z152" i="6" l="1"/>
  <c r="AA152" i="6"/>
  <c r="U153" i="6"/>
  <c r="Q153" i="6"/>
  <c r="L153" i="6"/>
  <c r="M153" i="6" s="1"/>
  <c r="K153" i="6" s="1"/>
  <c r="O153" i="6"/>
  <c r="AB153" i="6"/>
  <c r="AC153" i="6" s="1"/>
  <c r="J153" i="6" s="1"/>
  <c r="S153" i="6"/>
  <c r="I152" i="6"/>
  <c r="G154" i="6"/>
  <c r="Y154" i="6" s="1"/>
  <c r="AA153" i="6" l="1"/>
  <c r="Z153" i="6"/>
  <c r="I153" i="6" s="1"/>
  <c r="U154" i="6"/>
  <c r="O154" i="6"/>
  <c r="AB154" i="6"/>
  <c r="AC154" i="6" s="1"/>
  <c r="J154" i="6" s="1"/>
  <c r="L154" i="6"/>
  <c r="M154" i="6" s="1"/>
  <c r="K154" i="6" s="1"/>
  <c r="Q154" i="6"/>
  <c r="S154" i="6"/>
  <c r="G155" i="6"/>
  <c r="Y155" i="6" s="1"/>
  <c r="Z154" i="6" l="1"/>
  <c r="AA154" i="6"/>
  <c r="Q155" i="6"/>
  <c r="O155" i="6"/>
  <c r="U155" i="6"/>
  <c r="S155" i="6"/>
  <c r="AB155" i="6"/>
  <c r="AC155" i="6" s="1"/>
  <c r="J155" i="6" s="1"/>
  <c r="L155" i="6"/>
  <c r="M155" i="6" s="1"/>
  <c r="K155" i="6" s="1"/>
  <c r="I154" i="6"/>
  <c r="G156" i="6"/>
  <c r="Y156" i="6" s="1"/>
  <c r="Z155" i="6" l="1"/>
  <c r="AA155" i="6"/>
  <c r="U156" i="6"/>
  <c r="Q156" i="6"/>
  <c r="L156" i="6"/>
  <c r="M156" i="6" s="1"/>
  <c r="K156" i="6" s="1"/>
  <c r="O156" i="6"/>
  <c r="S156" i="6"/>
  <c r="AB156" i="6"/>
  <c r="AC156" i="6" s="1"/>
  <c r="J156" i="6" s="1"/>
  <c r="I155" i="6"/>
  <c r="G157" i="6"/>
  <c r="Y157" i="6" s="1"/>
  <c r="Z156" i="6" l="1"/>
  <c r="AA156" i="6"/>
  <c r="U157" i="6"/>
  <c r="S157" i="6"/>
  <c r="O157" i="6"/>
  <c r="AB157" i="6"/>
  <c r="AC157" i="6" s="1"/>
  <c r="J157" i="6" s="1"/>
  <c r="L157" i="6"/>
  <c r="M157" i="6" s="1"/>
  <c r="K157" i="6" s="1"/>
  <c r="Q157" i="6"/>
  <c r="I156" i="6"/>
  <c r="G158" i="6"/>
  <c r="Y158" i="6" s="1"/>
  <c r="AA157" i="6" l="1"/>
  <c r="Z157" i="6"/>
  <c r="I157" i="6" s="1"/>
  <c r="U158" i="6"/>
  <c r="S158" i="6"/>
  <c r="Q158" i="6"/>
  <c r="AB158" i="6"/>
  <c r="AC158" i="6" s="1"/>
  <c r="J158" i="6" s="1"/>
  <c r="O158" i="6"/>
  <c r="L158" i="6"/>
  <c r="M158" i="6" s="1"/>
  <c r="K158" i="6" s="1"/>
  <c r="G159" i="6"/>
  <c r="Y159" i="6" s="1"/>
  <c r="AA158" i="6" l="1"/>
  <c r="Z158" i="6"/>
  <c r="I158" i="6" s="1"/>
  <c r="U159" i="6"/>
  <c r="S159" i="6"/>
  <c r="O159" i="6"/>
  <c r="Q159" i="6"/>
  <c r="AB159" i="6"/>
  <c r="AC159" i="6" s="1"/>
  <c r="J159" i="6" s="1"/>
  <c r="L159" i="6"/>
  <c r="M159" i="6" s="1"/>
  <c r="K159" i="6" s="1"/>
  <c r="G160" i="6"/>
  <c r="Y160" i="6" s="1"/>
  <c r="AA159" i="6" l="1"/>
  <c r="Z159" i="6"/>
  <c r="I159" i="6" s="1"/>
  <c r="U160" i="6"/>
  <c r="O160" i="6"/>
  <c r="AB160" i="6"/>
  <c r="AC160" i="6" s="1"/>
  <c r="J160" i="6" s="1"/>
  <c r="L160" i="6"/>
  <c r="M160" i="6" s="1"/>
  <c r="K160" i="6" s="1"/>
  <c r="Q160" i="6"/>
  <c r="S160" i="6"/>
  <c r="G161" i="6"/>
  <c r="Y161" i="6" s="1"/>
  <c r="Z160" i="6" l="1"/>
  <c r="AA160" i="6"/>
  <c r="U161" i="6"/>
  <c r="Q161" i="6"/>
  <c r="L161" i="6"/>
  <c r="M161" i="6" s="1"/>
  <c r="K161" i="6" s="1"/>
  <c r="O161" i="6"/>
  <c r="AB161" i="6"/>
  <c r="AC161" i="6" s="1"/>
  <c r="J161" i="6" s="1"/>
  <c r="S161" i="6"/>
  <c r="I160" i="6"/>
  <c r="G162" i="6"/>
  <c r="Y162" i="6" s="1"/>
  <c r="Z161" i="6" l="1"/>
  <c r="AA161" i="6"/>
  <c r="AB162" i="6"/>
  <c r="AC162" i="6" s="1"/>
  <c r="J162" i="6" s="1"/>
  <c r="O162" i="6"/>
  <c r="U162" i="6"/>
  <c r="L162" i="6"/>
  <c r="M162" i="6" s="1"/>
  <c r="K162" i="6" s="1"/>
  <c r="Q162" i="6"/>
  <c r="S162" i="6"/>
  <c r="I161" i="6"/>
  <c r="G163" i="6"/>
  <c r="Y163" i="6" s="1"/>
  <c r="AA162" i="6" l="1"/>
  <c r="Z162" i="6"/>
  <c r="I162" i="6" s="1"/>
  <c r="S163" i="6"/>
  <c r="O163" i="6"/>
  <c r="AB163" i="6"/>
  <c r="AC163" i="6" s="1"/>
  <c r="J163" i="6" s="1"/>
  <c r="U163" i="6"/>
  <c r="L163" i="6"/>
  <c r="M163" i="6" s="1"/>
  <c r="K163" i="6" s="1"/>
  <c r="Q163" i="6"/>
  <c r="G164" i="6"/>
  <c r="Y164" i="6" s="1"/>
  <c r="AA163" i="6" l="1"/>
  <c r="Z163" i="6"/>
  <c r="U164" i="6"/>
  <c r="Q164" i="6"/>
  <c r="S164" i="6"/>
  <c r="AB164" i="6"/>
  <c r="AC164" i="6" s="1"/>
  <c r="J164" i="6" s="1"/>
  <c r="O164" i="6"/>
  <c r="L164" i="6"/>
  <c r="M164" i="6" s="1"/>
  <c r="K164" i="6" s="1"/>
  <c r="I163" i="6"/>
  <c r="G165" i="6"/>
  <c r="Y165" i="6" s="1"/>
  <c r="AA164" i="6" l="1"/>
  <c r="Z164" i="6"/>
  <c r="S165" i="6"/>
  <c r="O165" i="6"/>
  <c r="AB165" i="6"/>
  <c r="AC165" i="6" s="1"/>
  <c r="J165" i="6" s="1"/>
  <c r="L165" i="6"/>
  <c r="M165" i="6" s="1"/>
  <c r="K165" i="6" s="1"/>
  <c r="Q165" i="6"/>
  <c r="U165" i="6"/>
  <c r="I164" i="6"/>
  <c r="G166" i="6"/>
  <c r="Y166" i="6" s="1"/>
  <c r="Z165" i="6" l="1"/>
  <c r="AA165" i="6"/>
  <c r="Q166" i="6"/>
  <c r="S166" i="6"/>
  <c r="L166" i="6"/>
  <c r="M166" i="6" s="1"/>
  <c r="K166" i="6" s="1"/>
  <c r="AB166" i="6"/>
  <c r="AC166" i="6" s="1"/>
  <c r="J166" i="6" s="1"/>
  <c r="O166" i="6"/>
  <c r="U166" i="6"/>
  <c r="I165" i="6"/>
  <c r="G167" i="6"/>
  <c r="Y167" i="6" s="1"/>
  <c r="Z166" i="6" l="1"/>
  <c r="I166" i="6" s="1"/>
  <c r="AA166" i="6"/>
  <c r="U167" i="6"/>
  <c r="Q167" i="6"/>
  <c r="O167" i="6"/>
  <c r="L167" i="6"/>
  <c r="M167" i="6" s="1"/>
  <c r="K167" i="6" s="1"/>
  <c r="AB167" i="6"/>
  <c r="AC167" i="6" s="1"/>
  <c r="J167" i="6" s="1"/>
  <c r="S167" i="6"/>
  <c r="G168" i="6"/>
  <c r="Y168" i="6" s="1"/>
  <c r="AA167" i="6" l="1"/>
  <c r="Z167" i="6"/>
  <c r="S168" i="6"/>
  <c r="Q168" i="6"/>
  <c r="O168" i="6"/>
  <c r="AB168" i="6"/>
  <c r="AC168" i="6" s="1"/>
  <c r="J168" i="6" s="1"/>
  <c r="L168" i="6"/>
  <c r="M168" i="6" s="1"/>
  <c r="K168" i="6" s="1"/>
  <c r="U168" i="6"/>
  <c r="I167" i="6"/>
  <c r="G169" i="6"/>
  <c r="Y169" i="6" s="1"/>
  <c r="Z168" i="6" l="1"/>
  <c r="AA168" i="6"/>
  <c r="S169" i="6"/>
  <c r="U169" i="6"/>
  <c r="Q169" i="6"/>
  <c r="L169" i="6"/>
  <c r="M169" i="6" s="1"/>
  <c r="K169" i="6" s="1"/>
  <c r="O169" i="6"/>
  <c r="AB169" i="6"/>
  <c r="AC169" i="6" s="1"/>
  <c r="J169" i="6" s="1"/>
  <c r="I168" i="6"/>
  <c r="G170" i="6"/>
  <c r="Y170" i="6" s="1"/>
  <c r="Z169" i="6" l="1"/>
  <c r="AA169" i="6"/>
  <c r="U170" i="6"/>
  <c r="L170" i="6"/>
  <c r="M170" i="6" s="1"/>
  <c r="K170" i="6" s="1"/>
  <c r="O170" i="6"/>
  <c r="AB170" i="6"/>
  <c r="AC170" i="6" s="1"/>
  <c r="J170" i="6" s="1"/>
  <c r="Q170" i="6"/>
  <c r="S170" i="6"/>
  <c r="I169" i="6"/>
  <c r="G171" i="6"/>
  <c r="Y171" i="6" s="1"/>
  <c r="Z170" i="6" l="1"/>
  <c r="AA170" i="6"/>
  <c r="U171" i="6"/>
  <c r="S171" i="6"/>
  <c r="O171" i="6"/>
  <c r="AB171" i="6"/>
  <c r="AC171" i="6" s="1"/>
  <c r="J171" i="6" s="1"/>
  <c r="L171" i="6"/>
  <c r="M171" i="6" s="1"/>
  <c r="K171" i="6" s="1"/>
  <c r="Q171" i="6"/>
  <c r="I170" i="6"/>
  <c r="G172" i="6"/>
  <c r="Y172" i="6" s="1"/>
  <c r="AA171" i="6" l="1"/>
  <c r="Z171" i="6"/>
  <c r="I171" i="6" s="1"/>
  <c r="U172" i="6"/>
  <c r="Q172" i="6"/>
  <c r="O172" i="6"/>
  <c r="S172" i="6"/>
  <c r="AB172" i="6"/>
  <c r="AC172" i="6" s="1"/>
  <c r="J172" i="6" s="1"/>
  <c r="L172" i="6"/>
  <c r="M172" i="6" s="1"/>
  <c r="K172" i="6" s="1"/>
  <c r="G173" i="6"/>
  <c r="Y173" i="6" s="1"/>
  <c r="Z172" i="6" l="1"/>
  <c r="AA172" i="6"/>
  <c r="Q173" i="6"/>
  <c r="S173" i="6"/>
  <c r="O173" i="6"/>
  <c r="AB173" i="6"/>
  <c r="AC173" i="6" s="1"/>
  <c r="J173" i="6" s="1"/>
  <c r="L173" i="6"/>
  <c r="M173" i="6" s="1"/>
  <c r="K173" i="6" s="1"/>
  <c r="U173" i="6"/>
  <c r="I172" i="6"/>
  <c r="G174" i="6"/>
  <c r="Y174" i="6" s="1"/>
  <c r="Z173" i="6" l="1"/>
  <c r="AA173" i="6"/>
  <c r="U174" i="6"/>
  <c r="S174" i="6"/>
  <c r="L174" i="6"/>
  <c r="M174" i="6" s="1"/>
  <c r="K174" i="6" s="1"/>
  <c r="Q174" i="6"/>
  <c r="O174" i="6"/>
  <c r="AB174" i="6"/>
  <c r="AC174" i="6" s="1"/>
  <c r="J174" i="6" s="1"/>
  <c r="I173" i="6"/>
  <c r="G175" i="6"/>
  <c r="Y175" i="6" s="1"/>
  <c r="Z174" i="6" l="1"/>
  <c r="AA174" i="6"/>
  <c r="S175" i="6"/>
  <c r="O175" i="6"/>
  <c r="L175" i="6"/>
  <c r="M175" i="6" s="1"/>
  <c r="K175" i="6" s="1"/>
  <c r="Q175" i="6"/>
  <c r="AB175" i="6"/>
  <c r="AC175" i="6" s="1"/>
  <c r="J175" i="6" s="1"/>
  <c r="U175" i="6"/>
  <c r="I174" i="6"/>
  <c r="G176" i="6"/>
  <c r="Y176" i="6" s="1"/>
  <c r="AA175" i="6" l="1"/>
  <c r="Z175" i="6"/>
  <c r="I175" i="6" s="1"/>
  <c r="S176" i="6"/>
  <c r="U176" i="6"/>
  <c r="O176" i="6"/>
  <c r="AB176" i="6"/>
  <c r="AC176" i="6" s="1"/>
  <c r="J176" i="6" s="1"/>
  <c r="L176" i="6"/>
  <c r="M176" i="6" s="1"/>
  <c r="K176" i="6" s="1"/>
  <c r="Q176" i="6"/>
  <c r="G177" i="6"/>
  <c r="Y177" i="6" s="1"/>
  <c r="AA176" i="6" l="1"/>
  <c r="Z176" i="6"/>
  <c r="I176" i="6" s="1"/>
  <c r="S177" i="6"/>
  <c r="U177" i="6"/>
  <c r="Q177" i="6"/>
  <c r="L177" i="6"/>
  <c r="M177" i="6" s="1"/>
  <c r="K177" i="6" s="1"/>
  <c r="O177" i="6"/>
  <c r="AB177" i="6"/>
  <c r="AC177" i="6" s="1"/>
  <c r="J177" i="6" s="1"/>
  <c r="G178" i="6"/>
  <c r="Y178" i="6" s="1"/>
  <c r="AA177" i="6" l="1"/>
  <c r="Z177" i="6"/>
  <c r="I177" i="6" s="1"/>
  <c r="Q178" i="6"/>
  <c r="O178" i="6"/>
  <c r="L178" i="6"/>
  <c r="M178" i="6" s="1"/>
  <c r="K178" i="6" s="1"/>
  <c r="AB178" i="6"/>
  <c r="AC178" i="6" s="1"/>
  <c r="J178" i="6" s="1"/>
  <c r="U178" i="6"/>
  <c r="S178" i="6"/>
  <c r="G179" i="6"/>
  <c r="Y179" i="6" s="1"/>
  <c r="Z178" i="6" l="1"/>
  <c r="AA178" i="6"/>
  <c r="Q179" i="6"/>
  <c r="S179" i="6"/>
  <c r="U179" i="6"/>
  <c r="L179" i="6"/>
  <c r="M179" i="6" s="1"/>
  <c r="K179" i="6" s="1"/>
  <c r="AB179" i="6"/>
  <c r="AC179" i="6" s="1"/>
  <c r="J179" i="6" s="1"/>
  <c r="O179" i="6"/>
  <c r="I178" i="6"/>
  <c r="G180" i="6"/>
  <c r="Y180" i="6" s="1"/>
  <c r="AA179" i="6" l="1"/>
  <c r="Z179" i="6"/>
  <c r="I179" i="6" s="1"/>
  <c r="Q180" i="6"/>
  <c r="S180" i="6"/>
  <c r="L180" i="6"/>
  <c r="M180" i="6" s="1"/>
  <c r="K180" i="6" s="1"/>
  <c r="O180" i="6"/>
  <c r="AB180" i="6"/>
  <c r="AC180" i="6" s="1"/>
  <c r="J180" i="6" s="1"/>
  <c r="U180" i="6"/>
  <c r="G181" i="6"/>
  <c r="Y181" i="6" s="1"/>
  <c r="Z180" i="6" l="1"/>
  <c r="AA180" i="6"/>
  <c r="S181" i="6"/>
  <c r="O181" i="6"/>
  <c r="AB181" i="6"/>
  <c r="AC181" i="6" s="1"/>
  <c r="J181" i="6" s="1"/>
  <c r="L181" i="6"/>
  <c r="M181" i="6" s="1"/>
  <c r="K181" i="6" s="1"/>
  <c r="Q181" i="6"/>
  <c r="U181" i="6"/>
  <c r="I180" i="6"/>
  <c r="G182" i="6"/>
  <c r="Y182" i="6" s="1"/>
  <c r="AA181" i="6" l="1"/>
  <c r="Z181" i="6"/>
  <c r="I181" i="6" s="1"/>
  <c r="U182" i="6"/>
  <c r="Q182" i="6"/>
  <c r="S182" i="6"/>
  <c r="O182" i="6"/>
  <c r="L182" i="6"/>
  <c r="M182" i="6" s="1"/>
  <c r="AB182" i="6"/>
  <c r="AC182" i="6" s="1"/>
  <c r="Z182" i="6" l="1"/>
  <c r="AC5" i="2" s="1" a="1"/>
  <c r="AC5" i="2" s="1"/>
  <c r="AA182" i="6"/>
  <c r="AJ5" i="2" a="1"/>
  <c r="AJ5" i="2" s="1"/>
  <c r="AK5" i="2" a="1"/>
  <c r="AK5" i="2" s="1"/>
  <c r="AH5" i="2" a="1"/>
  <c r="AH5" i="2" s="1"/>
  <c r="AG5" i="2" a="1"/>
  <c r="AG5" i="2" s="1"/>
  <c r="K182" i="6"/>
  <c r="J182" i="6"/>
  <c r="AE5" i="2" a="1"/>
  <c r="AE5" i="2" s="1"/>
  <c r="AD5" i="2" l="1" a="1"/>
  <c r="AD5" i="2" s="1"/>
  <c r="I18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<sst xmlns="http://schemas.openxmlformats.org/spreadsheetml/2006/main" count="424" uniqueCount="148">
  <si>
    <t>Unit</t>
  </si>
  <si>
    <t>0XB200000000400405</t>
  </si>
  <si>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</si>
  <si>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</si>
  <si>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</si>
  <si>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</si>
  <si>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</si>
  <si>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</si>
  <si>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</si>
  <si>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</si>
  <si>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</si>
  <si>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</si>
  <si>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8749</t>
  </si>
  <si>
    <t>0</t>
  </si>
  <si>
    <t>6</t>
  </si>
  <si>
    <t>2</t>
  </si>
  <si>
    <t>3</t>
  </si>
  <si>
    <t>13</t>
  </si>
  <si>
    <t>202431</t>
  </si>
  <si>
    <t>DPMB_SOCKET0__COMPUTE1__CPU__CORE60__ML2_CR_MC3_STATUS_8749</t>
  </si>
  <si>
    <t>Units</t>
  </si>
  <si>
    <t>Failing_LLC</t>
  </si>
  <si>
    <t>Failing_Core</t>
  </si>
  <si>
    <t>Compute</t>
  </si>
  <si>
    <t>location</t>
  </si>
  <si>
    <t>corefail</t>
  </si>
  <si>
    <t>llcfail</t>
  </si>
  <si>
    <t>R/C</t>
  </si>
  <si>
    <t>MDF</t>
  </si>
  <si>
    <t>MC0</t>
  </si>
  <si>
    <t>MC4</t>
  </si>
  <si>
    <t>MC1</t>
  </si>
  <si>
    <t>MC5</t>
  </si>
  <si>
    <t>SPK</t>
  </si>
  <si>
    <t>PPV</t>
  </si>
  <si>
    <t>74TN777200064</t>
  </si>
  <si>
    <t>J429E842</t>
  </si>
  <si>
    <t>DPMB_SOCKET0__COMPUTE0__CPU__CORE8__ML2_CR_MC3_STATUS_8749</t>
  </si>
  <si>
    <t>74TN777200293</t>
  </si>
  <si>
    <t>J431F837</t>
  </si>
  <si>
    <t>202433</t>
  </si>
  <si>
    <t>34</t>
  </si>
  <si>
    <t>74UY667400068</t>
  </si>
  <si>
    <t>J431F950</t>
  </si>
  <si>
    <t>81</t>
  </si>
  <si>
    <t>DPMB_SOCKET0__COMPUTE0__CPU__CORE0__ML2_CR_MC3_STATUS_8749</t>
  </si>
  <si>
    <t>0XE200000000400405</t>
  </si>
  <si>
    <t>74Y31V5300591</t>
  </si>
  <si>
    <t>J432F360</t>
  </si>
  <si>
    <t>63</t>
  </si>
  <si>
    <t>DPMB_SOCKET0__COMPUTE1__CPU__CORE117__ML2_CR_MC3_STATUS_8749</t>
  </si>
  <si>
    <t>74BQ270100157</t>
  </si>
  <si>
    <t>J429F054</t>
  </si>
  <si>
    <t>202432</t>
  </si>
  <si>
    <t>41</t>
  </si>
  <si>
    <t>15</t>
  </si>
  <si>
    <t>DPMB_SOCKET0__COMPUTE2__CPU__CORE169__ML2_CR_MC3_STATUS_8749</t>
  </si>
  <si>
    <t>Comments</t>
  </si>
  <si>
    <t>Next Steps</t>
  </si>
  <si>
    <t>SubBucket</t>
  </si>
  <si>
    <t>DpmBucket</t>
  </si>
  <si>
    <t>DecimaSite</t>
  </si>
  <si>
    <t>DecimaWW</t>
  </si>
  <si>
    <t>DecimaBucket</t>
  </si>
  <si>
    <t>DpmBucketAccuracy</t>
  </si>
  <si>
    <t>ProductConfigurationName</t>
  </si>
  <si>
    <t>Final Bucket Data</t>
  </si>
  <si>
    <t>Failing_CHA</t>
  </si>
  <si>
    <t>chafail</t>
  </si>
  <si>
    <t>CHA_MCA_String</t>
  </si>
  <si>
    <t>CHA_Hitter_Count</t>
  </si>
  <si>
    <t>Core_Hitter_Count</t>
  </si>
  <si>
    <t>LLC_MCA_String</t>
  </si>
  <si>
    <t>LLC_Hitter_Count</t>
  </si>
  <si>
    <t>This Sheet is for miscelanous calculations, avoid modifying it unless necessary as it might end up giving wrong data analysis if not managed carefully.</t>
  </si>
  <si>
    <t>Top Failing Core(s)</t>
  </si>
  <si>
    <t>Top Failing CHA(s)</t>
  </si>
  <si>
    <t>TopFailing LLC</t>
  </si>
  <si>
    <t>BinDesc</t>
  </si>
  <si>
    <t>FAILS</t>
  </si>
  <si>
    <t>LLC</t>
  </si>
  <si>
    <t>CHA</t>
  </si>
  <si>
    <t>Accuracy</t>
  </si>
  <si>
    <t>WW</t>
  </si>
  <si>
    <t>NextSteps</t>
  </si>
  <si>
    <t>PPVRun_MC</t>
  </si>
  <si>
    <t>Bin</t>
  </si>
  <si>
    <t>UNCORE.LLC.DATA.PAR</t>
  </si>
  <si>
    <t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t>
  </si>
  <si>
    <t>Bucket</t>
  </si>
  <si>
    <t>All</t>
  </si>
  <si>
    <t>Postcodes</t>
  </si>
  <si>
    <t>Core_FAILS</t>
  </si>
  <si>
    <t>Name</t>
  </si>
  <si>
    <t>fail</t>
  </si>
  <si>
    <t>MEMMS_MCA_String</t>
  </si>
  <si>
    <t>MEMSS_Hitter_Count</t>
  </si>
  <si>
    <t>MEM</t>
  </si>
  <si>
    <t>CH8</t>
  </si>
  <si>
    <t>CH9</t>
  </si>
  <si>
    <t>CH2</t>
  </si>
  <si>
    <t>CH3</t>
  </si>
  <si>
    <t>CH0</t>
  </si>
  <si>
    <t>CH1</t>
  </si>
  <si>
    <t>CH6</t>
  </si>
  <si>
    <t>CH7</t>
  </si>
  <si>
    <t>CH10</t>
  </si>
  <si>
    <t>CH11</t>
  </si>
  <si>
    <t>CH4</t>
  </si>
  <si>
    <t>CH5</t>
  </si>
  <si>
    <t>S3M</t>
  </si>
  <si>
    <t>PUNIT</t>
  </si>
  <si>
    <t>type</t>
  </si>
  <si>
    <t>MCA_String</t>
  </si>
  <si>
    <t>Counter</t>
  </si>
  <si>
    <t>io0</t>
  </si>
  <si>
    <t>io1</t>
  </si>
  <si>
    <t>cdie0</t>
  </si>
  <si>
    <t>cdie1</t>
  </si>
  <si>
    <t>cdie2</t>
  </si>
  <si>
    <t>Punit</t>
  </si>
  <si>
    <t>Other</t>
  </si>
  <si>
    <t>MEMORY</t>
  </si>
  <si>
    <t>Fail(s)</t>
  </si>
  <si>
    <t>Type(s)</t>
  </si>
  <si>
    <t>CDIE</t>
  </si>
  <si>
    <t>char</t>
  </si>
  <si>
    <t>Data Format</t>
  </si>
  <si>
    <t>DPMB</t>
  </si>
  <si>
    <t>Formats</t>
  </si>
  <si>
    <t>REGISTERS</t>
  </si>
  <si>
    <t>Show Top</t>
  </si>
  <si>
    <t>ShowTop</t>
  </si>
  <si>
    <t>MEC_MCA_String</t>
  </si>
  <si>
    <t>MODULE</t>
  </si>
  <si>
    <t>Core_MEC_Count</t>
  </si>
  <si>
    <t>AGU_MCA_String</t>
  </si>
  <si>
    <t>Core_AGU_Count</t>
  </si>
  <si>
    <t>IC_MCA_String</t>
  </si>
  <si>
    <t>Core_IC_Count</t>
  </si>
  <si>
    <t>CORE_BBL_String</t>
  </si>
  <si>
    <t>Core_BBL_Count</t>
  </si>
  <si>
    <t>Core_L2_Count</t>
  </si>
  <si>
    <t>Core_L2_String</t>
  </si>
  <si>
    <t>Module</t>
  </si>
  <si>
    <t>--</t>
  </si>
  <si>
    <t>Core_BUS_String</t>
  </si>
  <si>
    <t>Core_BUS_Count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</si>
</sst>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22"/>
      <color rgb="FFFF0000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C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3" borderId="1" xfId="0" applyFill="1" applyBorder="1"/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5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0" fillId="0" borderId="33" xfId="0" applyBorder="1"/>
    <xf numFmtId="0" fontId="0" fillId="6" borderId="33" xfId="0" applyFill="1" applyBorder="1"/>
    <xf numFmtId="0" fontId="0" fillId="0" borderId="25" xfId="0" applyBorder="1"/>
    <xf numFmtId="0" fontId="7" fillId="0" borderId="34" xfId="0" applyFont="1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5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7" xfId="0" applyBorder="1"/>
    <xf numFmtId="0" fontId="0" fillId="6" borderId="11" xfId="0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28" xfId="0" applyFont="1" applyFill="1" applyBorder="1"/>
    <xf numFmtId="0" fontId="7" fillId="9" borderId="29" xfId="0" applyFont="1" applyFill="1" applyBorder="1"/>
    <xf numFmtId="0" fontId="7" fillId="9" borderId="30" xfId="0" applyFont="1" applyFill="1" applyBorder="1"/>
    <xf numFmtId="0" fontId="7" fillId="9" borderId="31" xfId="0" applyFont="1" applyFill="1" applyBorder="1"/>
    <xf numFmtId="0" fontId="0" fillId="0" borderId="33" xfId="0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7" fillId="10" borderId="34" xfId="0" applyFont="1" applyFill="1" applyBorder="1"/>
    <xf numFmtId="0" fontId="0" fillId="0" borderId="42" xfId="0" applyBorder="1"/>
    <xf numFmtId="0" fontId="0" fillId="0" borderId="34" xfId="0" applyBorder="1"/>
    <xf numFmtId="0" fontId="0" fillId="6" borderId="5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9" borderId="0" xfId="0" applyFill="1"/>
    <xf numFmtId="0" fontId="7" fillId="9" borderId="2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8" xfId="0" applyFill="1" applyBorder="1"/>
    <xf numFmtId="0" fontId="0" fillId="11" borderId="30" xfId="0" applyFill="1" applyBorder="1"/>
    <xf numFmtId="0" fontId="0" fillId="11" borderId="33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7" borderId="0" xfId="0" applyFill="1"/>
    <xf numFmtId="0" fontId="0" fillId="11" borderId="28" xfId="0" applyFill="1" applyBorder="1" applyAlignment="1">
      <alignment horizontal="left"/>
    </xf>
    <xf numFmtId="0" fontId="7" fillId="9" borderId="4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0" borderId="44" xfId="0" applyBorder="1"/>
    <xf numFmtId="0" fontId="0" fillId="2" borderId="45" xfId="0" applyFill="1" applyBorder="1"/>
    <xf numFmtId="0" fontId="7" fillId="9" borderId="26" xfId="0" applyFont="1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0" borderId="0" xfId="0" quotePrefix="1"/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9" borderId="14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u val="double"/>
        <color theme="8"/>
      </font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/>
        <i/>
        <strike val="0"/>
        <color rgb="FFFFC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C81-0FF8-490C-8193-822DBD64ADC3}" name="cha_mc" displayName="cha_mc" ref="A1:K6" totalsRowShown="0" headerRowDxfId="64" headerRowBorderDxfId="63" tableBorderDxfId="62" totalsRowBorderDxfId="61">
  <autoFilter ref="A1:K6" xr:uid="{7E1EAC81-0FF8-490C-8193-822DBD64ADC3}"/>
  <tableColumns count="11">
    <tableColumn id="1" xr3:uid="{28C4B108-0BFE-413F-8A58-1741F675CD5C}" name="VisualId" dataDxfId="60"/>
    <tableColumn id="2" xr3:uid="{5D377E3C-57C9-4ACB-9B41-9981F4F982C1}" name="Lot" dataDxfId="59"/>
    <tableColumn id="3" xr3:uid="{DCF5D075-63EF-432C-8903-EA76E8345A76}" name="LatoStartWW" dataDxfId="58"/>
    <tableColumn id="4" xr3:uid="{0BD6014E-BF2C-4616-80E1-65C4B3F03FBB}" name="LotsSeqKey" dataDxfId="57"/>
    <tableColumn id="5" xr3:uid="{1E660505-BF2D-4DB6-A286-E1B8FAE750DF}" name="UnitTestingSeqKey" dataDxfId="56"/>
    <tableColumn id="6" xr3:uid="{2FDC632D-EE8B-47F5-9EBB-203557368CE7}" name="TestName" dataDxfId="55"/>
    <tableColumn id="7" xr3:uid="{59BA9A85-48BF-4750-AB28-082E407BB24B}" name="TestValue" dataDxfId="54"/>
    <tableColumn id="8" xr3:uid="{0956E0A5-0E70-4FBA-AF04-012227E25D64}" name="Operation" dataDxfId="53"/>
    <tableColumn id="9" xr3:uid="{0E45915B-A434-4223-A6AF-675F8DD83ACA}" name="TestNameNumber" dataDxfId="52"/>
    <tableColumn id="10" xr3:uid="{4D7C1141-96E0-4C41-A9A6-56E9E63899D2}" name="TestNameWithoutNumeric" dataDxfId="51"/>
    <tableColumn id="11" xr3:uid="{2782ECAE-4454-4F31-83B1-52598929721B}" name="PPVRun_MC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2D9A-BA3A-4333-B2D3-122EF1A98439}" name="core_mc" displayName="core_mc" ref="A1:K4" totalsRowShown="0" headerRowDxfId="49" headerRowBorderDxfId="48" tableBorderDxfId="47" totalsRowBorderDxfId="46">
  <autoFilter ref="A1:K4" xr:uid="{7E1EAC81-0FF8-490C-8193-822DBD64ADC3}"/>
  <tableColumns count="11">
    <tableColumn id="1" xr3:uid="{822C2F82-A759-42BF-9C89-EFF5C0315F95}" name="VisualId" dataDxfId="45"/>
    <tableColumn id="2" xr3:uid="{878EA638-15F7-42E4-B7EB-704E0E629289}" name="Lot" dataDxfId="44"/>
    <tableColumn id="3" xr3:uid="{FC49C909-A397-421D-A541-9A1D33B33976}" name="LatoStartWW" dataDxfId="43"/>
    <tableColumn id="4" xr3:uid="{59575D17-FDCD-45CA-B8F3-123C8DD743CB}" name="LotsSeqKey" dataDxfId="42"/>
    <tableColumn id="5" xr3:uid="{5CFF0F88-4B16-4493-98F1-8E8017766660}" name="UnitTestingSeqKey" dataDxfId="41"/>
    <tableColumn id="6" xr3:uid="{65FCA8DB-5961-4050-8B60-E7F2070C38FD}" name="TestName" dataDxfId="40"/>
    <tableColumn id="7" xr3:uid="{378D8FC5-1D04-402B-830E-A0756E1E8DBB}" name="TestValue" dataDxfId="39"/>
    <tableColumn id="8" xr3:uid="{5650C48F-AD76-4A22-93E2-48B386BDF36A}" name="Operation" dataDxfId="38"/>
    <tableColumn id="9" xr3:uid="{B5D5CF95-6897-4D44-9242-AE03C5925141}" name="TestNameNumber" dataDxfId="37"/>
    <tableColumn id="10" xr3:uid="{86864FB0-D4B6-42B5-963A-AFDB6F4B6140}" name="TestNameWithoutNumeric" dataDxfId="36"/>
    <tableColumn id="11" xr3:uid="{CDB116B9-3A31-474D-9190-3F4178C201B9}" name="PPVRun_MC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F2A000-5605-43D4-925F-0D4AD40ACB56}" name="ppv" displayName="ppv" ref="B4:L5" totalsRowShown="0" headerRowBorderDxfId="34" tableBorderDxfId="33">
  <autoFilter ref="B4:L5" xr:uid="{9BF2A000-5605-43D4-925F-0D4AD40ACB56}"/>
  <tableColumns count="11">
    <tableColumn id="1" xr3:uid="{0EE13F9E-B2A6-42D3-A9BD-50EF0EAE1FFF}" name="VisualId" dataDxfId="32"/>
    <tableColumn id="2" xr3:uid="{AD718673-AE79-4C2E-A98B-CDB3EDF8BC90}" name="DpmBucket" dataDxfId="31"/>
    <tableColumn id="5" xr3:uid="{F18167B8-6212-41CA-B6AD-C01D48C5D1ED}" name="DecimaSite" dataDxfId="30"/>
    <tableColumn id="9" xr3:uid="{52CF8CFF-4458-40D2-852D-91A25881EF7F}" name="DecimaWW" dataDxfId="29"/>
    <tableColumn id="7" xr3:uid="{94681A06-84D6-4847-9FC2-7734E637A8E3}" name="DecimaBucket" dataDxfId="28"/>
    <tableColumn id="3" xr3:uid="{5269D438-483D-44B8-92CA-E8D3A2C655CF}" name="DpmBucketAccuracy" dataDxfId="27"/>
    <tableColumn id="4" xr3:uid="{F657F3B5-B832-4954-BC15-31E9875B0BD6}" name="ProductConfigurationName" dataDxfId="26"/>
    <tableColumn id="11" xr3:uid="{E660A892-0D22-4109-856E-17114850B278}" name="BinDesc" dataDxfId="25"/>
    <tableColumn id="6" xr3:uid="{B3875F7B-B83B-48CF-9766-20B9C614D1B1}" name="SubBucket" dataDxfId="24"/>
    <tableColumn id="10" xr3:uid="{84E7DDA2-1D1B-49FA-AC5D-F02A3E77A963}" name="Comments" dataDxfId="23"/>
    <tableColumn id="8" xr3:uid="{44BA4F48-CD8D-42FF-AA6A-3B81301E92B4}" name="NextSteps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8AD4C-70ED-43F0-8EA5-4C296BCC82BE}" name="misc" displayName="misc" ref="F2:AC182" totalsRowShown="0">
  <autoFilter ref="F2:AC182" xr:uid="{0988AD4C-70ED-43F0-8EA5-4C296BCC82BE}"/>
  <tableColumns count="24">
    <tableColumn id="1" xr3:uid="{B07FC9B8-3227-45C9-97BF-326FD8D7C92A}" name="Compute"/>
    <tableColumn id="2" xr3:uid="{A6B4B5A2-081D-4122-A19F-EB24AED4A7FA}" name="location">
      <calculatedColumnFormula>G2+1</calculatedColumnFormula>
    </tableColumn>
    <tableColumn id="12" xr3:uid="{CFF3571B-B608-4F9E-833F-377EAB263297}" name="Module"/>
    <tableColumn id="3" xr3:uid="{050B1142-C8B9-4C0F-AD41-639CA2730863}" name="corefail" dataDxfId="21">
      <calculatedColumnFormula>misc[[#This Row],[Core_Hitter_Count]]&gt;0</calculatedColumnFormula>
    </tableColumn>
    <tableColumn id="4" xr3:uid="{A60BF178-AFEE-448B-89E8-E7E6B6E892F7}" name="llcfail">
      <calculatedColumnFormula>misc[[#This Row],[LLC_Hitter_Count]]&gt;0</calculatedColumnFormula>
    </tableColumn>
    <tableColumn id="5" xr3:uid="{729C42B8-5BDF-4C3D-BAF9-42B44E1772B5}" name="chafail">
      <calculatedColumnFormula>misc[[#This Row],[CHA_Hitter_Count]]&gt;0</calculatedColumnFormula>
    </tableColumn>
    <tableColumn id="6" xr3:uid="{C1CDBF1E-AB9B-4BAA-8551-D64E30237571}" name="CHA_MCA_String">
      <calculatedColumnFormula>_xlfn.TEXTJOIN("",,"*SOCKET0**COMPUTE",misc[[#This Row],[Compute]],"**UNCORE**CHA**CHA",misc[[#This Row],[location]],splitchar,"UTIL**MC*STATUS*")</calculatedColumnFormula>
    </tableColumn>
    <tableColumn id="7" xr3:uid="{36E527F8-D449-4EBE-8B40-22D57CAEC096}" name="CHA_Hitter_Count">
      <calculatedColumnFormula>COUNTIFS(cha_mc[TestName],misc[[#This Row],[CHA_MCA_String]],cha_mc[VisualId],MC_Check!$H$2)</calculatedColumnFormula>
    </tableColumn>
    <tableColumn id="20" xr3:uid="{F2AB8E3B-1959-4705-89D2-20F0A5C7BA1F}" name="MEC_MCA_String">
      <calculatedColumnFormula>_xlfn.TEXTJOIN("",,"*SOCKET0**COMPUTE",misc[[#This Row],[Compute]],"**CPU**MODULE",misc[[#This Row],[Module]],splitchar,"MEC*CR*MCI*STATUS**")</calculatedColumnFormula>
    </tableColumn>
    <tableColumn id="21" xr3:uid="{C1C02498-120A-42F7-A16F-B025655F4CF4}" name="Core_MEC_Count">
      <calculatedColumnFormula>COUNTIFS(core_mc[TestName],misc[[#This Row],[MEC_MCA_String]],core_mc[VisualId],MC_Check!$H$2)</calculatedColumnFormula>
    </tableColumn>
    <tableColumn id="18" xr3:uid="{F59AF204-0AF6-4528-AF69-F077B5B62AA6}" name="AGU_MCA_String">
      <calculatedColumnFormula>_xlfn.TEXTJOIN("",,"*SOCKET0**COMPUTE",misc[[#This Row],[Compute]],"**CPU**MODULE",misc[[#This Row],[Module]],splitchar,"AGU*CR*MCI*STATUS**")</calculatedColumnFormula>
    </tableColumn>
    <tableColumn id="19" xr3:uid="{3D9BA89D-B5D0-4E51-96F7-943795CA2CFE}" name="Core_AGU_Count">
      <calculatedColumnFormula>COUNTIFS(core_mc[TestName],misc[[#This Row],[AGU_MCA_String]],core_mc[VisualId],MC_Check!$H$2)</calculatedColumnFormula>
    </tableColumn>
    <tableColumn id="17" xr3:uid="{111A7453-EA2A-4848-9C1B-1ABA274B0C33}" name="IC_MCA_String">
      <calculatedColumnFormula>_xlfn.TEXTJOIN("",,"*SOCKET0**COMPUTE",misc[[#This Row],[Compute]],"**CPU**MODULE",misc[[#This Row],[Module]],splitchar,"IC*CR*MCI*STATUS**")</calculatedColumnFormula>
    </tableColumn>
    <tableColumn id="14" xr3:uid="{71D9413B-8A95-4117-8486-36A3917BC9AF}" name="Core_IC_Count">
      <calculatedColumnFormula>COUNTIFS(core_mc[TestName],misc[[#This Row],[IC_MCA_String]],core_mc[VisualId],MC_Check!$H$2)</calculatedColumnFormula>
    </tableColumn>
    <tableColumn id="8" xr3:uid="{AA28E8C7-87BD-4623-9BB5-61596850795E}" name="CORE_BBL_String">
      <calculatedColumnFormula>_xlfn.TEXTJOIN("",,"*SOCKET0**COMPUTE",misc[[#This Row],[Compute]],"**CPU**MODULE",misc[[#This Row],[Module]],splitchar,"BBL*CR*MCI*STATUS**")</calculatedColumnFormula>
    </tableColumn>
    <tableColumn id="16" xr3:uid="{8121E332-BEB1-4F54-871A-43B9D4087A92}" name="Core_BBL_Count">
      <calculatedColumnFormula>COUNTIFS(core_mc[TestName],misc[[#This Row],[CORE_BBL_String]],core_mc[VisualId],MC_Check!$H$2)</calculatedColumnFormula>
    </tableColumn>
    <tableColumn id="24" xr3:uid="{A1AC9A1A-6684-464D-B850-94D9B22577F1}" name="Core_BUS_String">
      <calculatedColumnFormula>_xlfn.TEXTJOIN("",,"*SOCKET0**COMPUTE",misc[[#This Row],[Compute]],"**CPU**MODULE",misc[[#This Row],[Module]],splitchar,"BUS*CR*MCI*STATUS**")</calculatedColumnFormula>
    </tableColumn>
    <tableColumn id="13" xr3:uid="{AD7F48A9-63FF-4627-8562-CAACDA42D8C3}" name="Core_BUS_Count">
      <calculatedColumnFormula>COUNTIFS(core_mc[TestName],misc[[#This Row],[Core_BUS_String]],core_mc[VisualId],MC_Check!$H$2)</calculatedColumnFormula>
    </tableColumn>
    <tableColumn id="23" xr3:uid="{4A9D31F0-7E58-4684-AC78-79341B6849AB}" name="Core_L2_String">
      <calculatedColumnFormula>_xlfn.TEXTJOIN("",,"*SOCKET0**COMPUTE",misc[[#This Row],[Compute]],"**CPU**MODULE",misc[[#This Row],[Module]],splitchar,"L2*CR*MCI*STATUS**")</calculatedColumnFormula>
    </tableColumn>
    <tableColumn id="22" xr3:uid="{04A0A6AF-6B38-44D2-AAEF-6D3077CA645B}" name="Core_L2_Count">
      <calculatedColumnFormula>COUNTIFS(core_mc[TestName],misc[[#This Row],[Core_L2_String]],core_mc[VisualId],MC_Check!$H$2)</calculatedColumnFormula>
    </tableColumn>
    <tableColumn id="9" xr3:uid="{E02F1336-746E-402A-B4A5-33009C3099CC}" name="Core_Hitter_Count">
      <calculatedColumnFormula>misc[[#This Row],[Core_BBL_Count]]+misc[[#This Row],[Core_IC_Count]]+misc[[#This Row],[Core_MEC_Count]]+misc[[#This Row],[Core_AGU_Count]]+misc[[#This Row],[Core_L2_Count]]+misc[[#This Row],[Core_BUS_Count]]</calculatedColumnFormula>
    </tableColumn>
    <tableColumn id="15" xr3:uid="{2E589E68-0752-4755-81DF-3A29F3FB7589}" name="Core_FAILS">
      <calculatedColumnFormula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calculatedColumnFormula>
    </tableColumn>
    <tableColumn id="10" xr3:uid="{DDF3B889-8662-4F72-B3AF-FEB082901753}" name="LLC_MCA_String">
      <calculatedColumnFormula>_xlfn.TEXTJOIN("",,"*SOCKET0**COMPUTE",misc[[#This Row],[Compute]],"**UNCORE**SCF**SCF*LLC**SCF*LLC",misc[[#This Row],[location]],splitchar,"MCI*STATUS*")</calculatedColumnFormula>
    </tableColumn>
    <tableColumn id="11" xr3:uid="{CD001455-29BE-4424-9842-1C3B0D71F3E1}" name="LLC_Hitter_Count">
      <calculatedColumnFormula>COUNTIFS(cha_mc[TestName],misc[[#This Row],[LLC_MCA_String]],cha_mc[VisualId],MC_Check!$H$2)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68AC2-402C-4ADC-8BC6-86A9E207E810}" name="memss" displayName="memss" ref="AF2:AK15" totalsRowShown="0" headerRowDxfId="20" dataDxfId="18" headerRowBorderDxfId="19" tableBorderDxfId="17">
  <autoFilter ref="AF2:AK15" xr:uid="{16868AC2-402C-4ADC-8BC6-86A9E207E810}"/>
  <tableColumns count="6">
    <tableColumn id="1" xr3:uid="{B4620545-9E8A-4683-A096-3DAA9D395254}" name="Compute" dataDxfId="16"/>
    <tableColumn id="2" xr3:uid="{8A9B6049-4FD5-43C8-89CF-B71FD0CC2334}" name="location" dataDxfId="15"/>
    <tableColumn id="5" xr3:uid="{BF2E8256-CD5E-4B83-BF0B-4ACEF13EEF6C}" name="Name" dataDxfId="14">
      <calculatedColumnFormula>"MC"&amp;memss[[#This Row],[location]]</calculatedColumnFormula>
    </tableColumn>
    <tableColumn id="6" xr3:uid="{D68596F9-5EED-4C02-9FBE-76BE090FCD23}" name="fail" dataDxfId="13">
      <calculatedColumnFormula>memss[[#This Row],[MEMSS_Hitter_Count]]&gt;0</calculatedColumnFormula>
    </tableColumn>
    <tableColumn id="3" xr3:uid="{B82C86D3-7F36-4FA2-8304-F3D277150CA6}" name="MEMMS_MCA_String" dataDxfId="12">
      <calculatedColumnFormula>_xlfn.TEXTJOIN("",,"DPMB_SOCKET0__SOC__MEMSS__B2CMI",memss[[#This Row],[location]],"__MCI_STATUS_SHADOW*")</calculatedColumnFormula>
    </tableColumn>
    <tableColumn id="4" xr3:uid="{D939AE90-A649-4D85-9CB0-E8DBBC786D45}" name="MEMSS_Hitter_Count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BB306A-8587-4C6C-9282-DC46D2E11594}" name="s3errors" displayName="s3errors" ref="AO2:AQ7" totalsRowShown="0">
  <autoFilter ref="AO2:AQ7" xr:uid="{02BB306A-8587-4C6C-9282-DC46D2E11594}"/>
  <tableColumns count="3">
    <tableColumn id="1" xr3:uid="{E2FE57F4-DA9E-415B-8378-337DE2D164B9}" name="type"/>
    <tableColumn id="2" xr3:uid="{4FD552F7-D4C7-452A-BBFE-A61128D9E022}" name="MCA_String"/>
    <tableColumn id="3" xr3:uid="{5681CF90-88CA-4AF4-BEBB-EFF1E22E4483}" name="Counter">
      <calculatedColumnFormula>COUNTIFS(cha_mc[TestName],s3errors[[#This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C8676-FE76-4E42-B2E4-636C135697BB}" name="punitmcas" displayName="punitmcas" ref="AS2:AU7" totalsRowShown="0">
  <autoFilter ref="AS2:AU7" xr:uid="{E15C8676-FE76-4E42-B2E4-636C135697BB}"/>
  <tableColumns count="3">
    <tableColumn id="1" xr3:uid="{E86D88BF-1257-4B8A-A421-4C84815397A4}" name="type"/>
    <tableColumn id="2" xr3:uid="{8AD383AA-91AF-442C-B64B-F61CDD902D4A}" name="MCA_String"/>
    <tableColumn id="3" xr3:uid="{63C6CCC9-B553-416B-97B7-0C4E687E5BC5}" name="Counter">
      <calculatedColumnFormula>COUNTIFS(cha_mc[TestName],punitmcas[[#This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90787-715B-48E2-97B7-78AF10ED3BC0}" name="formats" displayName="formats" ref="D2:D4" totalsRowShown="0">
  <autoFilter ref="D2:D4" xr:uid="{B5590787-715B-48E2-97B7-78AF10ED3BC0}"/>
  <tableColumns count="1">
    <tableColumn id="1" xr3:uid="{D9DD6042-8142-4D1B-B997-BC06BC4C7DA2}" name="Formats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1EAA75-A4FE-4344-86D9-B9C04E12A825}" name="showtop" displayName="showtop" ref="D7:D10" totalsRowShown="0">
  <autoFilter ref="D7:D10" xr:uid="{FB1EAA75-A4FE-4344-86D9-B9C04E12A825}"/>
  <tableColumns count="1">
    <tableColumn id="1" xr3:uid="{349EF60A-141C-4C7E-825C-1F1F5680C9A6}" name="ShowTop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0CB-4D2B-484F-9E23-CB923BB589FC}">
  <sheetPr codeName="Sheet1"/>
  <dimension ref="A1:K6"/>
  <sheetViews>
    <sheetView workbookViewId="0">
      <selection activeCell="K1" sqref="K1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3" t="s">
        <v>85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1"/>
    </row>
    <row r="5" spans="1:11" x14ac:dyDescent="0.3">
      <c r="A5" t="s">
        <v>47</v>
      </c>
      <c r="B5" t="s">
        <v>48</v>
      </c>
      <c r="C5" t="s">
        <v>40</v>
      </c>
      <c r="D5" t="s">
        <v>49</v>
      </c>
      <c r="E5" t="s">
        <v>14</v>
      </c>
      <c r="F5" t="s">
        <v>50</v>
      </c>
      <c r="G5" t="s">
        <v>1</v>
      </c>
      <c r="H5" t="s">
        <v>12</v>
      </c>
      <c r="I5" t="s">
        <v>13</v>
      </c>
      <c r="J5" t="s">
        <v>50</v>
      </c>
      <c r="K5" s="1"/>
    </row>
    <row r="6" spans="1:1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</v>
      </c>
      <c r="H6" t="s">
        <v>12</v>
      </c>
      <c r="I6" t="s">
        <v>13</v>
      </c>
      <c r="J6" t="s">
        <v>56</v>
      </c>
      <c r="K6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20DF-0825-4FCE-A83E-12FEDDBF62E6}">
  <dimension ref="A1:K4"/>
  <sheetViews>
    <sheetView topLeftCell="J1" workbookViewId="0">
      <selection activeCell="J3" sqref="J3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6" t="s">
        <v>85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3C8-ADF8-4721-81F9-BB387AC8CD13}">
  <sheetPr codeName="Sheet3"/>
  <dimension ref="B2:L5"/>
  <sheetViews>
    <sheetView workbookViewId="0">
      <selection activeCell="J5" sqref="J5"/>
    </sheetView>
  </sheetViews>
  <sheetFormatPr defaultRowHeight="14.4" outlineLevelCol="1" x14ac:dyDescent="0.3"/>
  <cols>
    <col min="2" max="2" width="18.77734375" bestFit="1" customWidth="1"/>
    <col min="3" max="3" width="52.44140625" customWidth="1"/>
    <col min="4" max="4" width="5.33203125" hidden="1" customWidth="1" outlineLevel="1"/>
    <col min="5" max="5" width="13.44140625" hidden="1" customWidth="1" outlineLevel="1"/>
    <col min="6" max="6" width="5.88671875" hidden="1" customWidth="1" outlineLevel="1"/>
    <col min="7" max="7" width="8.109375" hidden="1" customWidth="1" outlineLevel="1"/>
    <col min="8" max="8" width="7.5546875" hidden="1" customWidth="1" outlineLevel="1"/>
    <col min="9" max="9" width="86.21875" customWidth="1" collapsed="1"/>
    <col min="10" max="10" width="13.33203125" bestFit="1" customWidth="1"/>
    <col min="11" max="11" width="35.5546875" customWidth="1"/>
    <col min="12" max="12" width="26.6640625" customWidth="1"/>
    <col min="13" max="15" width="19.33203125" customWidth="1"/>
  </cols>
  <sheetData>
    <row r="2" spans="2:12" ht="15" thickBot="1" x14ac:dyDescent="0.35"/>
    <row r="3" spans="2:12" ht="15" thickBot="1" x14ac:dyDescent="0.35">
      <c r="B3" s="7" t="s">
        <v>66</v>
      </c>
    </row>
    <row r="4" spans="2:12" x14ac:dyDescent="0.3">
      <c r="B4" s="44" t="s">
        <v>2</v>
      </c>
      <c r="C4" s="44" t="s">
        <v>60</v>
      </c>
      <c r="D4" s="44" t="s">
        <v>61</v>
      </c>
      <c r="E4" s="44" t="s">
        <v>62</v>
      </c>
      <c r="F4" s="44" t="s">
        <v>63</v>
      </c>
      <c r="G4" s="44" t="s">
        <v>64</v>
      </c>
      <c r="H4" s="44" t="s">
        <v>65</v>
      </c>
      <c r="I4" s="44" t="s">
        <v>78</v>
      </c>
      <c r="J4" t="s">
        <v>59</v>
      </c>
      <c r="K4" t="s">
        <v>57</v>
      </c>
      <c r="L4" t="s">
        <v>84</v>
      </c>
    </row>
    <row r="5" spans="2:12" ht="86.4" x14ac:dyDescent="0.3">
      <c r="B5" s="47" t="s">
        <v>35</v>
      </c>
      <c r="C5" s="47" t="s">
        <v>87</v>
      </c>
      <c r="D5" s="38"/>
      <c r="E5" s="48">
        <v>202431</v>
      </c>
      <c r="F5" s="48"/>
      <c r="G5" s="38">
        <v>40</v>
      </c>
      <c r="H5" s="38"/>
      <c r="I5" s="38" t="s">
        <v>88</v>
      </c>
      <c r="J5" s="1"/>
      <c r="K5" s="1"/>
      <c r="L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DA0-2A20-44D1-98C4-C6B207A7FF80}">
  <sheetPr codeName="Sheet2"/>
  <dimension ref="A1:AM59"/>
  <sheetViews>
    <sheetView tabSelected="1" topLeftCell="H1" zoomScale="130" zoomScaleNormal="130" workbookViewId="0">
      <selection activeCell="AG5" sqref="AG5"/>
    </sheetView>
  </sheetViews>
  <sheetFormatPr defaultRowHeight="14.4" x14ac:dyDescent="0.3"/>
  <cols>
    <col min="1" max="1" width="1.6640625" customWidth="1"/>
    <col min="2" max="2" width="15.109375" bestFit="1" customWidth="1"/>
    <col min="3" max="3" width="41.109375" customWidth="1"/>
    <col min="4" max="4" width="46.88671875" customWidth="1"/>
    <col min="5" max="5" width="33.77734375" customWidth="1"/>
    <col min="6" max="6" width="5.33203125" customWidth="1"/>
    <col min="7" max="7" width="8.5546875" bestFit="1" customWidth="1"/>
    <col min="8" max="8" width="15.77734375" customWidth="1"/>
    <col min="9" max="9" width="2.88671875" customWidth="1"/>
    <col min="10" max="10" width="8.44140625" bestFit="1" customWidth="1"/>
    <col min="11" max="11" width="5.109375" bestFit="1" customWidth="1"/>
    <col min="12" max="12" width="4" bestFit="1" customWidth="1"/>
    <col min="13" max="22" width="4.6640625" bestFit="1" customWidth="1"/>
    <col min="23" max="23" width="5.6640625" customWidth="1"/>
    <col min="24" max="24" width="6.77734375" customWidth="1"/>
    <col min="25" max="25" width="0.5546875" customWidth="1"/>
    <col min="26" max="26" width="6.77734375" customWidth="1"/>
    <col min="27" max="27" width="6.33203125" bestFit="1" customWidth="1"/>
    <col min="28" max="28" width="0.5546875" customWidth="1"/>
    <col min="29" max="29" width="16.33203125" bestFit="1" customWidth="1"/>
    <col min="30" max="30" width="6.33203125" bestFit="1" customWidth="1"/>
    <col min="31" max="31" width="6.6640625" customWidth="1"/>
    <col min="32" max="32" width="0.5546875" customWidth="1"/>
    <col min="33" max="33" width="16.109375" bestFit="1" customWidth="1"/>
    <col min="34" max="34" width="6.33203125" bestFit="1" customWidth="1"/>
    <col min="35" max="35" width="0.5546875" customWidth="1"/>
    <col min="36" max="36" width="12.88671875" bestFit="1" customWidth="1"/>
    <col min="37" max="37" width="6.33203125" bestFit="1" customWidth="1"/>
    <col min="38" max="39" width="8.88671875" customWidth="1"/>
  </cols>
  <sheetData>
    <row r="1" spans="1:39" ht="93" customHeight="1" thickBot="1" x14ac:dyDescent="0.35">
      <c r="A1" s="86"/>
      <c r="B1" s="50" t="s">
        <v>89</v>
      </c>
      <c r="C1" s="50" t="s">
        <v>90</v>
      </c>
      <c r="D1" s="51"/>
      <c r="E1" s="86"/>
      <c r="F1" s="86"/>
      <c r="G1" s="86"/>
      <c r="H1" s="86"/>
      <c r="I1" s="86"/>
      <c r="J1" s="86"/>
      <c r="K1" s="49" t="s">
        <v>86</v>
      </c>
      <c r="L1" s="96" t="str">
        <f>_xlfn.XLOOKUP(H2,ppv[VisualId],ppv[BinDesc],"")</f>
        <v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86"/>
      <c r="AM1" s="86"/>
    </row>
    <row r="2" spans="1:39" ht="16.2" thickBot="1" x14ac:dyDescent="0.35">
      <c r="A2" s="86"/>
      <c r="B2" s="8" t="s">
        <v>20</v>
      </c>
      <c r="C2" s="8" t="s">
        <v>34</v>
      </c>
      <c r="D2" s="8" t="s">
        <v>57</v>
      </c>
      <c r="E2" s="8" t="s">
        <v>58</v>
      </c>
      <c r="F2" s="86"/>
      <c r="G2" s="41" t="s">
        <v>0</v>
      </c>
      <c r="H2" s="42" t="str">
        <f>B3</f>
        <v>74TN777200064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104" t="s">
        <v>127</v>
      </c>
      <c r="Y2" s="105"/>
      <c r="Z2" s="105"/>
      <c r="AA2" s="106"/>
      <c r="AB2" s="107" t="s">
        <v>128</v>
      </c>
      <c r="AC2" s="108"/>
      <c r="AD2" s="104" t="s">
        <v>131</v>
      </c>
      <c r="AE2" s="105"/>
      <c r="AF2" s="105"/>
      <c r="AG2" s="66">
        <v>1</v>
      </c>
      <c r="AH2" s="86"/>
      <c r="AI2" s="86"/>
      <c r="AJ2" s="86"/>
      <c r="AK2" s="86"/>
      <c r="AL2" s="86"/>
      <c r="AM2" s="86"/>
    </row>
    <row r="3" spans="1:39" ht="15" thickBot="1" x14ac:dyDescent="0.35">
      <c r="A3" s="86"/>
      <c r="B3" s="1" t="str" cm="1">
        <f t="array" ref="B3">IF(C1="All",_xlfn.UNIQUE(ppv[VisualId]),_xlfn._xlws.FILTER(ppv[VisualId],(ppv[SubBucket]=C1)*(IF(D1&lt;&gt;"",ISNUMBER(SEARCH(D1, ppv[Comments])),TRUE))))</f>
        <v>74TN777200064</v>
      </c>
      <c r="C3" s="1" t="str">
        <f>_xlfn.XLOOKUP(B3,ppv[VisualId],ppv[DpmBucket],"")</f>
        <v>UNCORE.LLC.DATA.PAR</v>
      </c>
      <c r="D3" s="1"/>
      <c r="E3" s="1"/>
      <c r="F3" s="86"/>
      <c r="G3" s="43" t="s">
        <v>82</v>
      </c>
      <c r="H3" s="10">
        <f>_xlfn.XLOOKUP(H2,ppv[VisualId],ppv[DpmBucketAccuracy],"")</f>
        <v>40</v>
      </c>
      <c r="I3" s="86"/>
      <c r="J3" s="86"/>
      <c r="K3" s="27" t="s">
        <v>125</v>
      </c>
      <c r="L3" s="9" t="s">
        <v>27</v>
      </c>
      <c r="M3" s="24">
        <v>0</v>
      </c>
      <c r="N3" s="25">
        <v>1</v>
      </c>
      <c r="O3" s="25">
        <v>2</v>
      </c>
      <c r="P3" s="25">
        <v>3</v>
      </c>
      <c r="Q3" s="25">
        <v>4</v>
      </c>
      <c r="R3" s="25">
        <v>5</v>
      </c>
      <c r="S3" s="25">
        <v>6</v>
      </c>
      <c r="T3" s="25">
        <v>7</v>
      </c>
      <c r="U3" s="25">
        <v>8</v>
      </c>
      <c r="V3" s="26">
        <v>9</v>
      </c>
      <c r="X3" s="70" t="s">
        <v>121</v>
      </c>
      <c r="Y3" s="70"/>
      <c r="Z3" s="103" t="s">
        <v>122</v>
      </c>
      <c r="AA3" s="103"/>
      <c r="AB3" s="70"/>
      <c r="AC3" s="103" t="s">
        <v>134</v>
      </c>
      <c r="AD3" s="103"/>
      <c r="AE3" s="103"/>
      <c r="AF3" s="70"/>
      <c r="AG3" s="103" t="s">
        <v>81</v>
      </c>
      <c r="AH3" s="103"/>
      <c r="AI3" s="70"/>
      <c r="AJ3" s="103" t="s">
        <v>80</v>
      </c>
      <c r="AK3" s="103"/>
      <c r="AL3" s="86"/>
      <c r="AM3" s="86"/>
    </row>
    <row r="4" spans="1:39" ht="15" thickBot="1" x14ac:dyDescent="0.35">
      <c r="A4" s="86"/>
      <c r="B4" s="1"/>
      <c r="C4" s="1" t="str">
        <f>_xlfn.XLOOKUP(B4,ppv[VisualId],ppv[DpmBucket],"")</f>
        <v/>
      </c>
      <c r="D4" s="1"/>
      <c r="E4" s="1"/>
      <c r="F4" s="86"/>
      <c r="G4" s="36" t="s">
        <v>83</v>
      </c>
      <c r="H4" s="37">
        <f>_xlfn.XLOOKUP(H2,ppv[VisualId],ppv[DecimaWW],"")</f>
        <v>202431</v>
      </c>
      <c r="I4" s="86"/>
      <c r="J4" s="86"/>
      <c r="K4" s="28">
        <v>0</v>
      </c>
      <c r="L4" s="20">
        <v>0</v>
      </c>
      <c r="M4" s="30" t="s">
        <v>28</v>
      </c>
      <c r="N4" s="31" t="s">
        <v>28</v>
      </c>
      <c r="O4" s="31" t="s">
        <v>28</v>
      </c>
      <c r="P4" s="31" t="s">
        <v>28</v>
      </c>
      <c r="Q4" s="31" t="s">
        <v>28</v>
      </c>
      <c r="R4" s="31" t="s">
        <v>28</v>
      </c>
      <c r="S4" s="31" t="s">
        <v>28</v>
      </c>
      <c r="T4" s="31" t="s">
        <v>28</v>
      </c>
      <c r="U4" s="31" t="s">
        <v>28</v>
      </c>
      <c r="V4" s="32" t="s">
        <v>28</v>
      </c>
      <c r="X4" s="69" t="s">
        <v>120</v>
      </c>
      <c r="Y4" s="69"/>
      <c r="Z4" s="69" t="s">
        <v>97</v>
      </c>
      <c r="AA4" s="71" t="s">
        <v>123</v>
      </c>
      <c r="AB4" s="69"/>
      <c r="AC4" s="69" t="s">
        <v>75</v>
      </c>
      <c r="AD4" s="71" t="s">
        <v>123</v>
      </c>
      <c r="AE4" s="72" t="s">
        <v>124</v>
      </c>
      <c r="AF4" s="73"/>
      <c r="AG4" s="69" t="s">
        <v>76</v>
      </c>
      <c r="AH4" s="71" t="s">
        <v>123</v>
      </c>
      <c r="AI4" s="73"/>
      <c r="AJ4" s="69" t="s">
        <v>77</v>
      </c>
      <c r="AK4" s="71" t="s">
        <v>123</v>
      </c>
      <c r="AL4" s="86"/>
      <c r="AM4" s="86"/>
    </row>
    <row r="5" spans="1:39" ht="15" thickBot="1" x14ac:dyDescent="0.35">
      <c r="A5" s="86"/>
      <c r="B5" s="1"/>
      <c r="C5" s="1" t="str">
        <f>_xlfn.XLOOKUP(B5,ppv[VisualId],ppv[DpmBucket],"")</f>
        <v/>
      </c>
      <c r="D5" s="1"/>
      <c r="E5" s="1"/>
      <c r="F5" s="86"/>
      <c r="G5" s="52" t="s">
        <v>89</v>
      </c>
      <c r="H5" s="53">
        <f>_xlfn.XLOOKUP(H2,ppv[VisualId],ppv[SubBucket])</f>
        <v>0</v>
      </c>
      <c r="I5" s="86"/>
      <c r="J5" s="86"/>
      <c r="L5" s="18">
        <v>1</v>
      </c>
      <c r="M5" s="93">
        <v>0</v>
      </c>
      <c r="N5" s="93">
        <v>2</v>
      </c>
      <c r="O5" s="93">
        <f t="shared" ref="O5:V6" si="0">N5+7</f>
        <v>9</v>
      </c>
      <c r="P5" s="93">
        <f t="shared" si="0"/>
        <v>16</v>
      </c>
      <c r="Q5" s="93">
        <f t="shared" si="0"/>
        <v>23</v>
      </c>
      <c r="R5" s="93">
        <f t="shared" si="0"/>
        <v>30</v>
      </c>
      <c r="S5" s="93">
        <f t="shared" si="0"/>
        <v>37</v>
      </c>
      <c r="T5" s="93">
        <f t="shared" si="0"/>
        <v>44</v>
      </c>
      <c r="U5" s="93">
        <f t="shared" si="0"/>
        <v>51</v>
      </c>
      <c r="V5" s="93">
        <f t="shared" si="0"/>
        <v>58</v>
      </c>
      <c r="X5" s="78" t="str" cm="1">
        <f t="array" ref="X5">IFERROR(_xlfn._xlws.FILTER(punitmcas[type],punitmcas[Counter]&gt;0),"")</f>
        <v/>
      </c>
      <c r="Y5" s="74"/>
      <c r="Z5" s="83" t="str" cm="1">
        <f t="array" ref="Z5">IFERROR(_xlfn._xlws.FILTER(memss[Name],memss[MEMSS_Hitter_Count]&gt;0),"")</f>
        <v/>
      </c>
      <c r="AA5" s="76" t="str" cm="1">
        <f t="array" ref="AA5">IFERROR(_xlfn._xlws.FILTER(memss[MEMSS_Hitter_Count],memss[MEMSS_Hitter_Count]&gt;0),"")</f>
        <v/>
      </c>
      <c r="AB5" s="74"/>
      <c r="AC5" s="81" t="str" cm="1">
        <f t="array" ref="AC5">IFERROR("PHY"&amp;_xlfn._xlws.FILTER(misc[location],misc[Core_Hitter_Count]&gt;=MAX(misc[Core_Hitter_Count]-$AG$2,1)),"")&amp;":"&amp;IFERROR("MODULE"&amp;_xlfn._xlws.FILTER(misc[Module],misc[Core_Hitter_Count]&gt;=MAX(misc[Core_Hitter_Count]-$AG$2,1)),"")</f>
        <v>:</v>
      </c>
      <c r="AD5" s="78" t="str" cm="1">
        <f t="array" ref="AD5">IFERROR(_xlfn._xlws.FILTER(misc[Core_Hitter_Count],misc[Core_Hitter_Count]&gt;=MAX(misc[Core_Hitter_Count]-$AG$2,1)),"")</f>
        <v/>
      </c>
      <c r="AE5" s="88" t="str" cm="1">
        <f t="array" ref="AE5">IFERROR(_xlfn._xlws.FILTER(misc[Core_FAILS],misc[Core_Hitter_Count]&gt;=MAX(misc[Core_Hitter_Count]-$AG$2,1)),"")</f>
        <v/>
      </c>
      <c r="AF5" s="68"/>
      <c r="AG5" s="87" t="str" cm="1">
        <f t="array" ref="AG5">IFERROR("CHA"&amp;_xlfn._xlws.FILTER(misc[location],misc[CHA_Hitter_Count]&gt;=MAX(misc[CHA_Hitter_Count]-$AG$2,1)),"")</f>
        <v/>
      </c>
      <c r="AH5" s="78" t="str" cm="1">
        <f t="array" ref="AH5">IFERROR(_xlfn._xlws.FILTER(misc[CHA_Hitter_Count],misc[CHA_Hitter_Count]&gt;=MAX(misc[CHA_Hitter_Count]-$AG$2,1)),"")</f>
        <v/>
      </c>
      <c r="AI5" s="68"/>
      <c r="AJ5" s="87" t="str" cm="1">
        <f t="array" ref="AJ5">IFERROR("LLC"&amp;_xlfn._xlws.FILTER(misc[location],misc[LLC_Hitter_Count]&gt;=MAX(misc[LLC_Hitter_Count]-$AG$2,1)),"")</f>
        <v/>
      </c>
      <c r="AK5" s="78" t="str" cm="1">
        <f t="array" ref="AK5">IFERROR(_xlfn._xlws.FILTER(misc[LLC_Hitter_Count],misc[LLC_Hitter_Count]&gt;=MAX(misc[LLC_Hitter_Count]-$AG$2,1)),"")</f>
        <v/>
      </c>
      <c r="AL5" s="86"/>
      <c r="AM5" s="86"/>
    </row>
    <row r="6" spans="1:39" ht="15" thickBot="1" x14ac:dyDescent="0.35">
      <c r="A6" s="86"/>
      <c r="B6" s="1"/>
      <c r="C6" s="1" t="str">
        <f>_xlfn.XLOOKUP(B6,ppv[VisualId],ppv[DpmBucket],"")</f>
        <v/>
      </c>
      <c r="D6" s="1"/>
      <c r="E6" s="1"/>
      <c r="F6" s="86"/>
      <c r="G6" s="99">
        <f>_xlfn.XLOOKUP(H2,ppv[VisualId],ppv[Comments])</f>
        <v>0</v>
      </c>
      <c r="H6" s="100"/>
      <c r="I6" s="86"/>
      <c r="J6" s="86"/>
      <c r="L6" s="18">
        <v>2</v>
      </c>
      <c r="M6" s="93">
        <f>M5+1</f>
        <v>1</v>
      </c>
      <c r="N6" s="93">
        <f>N5+1</f>
        <v>3</v>
      </c>
      <c r="O6" s="93">
        <f t="shared" si="0"/>
        <v>10</v>
      </c>
      <c r="P6" s="93">
        <f t="shared" si="0"/>
        <v>17</v>
      </c>
      <c r="Q6" s="93">
        <f t="shared" si="0"/>
        <v>24</v>
      </c>
      <c r="R6" s="93">
        <f t="shared" si="0"/>
        <v>31</v>
      </c>
      <c r="S6" s="93">
        <f t="shared" si="0"/>
        <v>38</v>
      </c>
      <c r="T6" s="93">
        <f t="shared" si="0"/>
        <v>45</v>
      </c>
      <c r="U6" s="93">
        <f t="shared" si="0"/>
        <v>52</v>
      </c>
      <c r="V6" s="93">
        <f t="shared" si="0"/>
        <v>59</v>
      </c>
      <c r="X6" s="79"/>
      <c r="Y6" s="74"/>
      <c r="Z6" s="84"/>
      <c r="AA6" s="76"/>
      <c r="AB6" s="74"/>
      <c r="AC6" s="81"/>
      <c r="AD6" s="79"/>
      <c r="AE6" s="88"/>
      <c r="AF6" s="68"/>
      <c r="AG6" s="81"/>
      <c r="AH6" s="79"/>
      <c r="AI6" s="68"/>
      <c r="AJ6" s="81"/>
      <c r="AK6" s="79"/>
      <c r="AL6" s="86"/>
      <c r="AM6" s="86"/>
    </row>
    <row r="7" spans="1:39" ht="15" thickBot="1" x14ac:dyDescent="0.35">
      <c r="A7" s="86"/>
      <c r="B7" s="1"/>
      <c r="C7" s="1" t="str">
        <f>_xlfn.XLOOKUP(B7,ppv[VisualId],ppv[DpmBucket],"")</f>
        <v/>
      </c>
      <c r="D7" s="1"/>
      <c r="E7" s="1"/>
      <c r="F7" s="86"/>
      <c r="G7" s="101" t="s">
        <v>91</v>
      </c>
      <c r="H7" s="102"/>
      <c r="I7" s="86"/>
      <c r="J7" s="60" t="s">
        <v>79</v>
      </c>
      <c r="L7" s="18">
        <v>3</v>
      </c>
      <c r="M7" s="33" t="s">
        <v>29</v>
      </c>
      <c r="N7" s="6">
        <v>4</v>
      </c>
      <c r="O7" s="6">
        <f t="shared" ref="O7:U11" si="1">N7+7</f>
        <v>11</v>
      </c>
      <c r="P7" s="6">
        <f t="shared" si="1"/>
        <v>18</v>
      </c>
      <c r="Q7" s="6">
        <f t="shared" si="1"/>
        <v>25</v>
      </c>
      <c r="R7" s="6">
        <f t="shared" si="1"/>
        <v>32</v>
      </c>
      <c r="S7" s="6">
        <f t="shared" si="1"/>
        <v>39</v>
      </c>
      <c r="T7" s="6">
        <f t="shared" si="1"/>
        <v>46</v>
      </c>
      <c r="U7" s="6">
        <f t="shared" si="1"/>
        <v>53</v>
      </c>
      <c r="V7" s="12" t="s">
        <v>30</v>
      </c>
      <c r="X7" s="79"/>
      <c r="Y7" s="74"/>
      <c r="Z7" s="84"/>
      <c r="AA7" s="76"/>
      <c r="AB7" s="74"/>
      <c r="AC7" s="81"/>
      <c r="AD7" s="79"/>
      <c r="AE7" s="88"/>
      <c r="AF7" s="68"/>
      <c r="AG7" s="81"/>
      <c r="AH7" s="79"/>
      <c r="AI7" s="68"/>
      <c r="AJ7" s="81"/>
      <c r="AK7" s="79"/>
      <c r="AL7" s="86"/>
      <c r="AM7" s="86"/>
    </row>
    <row r="8" spans="1:39" ht="15" thickBot="1" x14ac:dyDescent="0.35">
      <c r="A8" s="86"/>
      <c r="B8" s="1"/>
      <c r="C8" s="1" t="str">
        <f>_xlfn.XLOOKUP(B8,ppv[VisualId],ppv[DpmBucket],"")</f>
        <v/>
      </c>
      <c r="D8" s="1"/>
      <c r="E8" s="1"/>
      <c r="F8" s="86"/>
      <c r="G8" s="54" t="str" cm="1">
        <f t="array" ref="G8">_xlfn._xlws.FILTER(cha_mc[PPVRun_MC],((cha_mc[VisualId]=H2)*(ISNUMBER(SEARCH("BIOSNONSTICKYSCRATCHPAD",cha_mc[TestName])))),"")</f>
        <v/>
      </c>
      <c r="H8" s="55" t="str" cm="1">
        <f t="array" ref="H8">_xlfn._xlws.FILTER(cha_mc[TestValue],((cha_mc[VisualId]=H2)*(ISNUMBER(SEARCH("BIOSNONSTICKYSCRATCHPAD",cha_mc[TestName])))),"")</f>
        <v/>
      </c>
      <c r="I8" s="86"/>
      <c r="J8" s="61" t="s">
        <v>80</v>
      </c>
      <c r="L8" s="18">
        <v>4</v>
      </c>
      <c r="M8" s="33" t="s">
        <v>31</v>
      </c>
      <c r="N8" s="6">
        <v>5</v>
      </c>
      <c r="O8" s="6">
        <f t="shared" si="1"/>
        <v>12</v>
      </c>
      <c r="P8" s="6">
        <f t="shared" si="1"/>
        <v>19</v>
      </c>
      <c r="Q8" s="6">
        <f t="shared" si="1"/>
        <v>26</v>
      </c>
      <c r="R8" s="6">
        <f t="shared" si="1"/>
        <v>33</v>
      </c>
      <c r="S8" s="6">
        <f t="shared" si="1"/>
        <v>40</v>
      </c>
      <c r="T8" s="6">
        <f t="shared" si="1"/>
        <v>47</v>
      </c>
      <c r="U8" s="6">
        <f t="shared" si="1"/>
        <v>54</v>
      </c>
      <c r="V8" s="12" t="s">
        <v>32</v>
      </c>
      <c r="X8" s="79"/>
      <c r="Y8" s="74"/>
      <c r="Z8" s="84"/>
      <c r="AA8" s="76"/>
      <c r="AB8" s="74"/>
      <c r="AC8" s="81"/>
      <c r="AD8" s="79"/>
      <c r="AE8" s="88"/>
      <c r="AF8" s="68"/>
      <c r="AG8" s="81"/>
      <c r="AH8" s="79"/>
      <c r="AI8" s="68"/>
      <c r="AJ8" s="81"/>
      <c r="AK8" s="79"/>
      <c r="AL8" s="86"/>
      <c r="AM8" s="86"/>
    </row>
    <row r="9" spans="1:39" ht="15" thickBot="1" x14ac:dyDescent="0.35">
      <c r="A9" s="86"/>
      <c r="B9" s="1"/>
      <c r="C9" s="1" t="str">
        <f>_xlfn.XLOOKUP(B9,ppv[VisualId],ppv[DpmBucket],"")</f>
        <v/>
      </c>
      <c r="D9" s="1"/>
      <c r="E9" s="1"/>
      <c r="F9" s="86"/>
      <c r="G9" s="56"/>
      <c r="H9" s="57"/>
      <c r="I9" s="86"/>
      <c r="J9" s="62" t="s">
        <v>134</v>
      </c>
      <c r="L9" s="18">
        <v>5</v>
      </c>
      <c r="M9" s="67" t="s">
        <v>98</v>
      </c>
      <c r="N9" s="9">
        <v>6</v>
      </c>
      <c r="O9" s="9">
        <f t="shared" si="1"/>
        <v>13</v>
      </c>
      <c r="P9" s="9">
        <f t="shared" si="1"/>
        <v>20</v>
      </c>
      <c r="Q9" s="9">
        <f t="shared" si="1"/>
        <v>27</v>
      </c>
      <c r="R9" s="9">
        <f t="shared" si="1"/>
        <v>34</v>
      </c>
      <c r="S9" s="9">
        <f t="shared" si="1"/>
        <v>41</v>
      </c>
      <c r="T9" s="9">
        <f t="shared" si="1"/>
        <v>48</v>
      </c>
      <c r="U9" s="9">
        <f t="shared" si="1"/>
        <v>55</v>
      </c>
      <c r="V9" s="89" t="s">
        <v>100</v>
      </c>
      <c r="X9" s="79"/>
      <c r="Y9" s="74"/>
      <c r="Z9" s="84"/>
      <c r="AA9" s="76"/>
      <c r="AB9" s="74"/>
      <c r="AC9" s="81"/>
      <c r="AD9" s="79"/>
      <c r="AE9" s="88"/>
      <c r="AF9" s="68"/>
      <c r="AG9" s="81"/>
      <c r="AH9" s="79"/>
      <c r="AI9" s="68"/>
      <c r="AJ9" s="81"/>
      <c r="AK9" s="79"/>
      <c r="AL9" s="86"/>
      <c r="AM9" s="86"/>
    </row>
    <row r="10" spans="1:39" ht="15" thickBot="1" x14ac:dyDescent="0.35">
      <c r="A10" s="86"/>
      <c r="B10" s="1"/>
      <c r="C10" s="1" t="str">
        <f>_xlfn.XLOOKUP(B10,ppv[VisualId],ppv[DpmBucket],"")</f>
        <v/>
      </c>
      <c r="D10" s="1"/>
      <c r="E10" s="1"/>
      <c r="F10" s="86"/>
      <c r="G10" s="56"/>
      <c r="H10" s="57"/>
      <c r="I10" s="86"/>
      <c r="J10" s="40" t="s">
        <v>81</v>
      </c>
      <c r="L10" s="18">
        <v>6</v>
      </c>
      <c r="M10" s="67" t="s">
        <v>99</v>
      </c>
      <c r="N10" s="9">
        <v>7</v>
      </c>
      <c r="O10" s="9">
        <f t="shared" si="1"/>
        <v>14</v>
      </c>
      <c r="P10" s="9">
        <f t="shared" si="1"/>
        <v>21</v>
      </c>
      <c r="Q10" s="9">
        <f t="shared" si="1"/>
        <v>28</v>
      </c>
      <c r="R10" s="9">
        <f t="shared" si="1"/>
        <v>35</v>
      </c>
      <c r="S10" s="9">
        <f t="shared" si="1"/>
        <v>42</v>
      </c>
      <c r="T10" s="9">
        <f t="shared" si="1"/>
        <v>49</v>
      </c>
      <c r="U10" s="9">
        <f t="shared" si="1"/>
        <v>56</v>
      </c>
      <c r="V10" s="89" t="s">
        <v>101</v>
      </c>
      <c r="X10" s="79"/>
      <c r="Y10" s="74"/>
      <c r="Z10" s="84"/>
      <c r="AA10" s="76"/>
      <c r="AB10" s="74"/>
      <c r="AC10" s="81"/>
      <c r="AD10" s="79"/>
      <c r="AE10" s="88"/>
      <c r="AF10" s="68"/>
      <c r="AG10" s="81"/>
      <c r="AH10" s="79"/>
      <c r="AI10" s="68"/>
      <c r="AJ10" s="81"/>
      <c r="AK10" s="79"/>
      <c r="AL10" s="86"/>
      <c r="AM10" s="86"/>
    </row>
    <row r="11" spans="1:39" ht="15" thickBot="1" x14ac:dyDescent="0.35">
      <c r="A11" s="86"/>
      <c r="B11" s="1"/>
      <c r="C11" s="1" t="str">
        <f>_xlfn.XLOOKUP(B11,ppv[VisualId],ppv[DpmBucket],"")</f>
        <v/>
      </c>
      <c r="D11" s="1"/>
      <c r="E11" s="1"/>
      <c r="F11" s="86"/>
      <c r="G11" s="56"/>
      <c r="H11" s="57"/>
      <c r="I11" s="86"/>
      <c r="J11" s="66" t="s">
        <v>97</v>
      </c>
      <c r="L11" s="18">
        <v>7</v>
      </c>
      <c r="M11" s="34" t="s">
        <v>33</v>
      </c>
      <c r="N11" s="9">
        <v>8</v>
      </c>
      <c r="O11" s="9">
        <f t="shared" si="1"/>
        <v>15</v>
      </c>
      <c r="P11" s="9">
        <f t="shared" si="1"/>
        <v>22</v>
      </c>
      <c r="Q11" s="9">
        <f t="shared" si="1"/>
        <v>29</v>
      </c>
      <c r="R11" s="9">
        <f t="shared" si="1"/>
        <v>36</v>
      </c>
      <c r="S11" s="9">
        <f t="shared" si="1"/>
        <v>43</v>
      </c>
      <c r="T11" s="9">
        <f t="shared" si="1"/>
        <v>50</v>
      </c>
      <c r="U11" s="9">
        <f t="shared" si="1"/>
        <v>57</v>
      </c>
      <c r="V11" s="11" t="s">
        <v>33</v>
      </c>
      <c r="X11" s="69" t="s">
        <v>110</v>
      </c>
      <c r="Y11" s="74"/>
      <c r="Z11" s="84"/>
      <c r="AA11" s="76"/>
      <c r="AB11" s="74"/>
      <c r="AC11" s="81"/>
      <c r="AD11" s="79"/>
      <c r="AE11" s="88"/>
      <c r="AF11" s="68"/>
      <c r="AG11" s="81"/>
      <c r="AH11" s="79"/>
      <c r="AI11" s="68"/>
      <c r="AJ11" s="81"/>
      <c r="AK11" s="79"/>
      <c r="AL11" s="86"/>
      <c r="AM11" s="86"/>
    </row>
    <row r="12" spans="1:39" ht="15" thickBot="1" x14ac:dyDescent="0.35">
      <c r="A12" s="86"/>
      <c r="B12" s="1"/>
      <c r="C12" s="1" t="str">
        <f>_xlfn.XLOOKUP(B12,ppv[VisualId],ppv[DpmBucket],"")</f>
        <v/>
      </c>
      <c r="D12" s="1"/>
      <c r="E12" s="1"/>
      <c r="F12" s="86"/>
      <c r="G12" s="56"/>
      <c r="H12" s="57"/>
      <c r="I12" s="86"/>
      <c r="L12" s="19">
        <v>8</v>
      </c>
      <c r="M12" s="35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4" t="s">
        <v>28</v>
      </c>
      <c r="X12" s="79"/>
      <c r="Y12" s="74"/>
      <c r="Z12" s="84"/>
      <c r="AA12" s="76"/>
      <c r="AB12" s="74"/>
      <c r="AC12" s="81"/>
      <c r="AD12" s="79"/>
      <c r="AE12" s="88"/>
      <c r="AF12" s="68"/>
      <c r="AG12" s="81"/>
      <c r="AH12" s="79"/>
      <c r="AI12" s="68"/>
      <c r="AJ12" s="81"/>
      <c r="AK12" s="79"/>
      <c r="AL12" s="86"/>
      <c r="AM12" s="86"/>
    </row>
    <row r="13" spans="1:39" ht="15" thickBot="1" x14ac:dyDescent="0.35">
      <c r="A13" s="86"/>
      <c r="B13" s="1"/>
      <c r="C13" s="1" t="str">
        <f>_xlfn.XLOOKUP(B13,ppv[VisualId],ppv[DpmBucket],"")</f>
        <v/>
      </c>
      <c r="D13" s="1"/>
      <c r="E13" s="1"/>
      <c r="F13" s="86"/>
      <c r="G13" s="56"/>
      <c r="H13" s="57"/>
      <c r="I13" s="86"/>
      <c r="X13" s="79"/>
      <c r="Y13" s="74"/>
      <c r="Z13" s="84"/>
      <c r="AA13" s="76"/>
      <c r="AB13" s="74"/>
      <c r="AC13" s="81"/>
      <c r="AD13" s="79"/>
      <c r="AE13" s="88"/>
      <c r="AF13" s="68"/>
      <c r="AG13" s="81"/>
      <c r="AH13" s="79"/>
      <c r="AI13" s="68"/>
      <c r="AJ13" s="81"/>
      <c r="AK13" s="79"/>
      <c r="AL13" s="86"/>
      <c r="AM13" s="86"/>
    </row>
    <row r="14" spans="1:39" ht="15" thickBot="1" x14ac:dyDescent="0.35">
      <c r="A14" s="86"/>
      <c r="B14" s="1"/>
      <c r="C14" s="1" t="str">
        <f>_xlfn.XLOOKUP(B14,ppv[VisualId],ppv[DpmBucket],"")</f>
        <v/>
      </c>
      <c r="D14" s="1"/>
      <c r="E14" s="1"/>
      <c r="F14" s="86"/>
      <c r="G14" s="56"/>
      <c r="H14" s="57"/>
      <c r="I14" s="86"/>
      <c r="K14" s="27" t="s">
        <v>125</v>
      </c>
      <c r="L14" s="9" t="s">
        <v>27</v>
      </c>
      <c r="M14" s="24">
        <v>0</v>
      </c>
      <c r="N14" s="25">
        <v>1</v>
      </c>
      <c r="O14" s="25">
        <v>2</v>
      </c>
      <c r="P14" s="25">
        <v>3</v>
      </c>
      <c r="Q14" s="25">
        <v>4</v>
      </c>
      <c r="R14" s="25">
        <v>5</v>
      </c>
      <c r="S14" s="25">
        <v>6</v>
      </c>
      <c r="T14" s="25">
        <v>7</v>
      </c>
      <c r="U14" s="25">
        <v>8</v>
      </c>
      <c r="V14" s="26">
        <v>9</v>
      </c>
      <c r="X14" s="79"/>
      <c r="Y14" s="74"/>
      <c r="Z14" s="84"/>
      <c r="AA14" s="76"/>
      <c r="AB14" s="74"/>
      <c r="AC14" s="81"/>
      <c r="AD14" s="79"/>
      <c r="AE14" s="88"/>
      <c r="AF14" s="68"/>
      <c r="AG14" s="81"/>
      <c r="AH14" s="79"/>
      <c r="AI14" s="68"/>
      <c r="AJ14" s="81"/>
      <c r="AK14" s="79"/>
      <c r="AL14" s="86"/>
      <c r="AM14" s="86"/>
    </row>
    <row r="15" spans="1:39" ht="15" thickBot="1" x14ac:dyDescent="0.35">
      <c r="A15" s="86"/>
      <c r="B15" s="1"/>
      <c r="C15" s="1" t="str">
        <f>_xlfn.XLOOKUP(B15,ppv[VisualId],ppv[DpmBucket],"")</f>
        <v/>
      </c>
      <c r="D15" s="1"/>
      <c r="E15" s="1"/>
      <c r="F15" s="86"/>
      <c r="G15" s="56"/>
      <c r="H15" s="57"/>
      <c r="I15" s="86"/>
      <c r="K15" s="29">
        <v>1</v>
      </c>
      <c r="L15" s="20">
        <v>0</v>
      </c>
      <c r="M15" s="21" t="s">
        <v>28</v>
      </c>
      <c r="N15" s="22" t="s">
        <v>28</v>
      </c>
      <c r="O15" s="22" t="s">
        <v>28</v>
      </c>
      <c r="P15" s="22" t="s">
        <v>28</v>
      </c>
      <c r="Q15" s="22" t="s">
        <v>28</v>
      </c>
      <c r="R15" s="22" t="s">
        <v>28</v>
      </c>
      <c r="S15" s="22" t="s">
        <v>28</v>
      </c>
      <c r="T15" s="22" t="s">
        <v>28</v>
      </c>
      <c r="U15" s="22" t="s">
        <v>28</v>
      </c>
      <c r="V15" s="23" t="s">
        <v>28</v>
      </c>
      <c r="X15" s="79"/>
      <c r="Y15" s="74"/>
      <c r="Z15" s="84"/>
      <c r="AA15" s="76"/>
      <c r="AB15" s="74"/>
      <c r="AC15" s="81"/>
      <c r="AD15" s="79"/>
      <c r="AE15" s="88"/>
      <c r="AF15" s="68"/>
      <c r="AG15" s="81"/>
      <c r="AH15" s="79"/>
      <c r="AI15" s="68"/>
      <c r="AJ15" s="81"/>
      <c r="AK15" s="79"/>
      <c r="AL15" s="86"/>
      <c r="AM15" s="86"/>
    </row>
    <row r="16" spans="1:39" ht="15" thickBot="1" x14ac:dyDescent="0.35">
      <c r="A16" s="86"/>
      <c r="B16" s="1"/>
      <c r="C16" s="1" t="str">
        <f>_xlfn.XLOOKUP(B16,ppv[VisualId],ppv[DpmBucket],"")</f>
        <v/>
      </c>
      <c r="D16" s="1"/>
      <c r="E16" s="1"/>
      <c r="F16" s="86"/>
      <c r="G16" s="56"/>
      <c r="H16" s="57"/>
      <c r="I16" s="86"/>
      <c r="L16" s="18">
        <v>1</v>
      </c>
      <c r="M16" s="94">
        <f t="shared" ref="M16:V16" si="2">M5+60</f>
        <v>60</v>
      </c>
      <c r="N16" s="93">
        <f t="shared" si="2"/>
        <v>62</v>
      </c>
      <c r="O16" s="93">
        <f t="shared" si="2"/>
        <v>69</v>
      </c>
      <c r="P16" s="93">
        <f t="shared" si="2"/>
        <v>76</v>
      </c>
      <c r="Q16" s="93">
        <f t="shared" si="2"/>
        <v>83</v>
      </c>
      <c r="R16" s="93">
        <f t="shared" si="2"/>
        <v>90</v>
      </c>
      <c r="S16" s="93">
        <f t="shared" si="2"/>
        <v>97</v>
      </c>
      <c r="T16" s="93">
        <f t="shared" si="2"/>
        <v>104</v>
      </c>
      <c r="U16" s="93">
        <f t="shared" si="2"/>
        <v>111</v>
      </c>
      <c r="V16" s="93">
        <f t="shared" si="2"/>
        <v>118</v>
      </c>
      <c r="X16" s="79"/>
      <c r="Y16" s="74"/>
      <c r="Z16" s="84"/>
      <c r="AA16" s="76"/>
      <c r="AB16" s="74"/>
      <c r="AC16" s="81"/>
      <c r="AD16" s="79"/>
      <c r="AE16" s="88"/>
      <c r="AF16" s="68"/>
      <c r="AG16" s="81"/>
      <c r="AH16" s="79"/>
      <c r="AI16" s="68"/>
      <c r="AJ16" s="81"/>
      <c r="AK16" s="79"/>
      <c r="AL16" s="86"/>
      <c r="AM16" s="86"/>
    </row>
    <row r="17" spans="1:39" ht="15" thickBot="1" x14ac:dyDescent="0.35">
      <c r="A17" s="86"/>
      <c r="B17" s="1"/>
      <c r="C17" s="1" t="str">
        <f>_xlfn.XLOOKUP(B17,ppv[VisualId],ppv[DpmBucket],"")</f>
        <v/>
      </c>
      <c r="D17" s="1"/>
      <c r="E17" s="1"/>
      <c r="F17" s="86"/>
      <c r="G17" s="56"/>
      <c r="H17" s="57"/>
      <c r="I17" s="86"/>
      <c r="L17" s="18">
        <v>2</v>
      </c>
      <c r="M17" s="94">
        <f t="shared" ref="M17:V17" si="3">M6+60</f>
        <v>61</v>
      </c>
      <c r="N17" s="93">
        <f t="shared" si="3"/>
        <v>63</v>
      </c>
      <c r="O17" s="93">
        <f t="shared" si="3"/>
        <v>70</v>
      </c>
      <c r="P17" s="93">
        <f t="shared" si="3"/>
        <v>77</v>
      </c>
      <c r="Q17" s="93">
        <f t="shared" si="3"/>
        <v>84</v>
      </c>
      <c r="R17" s="93">
        <f t="shared" si="3"/>
        <v>91</v>
      </c>
      <c r="S17" s="93">
        <f t="shared" si="3"/>
        <v>98</v>
      </c>
      <c r="T17" s="93">
        <f t="shared" si="3"/>
        <v>105</v>
      </c>
      <c r="U17" s="93">
        <f t="shared" si="3"/>
        <v>112</v>
      </c>
      <c r="V17" s="93">
        <f t="shared" si="3"/>
        <v>119</v>
      </c>
      <c r="X17" s="79"/>
      <c r="Y17" s="74"/>
      <c r="Z17" s="84"/>
      <c r="AA17" s="76"/>
      <c r="AB17" s="74"/>
      <c r="AC17" s="81"/>
      <c r="AD17" s="79"/>
      <c r="AE17" s="88"/>
      <c r="AF17" s="68"/>
      <c r="AG17" s="81"/>
      <c r="AH17" s="79"/>
      <c r="AI17" s="68"/>
      <c r="AJ17" s="81"/>
      <c r="AK17" s="79"/>
      <c r="AL17" s="86"/>
      <c r="AM17" s="86"/>
    </row>
    <row r="18" spans="1:39" ht="15" thickBot="1" x14ac:dyDescent="0.35">
      <c r="A18" s="86"/>
      <c r="B18" s="1"/>
      <c r="C18" s="1" t="str">
        <f>_xlfn.XLOOKUP(B18,ppv[VisualId],ppv[DpmBucket],"")</f>
        <v/>
      </c>
      <c r="D18" s="1"/>
      <c r="E18" s="1"/>
      <c r="F18" s="86"/>
      <c r="G18" s="58"/>
      <c r="H18" s="59"/>
      <c r="I18" s="86"/>
      <c r="J18" s="60" t="s">
        <v>79</v>
      </c>
      <c r="L18" s="18">
        <v>3</v>
      </c>
      <c r="M18" s="16" t="s">
        <v>29</v>
      </c>
      <c r="N18" s="6">
        <f t="shared" ref="N18:T22" si="4">N7+60</f>
        <v>64</v>
      </c>
      <c r="O18" s="6">
        <f t="shared" si="4"/>
        <v>71</v>
      </c>
      <c r="P18" s="6">
        <f t="shared" si="4"/>
        <v>78</v>
      </c>
      <c r="Q18" s="6">
        <f t="shared" si="4"/>
        <v>85</v>
      </c>
      <c r="R18" s="6">
        <f t="shared" si="4"/>
        <v>92</v>
      </c>
      <c r="S18" s="6">
        <f t="shared" si="4"/>
        <v>99</v>
      </c>
      <c r="T18" s="6">
        <f t="shared" si="4"/>
        <v>106</v>
      </c>
      <c r="U18" s="6">
        <f>T18+7</f>
        <v>113</v>
      </c>
      <c r="V18" s="12" t="s">
        <v>30</v>
      </c>
      <c r="X18" s="79"/>
      <c r="Y18" s="74"/>
      <c r="Z18" s="84"/>
      <c r="AA18" s="76"/>
      <c r="AB18" s="74"/>
      <c r="AC18" s="81"/>
      <c r="AD18" s="79"/>
      <c r="AE18" s="88"/>
      <c r="AF18" s="68"/>
      <c r="AG18" s="81"/>
      <c r="AH18" s="79"/>
      <c r="AI18" s="68"/>
      <c r="AJ18" s="81"/>
      <c r="AK18" s="79"/>
      <c r="AL18" s="86"/>
      <c r="AM18" s="86"/>
    </row>
    <row r="19" spans="1:39" ht="15" thickBot="1" x14ac:dyDescent="0.35">
      <c r="A19" s="86"/>
      <c r="B19" s="1"/>
      <c r="C19" s="1" t="str">
        <f>_xlfn.XLOOKUP(B19,ppv[VisualId],ppv[DpmBucket],"")</f>
        <v/>
      </c>
      <c r="D19" s="1"/>
      <c r="E19" s="1"/>
      <c r="F19" s="86"/>
      <c r="G19" s="86"/>
      <c r="H19" s="86"/>
      <c r="I19" s="86"/>
      <c r="J19" s="39" t="s">
        <v>80</v>
      </c>
      <c r="L19" s="18">
        <v>4</v>
      </c>
      <c r="M19" s="16" t="s">
        <v>31</v>
      </c>
      <c r="N19" s="6">
        <f t="shared" si="4"/>
        <v>65</v>
      </c>
      <c r="O19" s="6">
        <f t="shared" si="4"/>
        <v>72</v>
      </c>
      <c r="P19" s="6">
        <f t="shared" si="4"/>
        <v>79</v>
      </c>
      <c r="Q19" s="6">
        <f t="shared" si="4"/>
        <v>86</v>
      </c>
      <c r="R19" s="6">
        <f t="shared" si="4"/>
        <v>93</v>
      </c>
      <c r="S19" s="6">
        <f t="shared" si="4"/>
        <v>100</v>
      </c>
      <c r="T19" s="6">
        <f t="shared" si="4"/>
        <v>107</v>
      </c>
      <c r="U19" s="6">
        <f>T19+7</f>
        <v>114</v>
      </c>
      <c r="V19" s="12" t="s">
        <v>32</v>
      </c>
      <c r="X19" s="79"/>
      <c r="Y19" s="74"/>
      <c r="Z19" s="84"/>
      <c r="AA19" s="76"/>
      <c r="AB19" s="74"/>
      <c r="AC19" s="81"/>
      <c r="AD19" s="79"/>
      <c r="AE19" s="88"/>
      <c r="AF19" s="68"/>
      <c r="AG19" s="81"/>
      <c r="AH19" s="79"/>
      <c r="AI19" s="68"/>
      <c r="AJ19" s="81"/>
      <c r="AK19" s="79"/>
      <c r="AL19" s="86"/>
      <c r="AM19" s="86"/>
    </row>
    <row r="20" spans="1:39" ht="15" thickBot="1" x14ac:dyDescent="0.35">
      <c r="A20" s="86"/>
      <c r="B20" s="1"/>
      <c r="C20" s="1" t="str">
        <f>_xlfn.XLOOKUP(B20,ppv[VisualId],ppv[DpmBucket],"")</f>
        <v/>
      </c>
      <c r="D20" s="1"/>
      <c r="E20" s="1"/>
      <c r="F20" s="86"/>
      <c r="G20" s="86"/>
      <c r="H20" s="86"/>
      <c r="I20" s="86"/>
      <c r="J20" s="62" t="s">
        <v>134</v>
      </c>
      <c r="L20" s="18">
        <v>5</v>
      </c>
      <c r="M20" s="67" t="s">
        <v>104</v>
      </c>
      <c r="N20" s="9">
        <f t="shared" si="4"/>
        <v>66</v>
      </c>
      <c r="O20" s="9">
        <f t="shared" si="4"/>
        <v>73</v>
      </c>
      <c r="P20" s="9">
        <f t="shared" si="4"/>
        <v>80</v>
      </c>
      <c r="Q20" s="9">
        <f t="shared" si="4"/>
        <v>87</v>
      </c>
      <c r="R20" s="9">
        <f t="shared" si="4"/>
        <v>94</v>
      </c>
      <c r="S20" s="9">
        <f t="shared" si="4"/>
        <v>101</v>
      </c>
      <c r="T20" s="9">
        <f t="shared" si="4"/>
        <v>108</v>
      </c>
      <c r="U20" s="9">
        <f>T20+7</f>
        <v>115</v>
      </c>
      <c r="V20" s="89" t="s">
        <v>102</v>
      </c>
      <c r="X20" s="79"/>
      <c r="Y20" s="74"/>
      <c r="Z20" s="84"/>
      <c r="AA20" s="76"/>
      <c r="AB20" s="74"/>
      <c r="AC20" s="81"/>
      <c r="AD20" s="79"/>
      <c r="AE20" s="88"/>
      <c r="AF20" s="68"/>
      <c r="AG20" s="81"/>
      <c r="AH20" s="79"/>
      <c r="AI20" s="68"/>
      <c r="AJ20" s="81"/>
      <c r="AK20" s="79"/>
      <c r="AL20" s="86"/>
      <c r="AM20" s="86"/>
    </row>
    <row r="21" spans="1:39" ht="15" thickBot="1" x14ac:dyDescent="0.35">
      <c r="A21" s="86"/>
      <c r="B21" s="1"/>
      <c r="C21" s="1" t="str">
        <f>_xlfn.XLOOKUP(B21,ppv[VisualId],ppv[DpmBucket],"")</f>
        <v/>
      </c>
      <c r="D21" s="1"/>
      <c r="E21" s="1"/>
      <c r="F21" s="86"/>
      <c r="G21" s="86"/>
      <c r="H21" s="86"/>
      <c r="I21" s="86"/>
      <c r="J21" s="40" t="s">
        <v>81</v>
      </c>
      <c r="L21" s="18">
        <v>6</v>
      </c>
      <c r="M21" s="67" t="s">
        <v>105</v>
      </c>
      <c r="N21" s="9">
        <f t="shared" si="4"/>
        <v>67</v>
      </c>
      <c r="O21" s="9">
        <f t="shared" si="4"/>
        <v>74</v>
      </c>
      <c r="P21" s="9">
        <f t="shared" si="4"/>
        <v>81</v>
      </c>
      <c r="Q21" s="9">
        <f t="shared" si="4"/>
        <v>88</v>
      </c>
      <c r="R21" s="9">
        <f t="shared" si="4"/>
        <v>95</v>
      </c>
      <c r="S21" s="9">
        <f t="shared" si="4"/>
        <v>102</v>
      </c>
      <c r="T21" s="9">
        <f t="shared" si="4"/>
        <v>109</v>
      </c>
      <c r="U21" s="9">
        <f>T21+7</f>
        <v>116</v>
      </c>
      <c r="V21" s="89" t="s">
        <v>103</v>
      </c>
      <c r="X21" s="79"/>
      <c r="Y21" s="74"/>
      <c r="Z21" s="84"/>
      <c r="AA21" s="76"/>
      <c r="AB21" s="74"/>
      <c r="AC21" s="81"/>
      <c r="AD21" s="79"/>
      <c r="AE21" s="88"/>
      <c r="AF21" s="68"/>
      <c r="AG21" s="81"/>
      <c r="AH21" s="79"/>
      <c r="AI21" s="68"/>
      <c r="AJ21" s="81"/>
      <c r="AK21" s="79"/>
      <c r="AL21" s="86"/>
      <c r="AM21" s="86"/>
    </row>
    <row r="22" spans="1:39" ht="15" thickBot="1" x14ac:dyDescent="0.35">
      <c r="A22" s="86"/>
      <c r="B22" s="1"/>
      <c r="C22" s="1" t="str">
        <f>_xlfn.XLOOKUP(B22,ppv[VisualId],ppv[DpmBucket],"")</f>
        <v/>
      </c>
      <c r="D22" s="1"/>
      <c r="E22" s="1"/>
      <c r="F22" s="86"/>
      <c r="G22" s="86"/>
      <c r="H22" s="86"/>
      <c r="I22" s="86"/>
      <c r="J22" s="66" t="s">
        <v>97</v>
      </c>
      <c r="L22" s="18">
        <v>7</v>
      </c>
      <c r="M22" s="15" t="s">
        <v>33</v>
      </c>
      <c r="N22" s="9">
        <f t="shared" si="4"/>
        <v>68</v>
      </c>
      <c r="O22" s="9">
        <f t="shared" si="4"/>
        <v>75</v>
      </c>
      <c r="P22" s="9">
        <f t="shared" si="4"/>
        <v>82</v>
      </c>
      <c r="Q22" s="9">
        <f t="shared" si="4"/>
        <v>89</v>
      </c>
      <c r="R22" s="9">
        <f t="shared" si="4"/>
        <v>96</v>
      </c>
      <c r="S22" s="9">
        <f t="shared" si="4"/>
        <v>103</v>
      </c>
      <c r="T22" s="9">
        <f t="shared" si="4"/>
        <v>110</v>
      </c>
      <c r="U22" s="9">
        <f>T22+7</f>
        <v>117</v>
      </c>
      <c r="V22" s="11" t="s">
        <v>33</v>
      </c>
      <c r="X22" s="79"/>
      <c r="Y22" s="74"/>
      <c r="Z22" s="84"/>
      <c r="AA22" s="76"/>
      <c r="AB22" s="74"/>
      <c r="AC22" s="81"/>
      <c r="AD22" s="79"/>
      <c r="AE22" s="88"/>
      <c r="AF22" s="68"/>
      <c r="AG22" s="81"/>
      <c r="AH22" s="79"/>
      <c r="AI22" s="68"/>
      <c r="AJ22" s="81"/>
      <c r="AK22" s="79"/>
      <c r="AL22" s="86"/>
      <c r="AM22" s="86"/>
    </row>
    <row r="23" spans="1:39" ht="15" thickBot="1" x14ac:dyDescent="0.35">
      <c r="A23" s="86"/>
      <c r="B23" s="1"/>
      <c r="C23" s="1" t="str">
        <f>_xlfn.XLOOKUP(B23,ppv[VisualId],ppv[DpmBucket],"")</f>
        <v/>
      </c>
      <c r="D23" s="1"/>
      <c r="E23" s="1"/>
      <c r="F23" s="86"/>
      <c r="G23" s="86"/>
      <c r="H23" s="86"/>
      <c r="I23" s="86"/>
      <c r="J23" s="86"/>
      <c r="L23" s="19">
        <v>8</v>
      </c>
      <c r="M23" s="17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4" t="s">
        <v>28</v>
      </c>
      <c r="X23" s="79"/>
      <c r="Y23" s="74"/>
      <c r="Z23" s="84"/>
      <c r="AA23" s="76"/>
      <c r="AB23" s="74"/>
      <c r="AC23" s="81"/>
      <c r="AD23" s="79"/>
      <c r="AE23" s="88"/>
      <c r="AF23" s="68"/>
      <c r="AG23" s="81"/>
      <c r="AH23" s="79"/>
      <c r="AI23" s="68"/>
      <c r="AJ23" s="81"/>
      <c r="AK23" s="79"/>
      <c r="AL23" s="86"/>
      <c r="AM23" s="86"/>
    </row>
    <row r="24" spans="1:39" ht="15" thickBot="1" x14ac:dyDescent="0.35">
      <c r="A24" s="86"/>
      <c r="B24" s="1"/>
      <c r="C24" s="1" t="str">
        <f>_xlfn.XLOOKUP(B24,ppv[VisualId],ppv[DpmBucket],"")</f>
        <v/>
      </c>
      <c r="D24" s="1"/>
      <c r="E24" s="1"/>
      <c r="F24" s="86"/>
      <c r="G24" s="86"/>
      <c r="H24" s="86"/>
      <c r="I24" s="86"/>
      <c r="J24" s="86"/>
      <c r="X24" s="79"/>
      <c r="Y24" s="74"/>
      <c r="Z24" s="84"/>
      <c r="AA24" s="76"/>
      <c r="AB24" s="74"/>
      <c r="AC24" s="81"/>
      <c r="AD24" s="79"/>
      <c r="AE24" s="88"/>
      <c r="AF24" s="68"/>
      <c r="AG24" s="81"/>
      <c r="AH24" s="79"/>
      <c r="AI24" s="68"/>
      <c r="AJ24" s="81"/>
      <c r="AK24" s="79"/>
      <c r="AL24" s="86"/>
      <c r="AM24" s="86"/>
    </row>
    <row r="25" spans="1:39" ht="15" thickBot="1" x14ac:dyDescent="0.35">
      <c r="A25" s="86"/>
      <c r="B25" s="1"/>
      <c r="C25" s="1" t="str">
        <f>_xlfn.XLOOKUP(B25,ppv[VisualId],ppv[DpmBucket],"")</f>
        <v/>
      </c>
      <c r="D25" s="1"/>
      <c r="E25" s="1"/>
      <c r="F25" s="86"/>
      <c r="G25" s="86"/>
      <c r="H25" s="86"/>
      <c r="I25" s="86"/>
      <c r="J25" s="86"/>
      <c r="K25" s="27" t="s">
        <v>125</v>
      </c>
      <c r="L25" s="9" t="s">
        <v>27</v>
      </c>
      <c r="M25" s="90">
        <v>0</v>
      </c>
      <c r="N25" s="25">
        <v>1</v>
      </c>
      <c r="O25" s="25">
        <v>2</v>
      </c>
      <c r="P25" s="25">
        <v>3</v>
      </c>
      <c r="Q25" s="25">
        <v>4</v>
      </c>
      <c r="R25" s="25">
        <v>5</v>
      </c>
      <c r="S25" s="25">
        <v>6</v>
      </c>
      <c r="T25" s="25">
        <v>7</v>
      </c>
      <c r="U25" s="25">
        <v>8</v>
      </c>
      <c r="V25" s="26">
        <v>9</v>
      </c>
      <c r="X25" s="79"/>
      <c r="Y25" s="74"/>
      <c r="Z25" s="84"/>
      <c r="AA25" s="76"/>
      <c r="AB25" s="74"/>
      <c r="AC25" s="81"/>
      <c r="AD25" s="79"/>
      <c r="AE25" s="88"/>
      <c r="AF25" s="68"/>
      <c r="AG25" s="81"/>
      <c r="AH25" s="79"/>
      <c r="AI25" s="68"/>
      <c r="AJ25" s="81"/>
      <c r="AK25" s="79"/>
      <c r="AL25" s="86"/>
      <c r="AM25" s="86"/>
    </row>
    <row r="26" spans="1:39" ht="15" thickBot="1" x14ac:dyDescent="0.35">
      <c r="A26" s="86"/>
      <c r="B26" s="1"/>
      <c r="C26" s="1" t="str">
        <f>_xlfn.XLOOKUP(B26,ppv[VisualId],ppv[DpmBucket],"")</f>
        <v/>
      </c>
      <c r="D26" s="1"/>
      <c r="E26" s="1"/>
      <c r="F26" s="86"/>
      <c r="G26" s="86"/>
      <c r="H26" s="86"/>
      <c r="I26" s="86"/>
      <c r="J26" s="86"/>
      <c r="K26" s="29">
        <v>2</v>
      </c>
      <c r="L26" s="20">
        <v>0</v>
      </c>
      <c r="M26" s="91" t="s">
        <v>28</v>
      </c>
      <c r="N26" s="22" t="s">
        <v>28</v>
      </c>
      <c r="O26" s="22" t="s">
        <v>28</v>
      </c>
      <c r="P26" s="22" t="s">
        <v>28</v>
      </c>
      <c r="Q26" s="22" t="s">
        <v>28</v>
      </c>
      <c r="R26" s="22" t="s">
        <v>28</v>
      </c>
      <c r="S26" s="22" t="s">
        <v>28</v>
      </c>
      <c r="T26" s="22" t="s">
        <v>28</v>
      </c>
      <c r="U26" s="22" t="s">
        <v>28</v>
      </c>
      <c r="V26" s="23" t="s">
        <v>28</v>
      </c>
      <c r="X26" s="79"/>
      <c r="Y26" s="74"/>
      <c r="Z26" s="84"/>
      <c r="AA26" s="76"/>
      <c r="AB26" s="74"/>
      <c r="AC26" s="81"/>
      <c r="AD26" s="79"/>
      <c r="AE26" s="88"/>
      <c r="AF26" s="68"/>
      <c r="AG26" s="81"/>
      <c r="AH26" s="79"/>
      <c r="AI26" s="68"/>
      <c r="AJ26" s="81"/>
      <c r="AK26" s="79"/>
      <c r="AL26" s="86"/>
      <c r="AM26" s="86"/>
    </row>
    <row r="27" spans="1:39" ht="15" thickBot="1" x14ac:dyDescent="0.35">
      <c r="A27" s="86"/>
      <c r="B27" s="1"/>
      <c r="C27" s="1" t="str">
        <f>_xlfn.XLOOKUP(B27,ppv[VisualId],ppv[DpmBucket],"")</f>
        <v/>
      </c>
      <c r="D27" s="1"/>
      <c r="E27" s="1"/>
      <c r="F27" s="86"/>
      <c r="G27" s="86"/>
      <c r="H27" s="86"/>
      <c r="I27" s="86"/>
      <c r="J27" s="86"/>
      <c r="K27" s="86"/>
      <c r="L27" s="18">
        <v>1</v>
      </c>
      <c r="M27" s="93">
        <f t="shared" ref="M27:V27" si="5">M16+60</f>
        <v>120</v>
      </c>
      <c r="N27" s="93">
        <f t="shared" si="5"/>
        <v>122</v>
      </c>
      <c r="O27" s="93">
        <f t="shared" si="5"/>
        <v>129</v>
      </c>
      <c r="P27" s="93">
        <f t="shared" si="5"/>
        <v>136</v>
      </c>
      <c r="Q27" s="93">
        <f t="shared" si="5"/>
        <v>143</v>
      </c>
      <c r="R27" s="93">
        <f t="shared" si="5"/>
        <v>150</v>
      </c>
      <c r="S27" s="93">
        <f t="shared" si="5"/>
        <v>157</v>
      </c>
      <c r="T27" s="93">
        <f t="shared" si="5"/>
        <v>164</v>
      </c>
      <c r="U27" s="93">
        <f t="shared" si="5"/>
        <v>171</v>
      </c>
      <c r="V27" s="93">
        <f t="shared" si="5"/>
        <v>178</v>
      </c>
      <c r="X27" s="79"/>
      <c r="Y27" s="74"/>
      <c r="Z27" s="84"/>
      <c r="AA27" s="76"/>
      <c r="AB27" s="74"/>
      <c r="AC27" s="81"/>
      <c r="AD27" s="79"/>
      <c r="AE27" s="88"/>
      <c r="AF27" s="68"/>
      <c r="AG27" s="81"/>
      <c r="AH27" s="79"/>
      <c r="AI27" s="68"/>
      <c r="AJ27" s="81"/>
      <c r="AK27" s="79"/>
      <c r="AL27" s="86"/>
      <c r="AM27" s="86"/>
    </row>
    <row r="28" spans="1:39" ht="15" thickBot="1" x14ac:dyDescent="0.35">
      <c r="A28" s="86"/>
      <c r="B28" s="1"/>
      <c r="C28" s="1" t="str">
        <f>_xlfn.XLOOKUP(B28,ppv[VisualId],ppv[DpmBucket],"")</f>
        <v/>
      </c>
      <c r="D28" s="1"/>
      <c r="E28" s="1"/>
      <c r="F28" s="86"/>
      <c r="G28" s="86"/>
      <c r="H28" s="86"/>
      <c r="I28" s="86"/>
      <c r="J28" s="86"/>
      <c r="K28" s="86"/>
      <c r="L28" s="18">
        <v>2</v>
      </c>
      <c r="M28" s="93">
        <f t="shared" ref="M28:V28" si="6">M17+60</f>
        <v>121</v>
      </c>
      <c r="N28" s="93">
        <f t="shared" si="6"/>
        <v>123</v>
      </c>
      <c r="O28" s="93">
        <f t="shared" si="6"/>
        <v>130</v>
      </c>
      <c r="P28" s="93">
        <f t="shared" si="6"/>
        <v>137</v>
      </c>
      <c r="Q28" s="93">
        <f t="shared" si="6"/>
        <v>144</v>
      </c>
      <c r="R28" s="93">
        <f t="shared" si="6"/>
        <v>151</v>
      </c>
      <c r="S28" s="93">
        <f t="shared" si="6"/>
        <v>158</v>
      </c>
      <c r="T28" s="93">
        <f t="shared" si="6"/>
        <v>165</v>
      </c>
      <c r="U28" s="93">
        <f t="shared" si="6"/>
        <v>172</v>
      </c>
      <c r="V28" s="93">
        <f t="shared" si="6"/>
        <v>179</v>
      </c>
      <c r="X28" s="79"/>
      <c r="Y28" s="74"/>
      <c r="Z28" s="84"/>
      <c r="AA28" s="76"/>
      <c r="AB28" s="74"/>
      <c r="AC28" s="81"/>
      <c r="AD28" s="79"/>
      <c r="AE28" s="88"/>
      <c r="AF28" s="68"/>
      <c r="AG28" s="81"/>
      <c r="AH28" s="79"/>
      <c r="AI28" s="68"/>
      <c r="AJ28" s="81"/>
      <c r="AK28" s="79"/>
      <c r="AL28" s="86"/>
      <c r="AM28" s="86"/>
    </row>
    <row r="29" spans="1:39" ht="15" thickBot="1" x14ac:dyDescent="0.35">
      <c r="A29" s="86"/>
      <c r="B29" s="1"/>
      <c r="C29" s="1" t="str">
        <f>_xlfn.XLOOKUP(B29,ppv[VisualId],ppv[DpmBucket],"")</f>
        <v/>
      </c>
      <c r="D29" s="1"/>
      <c r="E29" s="1"/>
      <c r="F29" s="86"/>
      <c r="G29" s="86"/>
      <c r="H29" s="86"/>
      <c r="I29" s="86"/>
      <c r="J29" s="60" t="s">
        <v>79</v>
      </c>
      <c r="K29" s="86"/>
      <c r="L29" s="18">
        <v>3</v>
      </c>
      <c r="M29" s="33" t="s">
        <v>29</v>
      </c>
      <c r="N29" s="6">
        <f t="shared" ref="N29:U33" si="7">N18+60</f>
        <v>124</v>
      </c>
      <c r="O29" s="6">
        <f t="shared" si="7"/>
        <v>131</v>
      </c>
      <c r="P29" s="6">
        <f t="shared" si="7"/>
        <v>138</v>
      </c>
      <c r="Q29" s="6">
        <f t="shared" si="7"/>
        <v>145</v>
      </c>
      <c r="R29" s="6">
        <f t="shared" si="7"/>
        <v>152</v>
      </c>
      <c r="S29" s="6">
        <f t="shared" si="7"/>
        <v>159</v>
      </c>
      <c r="T29" s="6">
        <f t="shared" si="7"/>
        <v>166</v>
      </c>
      <c r="U29" s="6">
        <f t="shared" si="7"/>
        <v>173</v>
      </c>
      <c r="V29" s="12" t="s">
        <v>30</v>
      </c>
      <c r="X29" s="79"/>
      <c r="Y29" s="74"/>
      <c r="Z29" s="84"/>
      <c r="AA29" s="76"/>
      <c r="AB29" s="74"/>
      <c r="AC29" s="81"/>
      <c r="AD29" s="79"/>
      <c r="AE29" s="88"/>
      <c r="AF29" s="68"/>
      <c r="AG29" s="81"/>
      <c r="AH29" s="79"/>
      <c r="AI29" s="68"/>
      <c r="AJ29" s="81"/>
      <c r="AK29" s="79"/>
      <c r="AL29" s="86"/>
      <c r="AM29" s="86"/>
    </row>
    <row r="30" spans="1:39" ht="15" thickBot="1" x14ac:dyDescent="0.35">
      <c r="A30" s="86"/>
      <c r="B30" s="1"/>
      <c r="C30" s="1" t="str">
        <f>_xlfn.XLOOKUP(B30,ppv[VisualId],ppv[DpmBucket],"")</f>
        <v/>
      </c>
      <c r="D30" s="1"/>
      <c r="E30" s="1"/>
      <c r="F30" s="86"/>
      <c r="G30" s="86"/>
      <c r="H30" s="86"/>
      <c r="I30" s="86"/>
      <c r="J30" s="39" t="s">
        <v>80</v>
      </c>
      <c r="K30" s="86"/>
      <c r="L30" s="18">
        <v>4</v>
      </c>
      <c r="M30" s="33" t="s">
        <v>31</v>
      </c>
      <c r="N30" s="6">
        <f t="shared" si="7"/>
        <v>125</v>
      </c>
      <c r="O30" s="6">
        <f t="shared" si="7"/>
        <v>132</v>
      </c>
      <c r="P30" s="6">
        <f t="shared" si="7"/>
        <v>139</v>
      </c>
      <c r="Q30" s="6">
        <f t="shared" si="7"/>
        <v>146</v>
      </c>
      <c r="R30" s="6">
        <f t="shared" si="7"/>
        <v>153</v>
      </c>
      <c r="S30" s="6">
        <f t="shared" si="7"/>
        <v>160</v>
      </c>
      <c r="T30" s="6">
        <f t="shared" si="7"/>
        <v>167</v>
      </c>
      <c r="U30" s="6">
        <f t="shared" si="7"/>
        <v>174</v>
      </c>
      <c r="V30" s="12" t="s">
        <v>32</v>
      </c>
      <c r="X30" s="79"/>
      <c r="Y30" s="74"/>
      <c r="Z30" s="84"/>
      <c r="AA30" s="76"/>
      <c r="AB30" s="74"/>
      <c r="AC30" s="81"/>
      <c r="AD30" s="79"/>
      <c r="AE30" s="88"/>
      <c r="AF30" s="68"/>
      <c r="AG30" s="81"/>
      <c r="AH30" s="79"/>
      <c r="AI30" s="68"/>
      <c r="AJ30" s="81"/>
      <c r="AK30" s="79"/>
      <c r="AL30" s="86"/>
      <c r="AM30" s="86"/>
    </row>
    <row r="31" spans="1:39" ht="15" thickBot="1" x14ac:dyDescent="0.35">
      <c r="A31" s="86"/>
      <c r="B31" s="1"/>
      <c r="C31" s="1" t="str">
        <f>_xlfn.XLOOKUP(B31,ppv[VisualId],ppv[DpmBucket],"")</f>
        <v/>
      </c>
      <c r="D31" s="1"/>
      <c r="E31" s="1"/>
      <c r="F31" s="86"/>
      <c r="G31" s="86"/>
      <c r="H31" s="86"/>
      <c r="I31" s="86"/>
      <c r="J31" s="62" t="s">
        <v>134</v>
      </c>
      <c r="K31" s="86"/>
      <c r="L31" s="18">
        <v>5</v>
      </c>
      <c r="M31" s="67" t="s">
        <v>106</v>
      </c>
      <c r="N31" s="9">
        <f t="shared" si="7"/>
        <v>126</v>
      </c>
      <c r="O31" s="9">
        <f t="shared" si="7"/>
        <v>133</v>
      </c>
      <c r="P31" s="9">
        <f t="shared" si="7"/>
        <v>140</v>
      </c>
      <c r="Q31" s="9">
        <f t="shared" si="7"/>
        <v>147</v>
      </c>
      <c r="R31" s="9">
        <f t="shared" si="7"/>
        <v>154</v>
      </c>
      <c r="S31" s="9">
        <f t="shared" si="7"/>
        <v>161</v>
      </c>
      <c r="T31" s="9">
        <f t="shared" si="7"/>
        <v>168</v>
      </c>
      <c r="U31" s="9">
        <f t="shared" si="7"/>
        <v>175</v>
      </c>
      <c r="V31" s="89" t="s">
        <v>108</v>
      </c>
      <c r="X31" s="79"/>
      <c r="Y31" s="74"/>
      <c r="Z31" s="84"/>
      <c r="AA31" s="76"/>
      <c r="AB31" s="74"/>
      <c r="AC31" s="81"/>
      <c r="AD31" s="79"/>
      <c r="AE31" s="88"/>
      <c r="AF31" s="68"/>
      <c r="AG31" s="81"/>
      <c r="AH31" s="79"/>
      <c r="AI31" s="68"/>
      <c r="AJ31" s="81"/>
      <c r="AK31" s="79"/>
      <c r="AL31" s="86"/>
      <c r="AM31" s="86"/>
    </row>
    <row r="32" spans="1:39" ht="15" thickBot="1" x14ac:dyDescent="0.35">
      <c r="A32" s="86"/>
      <c r="B32" s="1"/>
      <c r="C32" s="1" t="str">
        <f>_xlfn.XLOOKUP(B32,ppv[VisualId],ppv[DpmBucket],"")</f>
        <v/>
      </c>
      <c r="D32" s="1"/>
      <c r="E32" s="1"/>
      <c r="F32" s="86"/>
      <c r="G32" s="86"/>
      <c r="H32" s="86"/>
      <c r="I32" s="86"/>
      <c r="J32" s="40" t="s">
        <v>81</v>
      </c>
      <c r="K32" s="86"/>
      <c r="L32" s="18">
        <v>6</v>
      </c>
      <c r="M32" s="67" t="s">
        <v>107</v>
      </c>
      <c r="N32" s="9">
        <f t="shared" si="7"/>
        <v>127</v>
      </c>
      <c r="O32" s="9">
        <f t="shared" si="7"/>
        <v>134</v>
      </c>
      <c r="P32" s="9">
        <f t="shared" si="7"/>
        <v>141</v>
      </c>
      <c r="Q32" s="9">
        <f t="shared" si="7"/>
        <v>148</v>
      </c>
      <c r="R32" s="9">
        <f t="shared" si="7"/>
        <v>155</v>
      </c>
      <c r="S32" s="9">
        <f t="shared" si="7"/>
        <v>162</v>
      </c>
      <c r="T32" s="9">
        <f t="shared" si="7"/>
        <v>169</v>
      </c>
      <c r="U32" s="9">
        <f t="shared" si="7"/>
        <v>176</v>
      </c>
      <c r="V32" s="89" t="s">
        <v>109</v>
      </c>
      <c r="X32" s="79"/>
      <c r="Y32" s="74"/>
      <c r="Z32" s="84"/>
      <c r="AA32" s="76"/>
      <c r="AB32" s="74"/>
      <c r="AC32" s="81"/>
      <c r="AD32" s="79"/>
      <c r="AE32" s="88"/>
      <c r="AF32" s="68"/>
      <c r="AG32" s="81"/>
      <c r="AH32" s="79"/>
      <c r="AI32" s="68"/>
      <c r="AJ32" s="81"/>
      <c r="AK32" s="79"/>
      <c r="AL32" s="86"/>
      <c r="AM32" s="86"/>
    </row>
    <row r="33" spans="1:39" ht="15" thickBot="1" x14ac:dyDescent="0.35">
      <c r="A33" s="86"/>
      <c r="B33" s="1"/>
      <c r="C33" s="1" t="str">
        <f>_xlfn.XLOOKUP(B33,ppv[VisualId],ppv[DpmBucket],"")</f>
        <v/>
      </c>
      <c r="D33" s="1"/>
      <c r="E33" s="1"/>
      <c r="F33" s="86"/>
      <c r="G33" s="86"/>
      <c r="H33" s="86"/>
      <c r="I33" s="86"/>
      <c r="J33" s="66" t="s">
        <v>97</v>
      </c>
      <c r="K33" s="86"/>
      <c r="L33" s="18">
        <v>7</v>
      </c>
      <c r="M33" s="34" t="s">
        <v>33</v>
      </c>
      <c r="N33" s="9">
        <f t="shared" si="7"/>
        <v>128</v>
      </c>
      <c r="O33" s="9">
        <f t="shared" si="7"/>
        <v>135</v>
      </c>
      <c r="P33" s="9">
        <f t="shared" si="7"/>
        <v>142</v>
      </c>
      <c r="Q33" s="9">
        <f t="shared" si="7"/>
        <v>149</v>
      </c>
      <c r="R33" s="9">
        <f t="shared" si="7"/>
        <v>156</v>
      </c>
      <c r="S33" s="9">
        <f t="shared" si="7"/>
        <v>163</v>
      </c>
      <c r="T33" s="9">
        <f t="shared" si="7"/>
        <v>170</v>
      </c>
      <c r="U33" s="9">
        <f t="shared" si="7"/>
        <v>177</v>
      </c>
      <c r="V33" s="11" t="s">
        <v>33</v>
      </c>
      <c r="X33" s="79"/>
      <c r="Y33" s="74"/>
      <c r="Z33" s="84"/>
      <c r="AA33" s="76"/>
      <c r="AB33" s="74"/>
      <c r="AC33" s="81"/>
      <c r="AD33" s="79"/>
      <c r="AE33" s="88"/>
      <c r="AF33" s="68"/>
      <c r="AG33" s="81"/>
      <c r="AH33" s="79"/>
      <c r="AI33" s="68"/>
      <c r="AJ33" s="81"/>
      <c r="AK33" s="79"/>
      <c r="AL33" s="86"/>
      <c r="AM33" s="86"/>
    </row>
    <row r="34" spans="1:39" ht="15" thickBot="1" x14ac:dyDescent="0.35">
      <c r="A34" s="86"/>
      <c r="B34" s="1"/>
      <c r="C34" s="1" t="str">
        <f>_xlfn.XLOOKUP(B34,ppv[VisualId],ppv[DpmBucket],"")</f>
        <v/>
      </c>
      <c r="D34" s="1"/>
      <c r="E34" s="1"/>
      <c r="F34" s="86"/>
      <c r="G34" s="86"/>
      <c r="H34" s="86"/>
      <c r="I34" s="86"/>
      <c r="J34" s="86"/>
      <c r="K34" s="86"/>
      <c r="L34" s="19">
        <v>8</v>
      </c>
      <c r="M34" s="35" t="s">
        <v>28</v>
      </c>
      <c r="N34" s="13" t="s">
        <v>28</v>
      </c>
      <c r="O34" s="13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3" t="s">
        <v>28</v>
      </c>
      <c r="U34" s="13" t="s">
        <v>28</v>
      </c>
      <c r="V34" s="14" t="s">
        <v>28</v>
      </c>
      <c r="X34" s="80"/>
      <c r="Y34" s="75"/>
      <c r="Z34" s="85"/>
      <c r="AA34" s="77"/>
      <c r="AB34" s="75"/>
      <c r="AC34" s="82"/>
      <c r="AD34" s="80"/>
      <c r="AE34" s="92"/>
      <c r="AF34" s="68"/>
      <c r="AG34" s="82"/>
      <c r="AH34" s="80"/>
      <c r="AI34" s="68"/>
      <c r="AJ34" s="82"/>
      <c r="AK34" s="80"/>
      <c r="AL34" s="86"/>
      <c r="AM34" s="86"/>
    </row>
    <row r="35" spans="1:39" x14ac:dyDescent="0.3">
      <c r="A35" s="86"/>
      <c r="B35" s="1"/>
      <c r="C35" s="1" t="str">
        <f>_xlfn.XLOOKUP(B35,ppv[VisualId],ppv[DpmBucket],"")</f>
        <v/>
      </c>
      <c r="D35" s="1"/>
      <c r="E35" s="1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</row>
    <row r="36" spans="1:39" x14ac:dyDescent="0.3">
      <c r="A36" s="86"/>
      <c r="B36" s="1"/>
      <c r="C36" s="1" t="str">
        <f>_xlfn.XLOOKUP(B36,ppv[VisualId],ppv[DpmBucket],"")</f>
        <v/>
      </c>
      <c r="D36" s="1"/>
      <c r="E36" s="1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</row>
    <row r="37" spans="1:39" x14ac:dyDescent="0.3">
      <c r="A37" s="86"/>
      <c r="B37" s="1"/>
      <c r="C37" s="1" t="str">
        <f>_xlfn.XLOOKUP(B37,ppv[VisualId],ppv[DpmBucket],"")</f>
        <v/>
      </c>
      <c r="D37" s="1"/>
      <c r="E37" s="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</row>
    <row r="38" spans="1:39" x14ac:dyDescent="0.3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</row>
    <row r="39" spans="1:39" x14ac:dyDescent="0.3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</row>
    <row r="40" spans="1:39" x14ac:dyDescent="0.3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</row>
    <row r="41" spans="1:39" x14ac:dyDescent="0.3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</row>
    <row r="42" spans="1:39" x14ac:dyDescent="0.3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</row>
    <row r="43" spans="1:39" x14ac:dyDescent="0.3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</row>
    <row r="44" spans="1:39" x14ac:dyDescent="0.3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</row>
    <row r="45" spans="1:39" x14ac:dyDescent="0.3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</row>
    <row r="46" spans="1:39" x14ac:dyDescent="0.3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</row>
    <row r="47" spans="1:39" x14ac:dyDescent="0.3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</row>
    <row r="48" spans="1:39" x14ac:dyDescent="0.3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</row>
    <row r="49" spans="1:38" x14ac:dyDescent="0.3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</row>
    <row r="50" spans="1:38" x14ac:dyDescent="0.3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</row>
    <row r="51" spans="1:38" x14ac:dyDescent="0.3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</row>
    <row r="52" spans="1:38" x14ac:dyDescent="0.3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</row>
    <row r="53" spans="1:38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</row>
    <row r="54" spans="1:38" x14ac:dyDescent="0.3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</row>
    <row r="55" spans="1:38" x14ac:dyDescent="0.3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</row>
    <row r="56" spans="1:38" x14ac:dyDescent="0.3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</row>
    <row r="57" spans="1:38" x14ac:dyDescent="0.3">
      <c r="A57" s="86"/>
    </row>
    <row r="58" spans="1:38" x14ac:dyDescent="0.3">
      <c r="A58" s="86"/>
    </row>
    <row r="59" spans="1:38" x14ac:dyDescent="0.3">
      <c r="A59" s="86"/>
    </row>
  </sheetData>
  <mergeCells count="10">
    <mergeCell ref="L1:AK1"/>
    <mergeCell ref="G6:H6"/>
    <mergeCell ref="G7:H7"/>
    <mergeCell ref="AJ3:AK3"/>
    <mergeCell ref="AG3:AH3"/>
    <mergeCell ref="AC3:AE3"/>
    <mergeCell ref="Z3:AA3"/>
    <mergeCell ref="X2:AA2"/>
    <mergeCell ref="AB2:AC2"/>
    <mergeCell ref="AD2:AF2"/>
  </mergeCells>
  <conditionalFormatting sqref="X5:X10">
    <cfRule type="cellIs" dxfId="1" priority="2" operator="notEqual">
      <formula>""""""</formula>
    </cfRule>
  </conditionalFormatting>
  <conditionalFormatting sqref="X12:X16">
    <cfRule type="cellIs" dxfId="0" priority="1" operator="notEqual">
      <formula>""""""</formula>
    </cfRule>
  </conditionalFormatting>
  <dataValidations count="1">
    <dataValidation type="list" allowBlank="1" showInputMessage="1" showErrorMessage="1" sqref="H2" xr:uid="{877ABC85-D409-4FA4-BB82-4F6E1D70FD00}">
      <formula1>$B$3:$B$27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3788520-2644-4133-9C5A-603BAA4F362D}">
            <xm:f>_xlfn.XLOOKUP(M9,ErrorData!$AH$3:$AH$15,ErrorData!$AI$3:$AI$15)=TRUE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M9:M10</xm:sqref>
        </x14:conditionalFormatting>
        <x14:conditionalFormatting xmlns:xm="http://schemas.microsoft.com/office/excel/2006/main">
          <x14:cfRule type="expression" priority="7" id="{22F36BBA-DCCF-4295-9613-81112E96FB51}">
            <xm:f>_xlfn.XLOOKUP(M20,ErrorData!$AH$3:$AH$15,ErrorData!$AI$3:$AI$15)=TRUE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expression" priority="5" id="{E4029109-98E9-4304-B67E-15D169828C2F}">
            <xm:f>_xlfn.XLOOKUP(M31,ErrorData!$AH$3:$AH$15,ErrorData!$AI$3:$AI$15)=TRUE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M31:M32</xm:sqref>
        </x14:conditionalFormatting>
        <x14:conditionalFormatting xmlns:xm="http://schemas.microsoft.com/office/excel/2006/main">
          <x14:cfRule type="expression" priority="14" id="{2A5785ED-9B65-4DDB-A428-64C99F233850}">
            <xm:f>_xlfn.XLOOKUP(M5,ErrorData!$G$1:$G$186,ErrorData!$J$1:$J$186)=TRUE</xm:f>
            <x14:dxf>
              <font>
                <b/>
                <i/>
                <strike val="0"/>
                <color rgb="FFFFC000"/>
              </font>
            </x14:dxf>
          </x14:cfRule>
          <x14:cfRule type="expression" priority="39" id="{00000000-000E-0000-0300-00000B000000}">
            <xm:f>_xlfn.XLOOKUP(M5,ErrorData!$G$1:$G$186,ErrorData!$I$1:$I$186)=TRUE</xm:f>
            <x14:dxf>
              <font>
                <b/>
                <i val="0"/>
                <strike val="0"/>
                <u val="double"/>
                <color theme="8"/>
              </font>
              <border>
                <left style="thin">
                  <color rgb="FFFFFF00"/>
                </left>
                <right style="thin">
                  <color rgb="FFFFFF00"/>
                </right>
                <top style="thin">
                  <color rgb="FFFFFF00"/>
                </top>
                <bottom style="thin">
                  <color rgb="FFFFFF00"/>
                </bottom>
              </border>
            </x14:dxf>
          </x14:cfRule>
          <x14:cfRule type="expression" priority="40" id="{00000000-000E-0000-0300-000018000000}">
            <xm:f>_xlfn.XLOOKUP(M5,ErrorData!$G$1:$G$186,ErrorData!$K$1:$K$186)=TRUE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M5:V6 N9:U11 M16:V17 N20:U22 M27:V28 N31:U33</xm:sqref>
        </x14:conditionalFormatting>
        <x14:conditionalFormatting xmlns:xm="http://schemas.microsoft.com/office/excel/2006/main">
          <x14:cfRule type="expression" priority="11" id="{7101196F-617A-43D5-9002-A5A1770A80D0}">
            <xm:f>_xlfn.XLOOKUP(V9,ErrorData!$AH$3:$AH$15,ErrorData!$AI$3:$AI$15)=TRUE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expression" priority="9" id="{1F22E284-A854-486E-826C-F51CCCC53540}">
            <xm:f>_xlfn.XLOOKUP(V20,ErrorData!$AH$3:$AH$15,ErrorData!$AI$3:$AI$15)=TRUE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V20:V21</xm:sqref>
        </x14:conditionalFormatting>
        <x14:conditionalFormatting xmlns:xm="http://schemas.microsoft.com/office/excel/2006/main">
          <x14:cfRule type="expression" priority="3" id="{61B00B70-0096-4645-A59A-A50F7298F645}">
            <xm:f>_xlfn.XLOOKUP(V31,ErrorData!$AH$3:$AH$15,ErrorData!$AI$3:$AI$15)=TRUE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V31:V32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C41764-2A11-4836-9359-58EBFBEBEAB9}">
          <x14:formula1>
            <xm:f>ErrorData!$D$3:$D$4</xm:f>
          </x14:formula1>
          <xm:sqref>AB2:AC2</xm:sqref>
        </x14:dataValidation>
        <x14:dataValidation type="list" allowBlank="1" showInputMessage="1" showErrorMessage="1" xr:uid="{3544B18A-8CCB-49A3-BFE4-1623780809C8}">
          <x14:formula1>
            <xm:f>_xlfn._TRO_TRAILING(ErrorData!$D$8:$D$12)</xm:f>
          </x14:formula1>
          <xm:sqref>AG2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56-01A3-45DB-BFFF-83FE6984CD58}">
  <dimension ref="A1:AU182"/>
  <sheetViews>
    <sheetView topLeftCell="C1" workbookViewId="0">
      <selection activeCell="AB3" sqref="AB3"/>
    </sheetView>
  </sheetViews>
  <sheetFormatPr defaultRowHeight="14.4" outlineLevelCol="1" x14ac:dyDescent="0.3"/>
  <cols>
    <col min="1" max="2" width="76.33203125" customWidth="1" outlineLevel="1"/>
    <col min="3" max="3" width="65.77734375" customWidth="1" outlineLevel="1"/>
    <col min="4" max="4" width="10.88671875" customWidth="1"/>
    <col min="12" max="12" width="70.77734375" bestFit="1" customWidth="1"/>
    <col min="13" max="13" width="19.5546875" bestFit="1" customWidth="1"/>
    <col min="14" max="14" width="72.6640625" bestFit="1" customWidth="1"/>
    <col min="15" max="15" width="19.5546875" customWidth="1"/>
    <col min="16" max="16" width="73.33203125" bestFit="1" customWidth="1"/>
    <col min="17" max="17" width="19.5546875" customWidth="1"/>
    <col min="18" max="18" width="71.77734375" bestFit="1" customWidth="1"/>
    <col min="19" max="19" width="19.5546875" customWidth="1"/>
    <col min="20" max="20" width="61.88671875" bestFit="1" customWidth="1"/>
    <col min="21" max="21" width="18.21875" bestFit="1" customWidth="1"/>
    <col min="22" max="22" width="61.88671875" bestFit="1" customWidth="1"/>
    <col min="23" max="23" width="18.21875" customWidth="1"/>
    <col min="24" max="24" width="59.88671875" bestFit="1" customWidth="1"/>
    <col min="25" max="25" width="18.21875" customWidth="1"/>
    <col min="26" max="26" width="20" bestFit="1" customWidth="1"/>
    <col min="27" max="27" width="11.109375" bestFit="1" customWidth="1"/>
    <col min="28" max="28" width="77.44140625" bestFit="1" customWidth="1"/>
    <col min="29" max="29" width="19" bestFit="1" customWidth="1"/>
    <col min="32" max="32" width="11.33203125" bestFit="1" customWidth="1"/>
    <col min="33" max="33" width="10.21875" bestFit="1" customWidth="1"/>
    <col min="34" max="34" width="8.33203125" bestFit="1" customWidth="1"/>
    <col min="35" max="35" width="6" bestFit="1" customWidth="1"/>
    <col min="36" max="36" width="59" bestFit="1" customWidth="1"/>
    <col min="37" max="37" width="22.109375" bestFit="1" customWidth="1"/>
    <col min="42" max="42" width="78.5546875" bestFit="1" customWidth="1"/>
    <col min="43" max="43" width="10.109375" customWidth="1"/>
    <col min="45" max="45" width="7.109375" bestFit="1" customWidth="1"/>
    <col min="46" max="46" width="78.5546875" bestFit="1" customWidth="1"/>
    <col min="47" max="47" width="10.44140625" bestFit="1" customWidth="1"/>
  </cols>
  <sheetData>
    <row r="1" spans="1:47" ht="79.8" customHeight="1" thickBot="1" x14ac:dyDescent="0.35">
      <c r="A1" s="109" t="s">
        <v>74</v>
      </c>
      <c r="B1" s="110"/>
      <c r="C1" s="111"/>
      <c r="F1" t="s">
        <v>126</v>
      </c>
      <c r="G1" t="str">
        <f>IF(MC_Check!AB2="DPMB","__",".")</f>
        <v>__</v>
      </c>
      <c r="AO1" t="s">
        <v>110</v>
      </c>
      <c r="AS1" t="s">
        <v>111</v>
      </c>
    </row>
    <row r="2" spans="1:47" x14ac:dyDescent="0.3">
      <c r="A2" t="s">
        <v>21</v>
      </c>
      <c r="B2" t="s">
        <v>67</v>
      </c>
      <c r="C2" t="s">
        <v>22</v>
      </c>
      <c r="D2" t="s">
        <v>129</v>
      </c>
      <c r="F2" t="s">
        <v>23</v>
      </c>
      <c r="G2" t="s">
        <v>24</v>
      </c>
      <c r="H2" t="s">
        <v>144</v>
      </c>
      <c r="I2" t="s">
        <v>25</v>
      </c>
      <c r="J2" t="s">
        <v>26</v>
      </c>
      <c r="K2" t="s">
        <v>68</v>
      </c>
      <c r="L2" t="s">
        <v>69</v>
      </c>
      <c r="M2" t="s">
        <v>70</v>
      </c>
      <c r="N2" t="s">
        <v>133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146</v>
      </c>
      <c r="W2" t="s">
        <v>147</v>
      </c>
      <c r="X2" t="s">
        <v>143</v>
      </c>
      <c r="Y2" t="s">
        <v>142</v>
      </c>
      <c r="Z2" t="s">
        <v>71</v>
      </c>
      <c r="AA2" t="s">
        <v>92</v>
      </c>
      <c r="AB2" t="s">
        <v>72</v>
      </c>
      <c r="AC2" t="s">
        <v>73</v>
      </c>
      <c r="AF2" s="63" t="s">
        <v>23</v>
      </c>
      <c r="AG2" s="63" t="s">
        <v>24</v>
      </c>
      <c r="AH2" s="63" t="s">
        <v>93</v>
      </c>
      <c r="AI2" s="63" t="s">
        <v>94</v>
      </c>
      <c r="AJ2" s="63" t="s">
        <v>95</v>
      </c>
      <c r="AK2" s="63" t="s">
        <v>96</v>
      </c>
      <c r="AO2" t="s">
        <v>112</v>
      </c>
      <c r="AP2" t="s">
        <v>113</v>
      </c>
      <c r="AQ2" t="s">
        <v>114</v>
      </c>
      <c r="AS2" t="s">
        <v>112</v>
      </c>
      <c r="AT2" t="s">
        <v>113</v>
      </c>
      <c r="AU2" t="s">
        <v>114</v>
      </c>
    </row>
    <row r="3" spans="1:47" x14ac:dyDescent="0.3">
      <c r="A3" t="str" cm="1">
        <f t="array" ref="A3">IFERROR(SUBSTITUTE(_xlfn._xlws.FILTER(_xlfn.UNIQUE(cha_mc[VisualId]&amp;cha_mc[TestName]),ISNUMBER(SEARCH(MC_Check!H2 &amp; "*LLC*__MCI_STATUS*", _xlfn.UNIQUE(cha_mc[VisualId]&amp;cha_mc[TestName])))),MC_Check!H2,""),"No LLC Data Found")</f>
        <v>No LLC Data Found</v>
      </c>
      <c r="B3" t="str" cm="1">
        <f t="array" ref="B3">IFERROR(SUBSTITUTE(_xlfn._xlws.FILTER(_xlfn.UNIQUE(cha_mc[VisualId]&amp;cha_mc[TestName]),ISNUMBER(SEARCH(MC_Check!H2 &amp; "*CHA*UTIL__MC_STATUS*", _xlfn.UNIQUE(cha_mc[VisualId]&amp;cha_mc[TestName])))),MC_Check!H2,""), "No CHA Data Found")</f>
        <v>No CHA Data Found</v>
      </c>
      <c r="C3" t="str" cm="1">
        <f t="array" ref="C3">IFERROR(SUBSTITUTE(_xlfn._xlws.FILTER(_xlfn.UNIQUE(core_mc[VisualId]&amp;core_mc[TestName]),ISNUMBER(SEARCH(MC_Check!H2 &amp; "*CPU*CR_MC3_STATUS*", _xlfn.UNIQUE(core_mc[VisualId]&amp;core_mc[TestName])))),MC_Check!H2,""), "No CORE Data Found")</f>
        <v>DPMB_SOCKET0__COMPUTE0__CPU__CORE8__ML2_CR_MC3_STATUS_8749</v>
      </c>
      <c r="D3" t="s">
        <v>128</v>
      </c>
      <c r="F3">
        <v>0</v>
      </c>
      <c r="G3">
        <v>0</v>
      </c>
      <c r="H3" s="95" t="s">
        <v>145</v>
      </c>
      <c r="I3" s="5" t="b">
        <f>misc[[#This Row],[Core_Hitter_Count]]&gt;0</f>
        <v>0</v>
      </c>
      <c r="J3" t="b">
        <f>misc[[#This Row],[LLC_Hitter_Count]]&gt;0</f>
        <v>0</v>
      </c>
      <c r="K3" t="b">
        <f>misc[[#This Row],[CHA_Hitter_Count]]&gt;0</f>
        <v>0</v>
      </c>
      <c r="L3" t="str">
        <f>_xlfn.TEXTJOIN("",,"*SOCKET0**COMPUTE",misc[[#This Row],[Compute]],"**UNCORE**CHA**CHA",misc[[#This Row],[location]],splitchar,"UTIL**MC*STATUS*")</f>
        <v>*SOCKET0**COMPUTE0**UNCORE**CHA**CHA0__UTIL**MC*STATUS*</v>
      </c>
      <c r="M3">
        <f>COUNTIFS(cha_mc[TestName],misc[[#This Row],[CHA_MCA_String]],cha_mc[VisualId],MC_Check!$H$2)</f>
        <v>0</v>
      </c>
      <c r="N3" t="str">
        <f>_xlfn.TEXTJOIN("",,"*SOCKET0**COMPUTE",misc[[#This Row],[Compute]],"**CPU**MODULE",misc[[#This Row],[Module]],splitchar,"MEC*CR*MCI*STATUS**")</f>
        <v>*SOCKET0**COMPUTE0**CPU**MODULE--__MEC*CR*MCI*STATUS**</v>
      </c>
      <c r="O3">
        <f>COUNTIFS(core_mc[TestName],misc[[#This Row],[MEC_MCA_String]],core_mc[VisualId],MC_Check!$H$2)</f>
        <v>0</v>
      </c>
      <c r="P3" t="str">
        <f>_xlfn.TEXTJOIN("",,"*SOCKET0**COMPUTE",misc[[#This Row],[Compute]],"**CPU**MODULE",misc[[#This Row],[Module]],splitchar,"AGU*CR*MCI*STATUS**")</f>
        <v>*SOCKET0**COMPUTE0**CPU**MODULE--__AGU*CR*MCI*STATUS**</v>
      </c>
      <c r="Q3">
        <f>COUNTIFS(core_mc[TestName],misc[[#This Row],[AGU_MCA_String]],core_mc[VisualId],MC_Check!$H$2)</f>
        <v>0</v>
      </c>
      <c r="R3" t="str">
        <f>_xlfn.TEXTJOIN("",,"*SOCKET0**COMPUTE",misc[[#This Row],[Compute]],"**CPU**MODULE",misc[[#This Row],[Module]],splitchar,"IC*CR*MCI*STATUS**")</f>
        <v>*SOCKET0**COMPUTE0**CPU**MODULE--__IC*CR*MCI*STATUS**</v>
      </c>
      <c r="S3">
        <f>COUNTIFS(core_mc[TestName],misc[[#This Row],[IC_MCA_String]],core_mc[VisualId],MC_Check!$H$2)</f>
        <v>0</v>
      </c>
      <c r="T3" t="str">
        <f>_xlfn.TEXTJOIN("",,"*SOCKET0**COMPUTE",misc[[#This Row],[Compute]],"**CPU**MODULE",misc[[#This Row],[Module]],splitchar,"BBL*CR*MCI*STATUS**")</f>
        <v>*SOCKET0**COMPUTE0**CPU**MODULE--__BBL*CR*MCI*STATUS**</v>
      </c>
      <c r="U3">
        <f>COUNTIFS(core_mc[TestName],misc[[#This Row],[CORE_BBL_String]],core_mc[VisualId],MC_Check!$H$2)</f>
        <v>0</v>
      </c>
      <c r="V3" t="str">
        <f>_xlfn.TEXTJOIN("",,"*SOCKET0**COMPUTE",misc[[#This Row],[Compute]],"**CPU**MODULE",misc[[#This Row],[Module]],splitchar,"BUS*CR*MCI*STATUS**")</f>
        <v>*SOCKET0**COMPUTE0**CPU**MODULE--__BUS*CR*MCI*STATUS**</v>
      </c>
      <c r="W3">
        <f>COUNTIFS(core_mc[TestName],misc[[#This Row],[Core_BUS_String]],core_mc[VisualId],MC_Check!$H$2)</f>
        <v>0</v>
      </c>
      <c r="X3" t="str">
        <f>_xlfn.TEXTJOIN("",,"*SOCKET0**COMPUTE",misc[[#This Row],[Compute]],"**CPU**MODULE",misc[[#This Row],[Module]],splitchar,"L2*CR*MCI*STATUS**")</f>
        <v>*SOCKET0**COMPUTE0**CPU**MODULE--__L2*CR*MCI*STATUS**</v>
      </c>
      <c r="Y3">
        <f>COUNTIFS(core_mc[TestName],misc[[#This Row],[Core_L2_String]],core_mc[VisualId],MC_Check!$H$2)</f>
        <v>0</v>
      </c>
      <c r="Z3">
        <f>misc[[#This Row],[Core_BBL_Count]]+misc[[#This Row],[Core_IC_Count]]+misc[[#This Row],[Core_MEC_Count]]+misc[[#This Row],[Core_AGU_Count]]+misc[[#This Row],[Core_L2_Count]]+misc[[#This Row],[Core_BUS_Count]]</f>
        <v>0</v>
      </c>
      <c r="AA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" t="str">
        <f>_xlfn.TEXTJOIN("",,"*SOCKET0**COMPUTE",misc[[#This Row],[Compute]],"**UNCORE**SCF**SCF*LLC**SCF*LLC",misc[[#This Row],[location]],splitchar,"MCI*STATUS*")</f>
        <v>*SOCKET0**COMPUTE0**UNCORE**SCF**SCF*LLC**SCF*LLC0__MCI*STATUS*</v>
      </c>
      <c r="AC3">
        <f>COUNTIFS(cha_mc[TestName],misc[[#This Row],[LLC_MCA_String]],cha_mc[VisualId],MC_Check!$H$2)</f>
        <v>0</v>
      </c>
      <c r="AF3" s="64">
        <v>1</v>
      </c>
      <c r="AG3" s="64">
        <v>0</v>
      </c>
      <c r="AH3" s="65" t="str">
        <f>"CH"&amp;memss[[#This Row],[location]]</f>
        <v>CH0</v>
      </c>
      <c r="AI3" s="65" t="b">
        <f>memss[[#This Row],[MEMSS_Hitter_Count]]&gt;0</f>
        <v>0</v>
      </c>
      <c r="AJ3" s="65" t="str">
        <f>_xlfn.TEXTJOIN("",,"*SOCKET0**SOC**MEMSS**B2CMI",memss[[#This Row],[location]],splitchar,"MCI*STATUS*SHADOW*")</f>
        <v>*SOCKET0**SOC**MEMSS**B2CMI0__MCI*STATUS*SHADOW*</v>
      </c>
      <c r="AK3" s="65">
        <f>COUNTIFS(cha_mc[TestName],memss[[#This Row],[MEMMS_MCA_String]],cha_mc[VisualId],MC_Check!$H$2)</f>
        <v>0</v>
      </c>
      <c r="AO3" t="s">
        <v>115</v>
      </c>
      <c r="AP3" t="str">
        <f>"*SOCKET0**IO0**TAPS**IOW*GLBW*IS3M*IBL*TOP110"&amp;splitchar&amp;"TAP*S3M*ERR*STS*"</f>
        <v>*SOCKET0**IO0**TAPS**IOW*GLBW*IS3M*IBL*TOP110__TAP*S3M*ERR*STS*</v>
      </c>
      <c r="AQ3">
        <f>COUNTIFS(cha_mc[TestName],s3errors[[#This Row],[MCA_String]],cha_mc[VisualId],MC_Check!$H$2)</f>
        <v>0</v>
      </c>
      <c r="AS3" t="s">
        <v>115</v>
      </c>
      <c r="AT3" t="str">
        <f>"*SOCKET0**IO0**UNCORE**PUNIT**PTPCFSMS**PTPCFSMS"&amp;splitchar&amp;"MC*STATUS*"</f>
        <v>*SOCKET0**IO0**UNCORE**PUNIT**PTPCFSMS**PTPCFSMS__MC*STATUS*</v>
      </c>
      <c r="AU3">
        <f>COUNTIFS(cha_mc[TestName],punitmcas[[#This Row],[MCA_String]],cha_mc[VisualId],MC_Check!$H$2)</f>
        <v>0</v>
      </c>
    </row>
    <row r="4" spans="1:47" x14ac:dyDescent="0.3">
      <c r="D4" t="s">
        <v>130</v>
      </c>
      <c r="F4">
        <v>0</v>
      </c>
      <c r="G4">
        <v>1</v>
      </c>
      <c r="H4" s="95" t="s">
        <v>145</v>
      </c>
      <c r="I4" s="5" t="b">
        <f>misc[[#This Row],[Core_Hitter_Count]]&gt;0</f>
        <v>0</v>
      </c>
      <c r="J4" t="b">
        <f>misc[[#This Row],[LLC_Hitter_Count]]&gt;0</f>
        <v>0</v>
      </c>
      <c r="K4" t="b">
        <f>misc[[#This Row],[CHA_Hitter_Count]]&gt;0</f>
        <v>0</v>
      </c>
      <c r="L4" t="str">
        <f>_xlfn.TEXTJOIN("",,"*SOCKET0**COMPUTE",misc[[#This Row],[Compute]],"**UNCORE**CHA**CHA",misc[[#This Row],[location]],splitchar,"UTIL**MC*STATUS*")</f>
        <v>*SOCKET0**COMPUTE0**UNCORE**CHA**CHA1__UTIL**MC*STATUS*</v>
      </c>
      <c r="M4">
        <f>COUNTIFS(cha_mc[TestName],misc[[#This Row],[CHA_MCA_String]],cha_mc[VisualId],MC_Check!$H$2)</f>
        <v>0</v>
      </c>
      <c r="N4" t="str">
        <f>_xlfn.TEXTJOIN("",,"*SOCKET0**COMPUTE",misc[[#This Row],[Compute]],"**CPU**MODULE",misc[[#This Row],[Module]],splitchar,"MEC*CR*MCI*STATUS**")</f>
        <v>*SOCKET0**COMPUTE0**CPU**MODULE--__MEC*CR*MCI*STATUS**</v>
      </c>
      <c r="O4">
        <f>COUNTIFS(core_mc[TestName],misc[[#This Row],[MEC_MCA_String]],core_mc[VisualId],MC_Check!$H$2)</f>
        <v>0</v>
      </c>
      <c r="P4" t="str">
        <f>_xlfn.TEXTJOIN("",,"*SOCKET0**COMPUTE",misc[[#This Row],[Compute]],"**CPU**MODULE",misc[[#This Row],[Module]],splitchar,"AGU*CR*MCI*STATUS**")</f>
        <v>*SOCKET0**COMPUTE0**CPU**MODULE--__AGU*CR*MCI*STATUS**</v>
      </c>
      <c r="Q4">
        <f>COUNTIFS(core_mc[TestName],misc[[#This Row],[AGU_MCA_String]],core_mc[VisualId],MC_Check!$H$2)</f>
        <v>0</v>
      </c>
      <c r="R4" t="str">
        <f>_xlfn.TEXTJOIN("",,"*SOCKET0**COMPUTE",misc[[#This Row],[Compute]],"**CPU**MODULE",misc[[#This Row],[Module]],splitchar,"IC*CR*MCI*STATUS**")</f>
        <v>*SOCKET0**COMPUTE0**CPU**MODULE--__IC*CR*MCI*STATUS**</v>
      </c>
      <c r="S4">
        <f>COUNTIFS(core_mc[TestName],misc[[#This Row],[IC_MCA_String]],core_mc[VisualId],MC_Check!$H$2)</f>
        <v>0</v>
      </c>
      <c r="T4" t="str">
        <f>_xlfn.TEXTJOIN("",,"*SOCKET0**COMPUTE",misc[[#This Row],[Compute]],"**CPU**MODULE",misc[[#This Row],[Module]],splitchar,"BBL*CR*MCI*STATUS**")</f>
        <v>*SOCKET0**COMPUTE0**CPU**MODULE--__BBL*CR*MCI*STATUS**</v>
      </c>
      <c r="U4">
        <f>COUNTIFS(core_mc[TestName],misc[[#This Row],[CORE_BBL_String]],core_mc[VisualId],MC_Check!$H$2)</f>
        <v>0</v>
      </c>
      <c r="V4" t="str">
        <f>_xlfn.TEXTJOIN("",,"*SOCKET0**COMPUTE",misc[[#This Row],[Compute]],"**CPU**MODULE",misc[[#This Row],[Module]],splitchar,"BUS*CR*MCI*STATUS**")</f>
        <v>*SOCKET0**COMPUTE0**CPU**MODULE--__BUS*CR*MCI*STATUS**</v>
      </c>
      <c r="W4">
        <f>COUNTIFS(core_mc[TestName],misc[[#This Row],[Core_BUS_String]],core_mc[VisualId],MC_Check!$H$2)</f>
        <v>0</v>
      </c>
      <c r="X4" t="str">
        <f>_xlfn.TEXTJOIN("",,"*SOCKET0**COMPUTE",misc[[#This Row],[Compute]],"**CPU**MODULE",misc[[#This Row],[Module]],splitchar,"L2*CR*MCI*STATUS**")</f>
        <v>*SOCKET0**COMPUTE0**CPU**MODULE--__L2*CR*MCI*STATUS**</v>
      </c>
      <c r="Y4">
        <f>COUNTIFS(core_mc[TestName],misc[[#This Row],[Core_L2_String]],core_mc[VisualId],MC_Check!$H$2)</f>
        <v>0</v>
      </c>
      <c r="Z4">
        <f>misc[[#This Row],[Core_BBL_Count]]+misc[[#This Row],[Core_IC_Count]]+misc[[#This Row],[Core_MEC_Count]]+misc[[#This Row],[Core_AGU_Count]]+misc[[#This Row],[Core_L2_Count]]+misc[[#This Row],[Core_BUS_Count]]</f>
        <v>0</v>
      </c>
      <c r="AA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" t="str">
        <f>_xlfn.TEXTJOIN("",,"*SOCKET0**COMPUTE",misc[[#This Row],[Compute]],"**UNCORE**SCF**SCF*LLC**SCF*LLC",misc[[#This Row],[location]],splitchar,"MCI*STATUS*")</f>
        <v>*SOCKET0**COMPUTE0**UNCORE**SCF**SCF*LLC**SCF*LLC1__MCI*STATUS*</v>
      </c>
      <c r="AC4">
        <f>COUNTIFS(cha_mc[TestName],misc[[#This Row],[LLC_MCA_String]],cha_mc[VisualId],MC_Check!$H$2)</f>
        <v>0</v>
      </c>
      <c r="AF4" s="64">
        <v>1</v>
      </c>
      <c r="AG4" s="64">
        <v>1</v>
      </c>
      <c r="AH4" s="65" t="str">
        <f>"CH"&amp;memss[[#This Row],[location]]</f>
        <v>CH1</v>
      </c>
      <c r="AI4" s="65" t="b">
        <f>memss[[#This Row],[MEMSS_Hitter_Count]]&gt;0</f>
        <v>0</v>
      </c>
      <c r="AJ4" s="65" t="str">
        <f>_xlfn.TEXTJOIN("",,"*SOCKET0**SOC**MEMSS**B2CMI",memss[[#This Row],[location]],splitchar,"MCI*STATUS*SHADOW*")</f>
        <v>*SOCKET0**SOC**MEMSS**B2CMI1__MCI*STATUS*SHADOW*</v>
      </c>
      <c r="AK4" s="65">
        <f>COUNTIFS(cha_mc[TestName],memss[[#This Row],[MEMMS_MCA_String]],cha_mc[VisualId],MC_Check!$H$2)</f>
        <v>0</v>
      </c>
      <c r="AO4" t="s">
        <v>116</v>
      </c>
      <c r="AP4" t="str">
        <f>"*SOCKET0**IO1**TAPS**IOW*GLBW*IS3M*IBL*TOP110"&amp;splitchar&amp;"TAP*S3M*ERR*STS**"</f>
        <v>*SOCKET0**IO1**TAPS**IOW*GLBW*IS3M*IBL*TOP110__TAP*S3M*ERR*STS**</v>
      </c>
      <c r="AQ4">
        <f>COUNTIFS(cha_mc[TestName],s3errors[[#This Row],[MCA_String]],cha_mc[VisualId],MC_Check!$H$2)</f>
        <v>0</v>
      </c>
      <c r="AS4" t="s">
        <v>116</v>
      </c>
      <c r="AT4" t="str">
        <f>"*SOCKET0**IO1**UNCORE**PUNIT**PTPCFSMS**PTPCFSMS"&amp;splitchar&amp;"MC*STATUS*"</f>
        <v>*SOCKET0**IO1**UNCORE**PUNIT**PTPCFSMS**PTPCFSMS__MC*STATUS*</v>
      </c>
      <c r="AU4">
        <f>COUNTIFS(cha_mc[TestName],punitmcas[[#This Row],[MCA_String]],cha_mc[VisualId],MC_Check!$H$2)</f>
        <v>0</v>
      </c>
    </row>
    <row r="5" spans="1:47" x14ac:dyDescent="0.3">
      <c r="F5">
        <v>0</v>
      </c>
      <c r="G5">
        <v>2</v>
      </c>
      <c r="H5" s="95" t="s">
        <v>145</v>
      </c>
      <c r="I5" s="5" t="b">
        <f>misc[[#This Row],[Core_Hitter_Count]]&gt;0</f>
        <v>0</v>
      </c>
      <c r="J5" t="b">
        <f>misc[[#This Row],[LLC_Hitter_Count]]&gt;0</f>
        <v>0</v>
      </c>
      <c r="K5" t="b">
        <f>misc[[#This Row],[CHA_Hitter_Count]]&gt;0</f>
        <v>0</v>
      </c>
      <c r="L5" t="str">
        <f>_xlfn.TEXTJOIN("",,"*SOCKET0**COMPUTE",misc[[#This Row],[Compute]],"**UNCORE**CHA**CHA",misc[[#This Row],[location]],splitchar,"UTIL**MC*STATUS*")</f>
        <v>*SOCKET0**COMPUTE0**UNCORE**CHA**CHA2__UTIL**MC*STATUS*</v>
      </c>
      <c r="M5">
        <f>COUNTIFS(cha_mc[TestName],misc[[#This Row],[CHA_MCA_String]],cha_mc[VisualId],MC_Check!$H$2)</f>
        <v>0</v>
      </c>
      <c r="N5" t="str">
        <f>_xlfn.TEXTJOIN("",,"*SOCKET0**COMPUTE",misc[[#This Row],[Compute]],"**CPU**MODULE",misc[[#This Row],[Module]],splitchar,"MEC*CR*MCI*STATUS**")</f>
        <v>*SOCKET0**COMPUTE0**CPU**MODULE--__MEC*CR*MCI*STATUS**</v>
      </c>
      <c r="O5">
        <f>COUNTIFS(core_mc[TestName],misc[[#This Row],[MEC_MCA_String]],core_mc[VisualId],MC_Check!$H$2)</f>
        <v>0</v>
      </c>
      <c r="P5" t="str">
        <f>_xlfn.TEXTJOIN("",,"*SOCKET0**COMPUTE",misc[[#This Row],[Compute]],"**CPU**MODULE",misc[[#This Row],[Module]],splitchar,"AGU*CR*MCI*STATUS**")</f>
        <v>*SOCKET0**COMPUTE0**CPU**MODULE--__AGU*CR*MCI*STATUS**</v>
      </c>
      <c r="Q5">
        <f>COUNTIFS(core_mc[TestName],misc[[#This Row],[AGU_MCA_String]],core_mc[VisualId],MC_Check!$H$2)</f>
        <v>0</v>
      </c>
      <c r="R5" t="str">
        <f>_xlfn.TEXTJOIN("",,"*SOCKET0**COMPUTE",misc[[#This Row],[Compute]],"**CPU**MODULE",misc[[#This Row],[Module]],splitchar,"IC*CR*MCI*STATUS**")</f>
        <v>*SOCKET0**COMPUTE0**CPU**MODULE--__IC*CR*MCI*STATUS**</v>
      </c>
      <c r="S5">
        <f>COUNTIFS(core_mc[TestName],misc[[#This Row],[IC_MCA_String]],core_mc[VisualId],MC_Check!$H$2)</f>
        <v>0</v>
      </c>
      <c r="T5" t="str">
        <f>_xlfn.TEXTJOIN("",,"*SOCKET0**COMPUTE",misc[[#This Row],[Compute]],"**CPU**MODULE",misc[[#This Row],[Module]],splitchar,"BBL*CR*MCI*STATUS**")</f>
        <v>*SOCKET0**COMPUTE0**CPU**MODULE--__BBL*CR*MCI*STATUS**</v>
      </c>
      <c r="U5">
        <f>COUNTIFS(core_mc[TestName],misc[[#This Row],[CORE_BBL_String]],core_mc[VisualId],MC_Check!$H$2)</f>
        <v>0</v>
      </c>
      <c r="V5" t="str">
        <f>_xlfn.TEXTJOIN("",,"*SOCKET0**COMPUTE",misc[[#This Row],[Compute]],"**CPU**MODULE",misc[[#This Row],[Module]],splitchar,"BUS*CR*MCI*STATUS**")</f>
        <v>*SOCKET0**COMPUTE0**CPU**MODULE--__BUS*CR*MCI*STATUS**</v>
      </c>
      <c r="W5">
        <f>COUNTIFS(core_mc[TestName],misc[[#This Row],[Core_BUS_String]],core_mc[VisualId],MC_Check!$H$2)</f>
        <v>0</v>
      </c>
      <c r="X5" t="str">
        <f>_xlfn.TEXTJOIN("",,"*SOCKET0**COMPUTE",misc[[#This Row],[Compute]],"**CPU**MODULE",misc[[#This Row],[Module]],splitchar,"L2*CR*MCI*STATUS**")</f>
        <v>*SOCKET0**COMPUTE0**CPU**MODULE--__L2*CR*MCI*STATUS**</v>
      </c>
      <c r="Y5">
        <f>COUNTIFS(core_mc[TestName],misc[[#This Row],[Core_L2_String]],core_mc[VisualId],MC_Check!$H$2)</f>
        <v>0</v>
      </c>
      <c r="Z5">
        <f>misc[[#This Row],[Core_BBL_Count]]+misc[[#This Row],[Core_IC_Count]]+misc[[#This Row],[Core_MEC_Count]]+misc[[#This Row],[Core_AGU_Count]]+misc[[#This Row],[Core_L2_Count]]+misc[[#This Row],[Core_BUS_Count]]</f>
        <v>0</v>
      </c>
      <c r="AA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" t="str">
        <f>_xlfn.TEXTJOIN("",,"*SOCKET0**COMPUTE",misc[[#This Row],[Compute]],"**UNCORE**SCF**SCF*LLC**SCF*LLC",misc[[#This Row],[location]],splitchar,"MCI*STATUS*")</f>
        <v>*SOCKET0**COMPUTE0**UNCORE**SCF**SCF*LLC**SCF*LLC2__MCI*STATUS*</v>
      </c>
      <c r="AC5">
        <f>COUNTIFS(cha_mc[TestName],misc[[#This Row],[LLC_MCA_String]],cha_mc[VisualId],MC_Check!$H$2)</f>
        <v>0</v>
      </c>
      <c r="AF5" s="64">
        <v>0</v>
      </c>
      <c r="AG5" s="64">
        <v>2</v>
      </c>
      <c r="AH5" s="65" t="str">
        <f>"CH"&amp;memss[[#This Row],[location]]</f>
        <v>CH2</v>
      </c>
      <c r="AI5" s="65" t="b">
        <f>memss[[#This Row],[MEMSS_Hitter_Count]]&gt;0</f>
        <v>0</v>
      </c>
      <c r="AJ5" s="65" t="str">
        <f>_xlfn.TEXTJOIN("",,"*SOCKET0**SOC**MEMSS**B2CMI",memss[[#This Row],[location]],splitchar,"MCI*STATUS*SHADOW*")</f>
        <v>*SOCKET0**SOC**MEMSS**B2CMI2__MCI*STATUS*SHADOW*</v>
      </c>
      <c r="AK5" s="65">
        <f>COUNTIFS(cha_mc[TestName],memss[[#This Row],[MEMMS_MCA_String]],cha_mc[VisualId],MC_Check!$H$2)</f>
        <v>0</v>
      </c>
      <c r="AO5" t="s">
        <v>117</v>
      </c>
      <c r="AP5" t="str">
        <f>"*SOCKET0**COMPUTE0**TAPS**IOW*GLBW*IS3M*IBL*TOP110"&amp;splitchar&amp;"TAP*S3M*ERR*STS**"</f>
        <v>*SOCKET0**COMPUTE0**TAPS**IOW*GLBW*IS3M*IBL*TOP110__TAP*S3M*ERR*STS**</v>
      </c>
      <c r="AQ5">
        <f>COUNTIFS(cha_mc[TestName],s3errors[[#This Row],[MCA_String]],cha_mc[VisualId],MC_Check!$H$2)</f>
        <v>0</v>
      </c>
      <c r="AS5" t="s">
        <v>117</v>
      </c>
      <c r="AT5" t="str">
        <f>"*SOCKET0**COMPUTE0**UNCORE**PUNIT**PTPCFSMS**PTPCFSMS"&amp;splitchar&amp;"MC*STATUS*"</f>
        <v>*SOCKET0**COMPUTE0**UNCORE**PUNIT**PTPCFSMS**PTPCFSMS__MC*STATUS*</v>
      </c>
      <c r="AU5">
        <f>COUNTIFS(cha_mc[TestName],punitmcas[[#This Row],[MCA_String]],cha_mc[VisualId],MC_Check!$H$2)</f>
        <v>0</v>
      </c>
    </row>
    <row r="6" spans="1:47" x14ac:dyDescent="0.3">
      <c r="F6">
        <v>0</v>
      </c>
      <c r="G6">
        <v>3</v>
      </c>
      <c r="H6" s="95" t="s">
        <v>145</v>
      </c>
      <c r="I6" s="5" t="b">
        <f>misc[[#This Row],[Core_Hitter_Count]]&gt;0</f>
        <v>0</v>
      </c>
      <c r="J6" t="b">
        <f>misc[[#This Row],[LLC_Hitter_Count]]&gt;0</f>
        <v>0</v>
      </c>
      <c r="K6" t="b">
        <f>misc[[#This Row],[CHA_Hitter_Count]]&gt;0</f>
        <v>0</v>
      </c>
      <c r="L6" t="str">
        <f>_xlfn.TEXTJOIN("",,"*SOCKET0**COMPUTE",misc[[#This Row],[Compute]],"**UNCORE**CHA**CHA",misc[[#This Row],[location]],splitchar,"UTIL**MC*STATUS*")</f>
        <v>*SOCKET0**COMPUTE0**UNCORE**CHA**CHA3__UTIL**MC*STATUS*</v>
      </c>
      <c r="M6">
        <f>COUNTIFS(cha_mc[TestName],misc[[#This Row],[CHA_MCA_String]],cha_mc[VisualId],MC_Check!$H$2)</f>
        <v>0</v>
      </c>
      <c r="N6" t="str">
        <f>_xlfn.TEXTJOIN("",,"*SOCKET0**COMPUTE",misc[[#This Row],[Compute]],"**CPU**MODULE",misc[[#This Row],[Module]],splitchar,"MEC*CR*MCI*STATUS**")</f>
        <v>*SOCKET0**COMPUTE0**CPU**MODULE--__MEC*CR*MCI*STATUS**</v>
      </c>
      <c r="O6">
        <f>COUNTIFS(core_mc[TestName],misc[[#This Row],[MEC_MCA_String]],core_mc[VisualId],MC_Check!$H$2)</f>
        <v>0</v>
      </c>
      <c r="P6" t="str">
        <f>_xlfn.TEXTJOIN("",,"*SOCKET0**COMPUTE",misc[[#This Row],[Compute]],"**CPU**MODULE",misc[[#This Row],[Module]],splitchar,"AGU*CR*MCI*STATUS**")</f>
        <v>*SOCKET0**COMPUTE0**CPU**MODULE--__AGU*CR*MCI*STATUS**</v>
      </c>
      <c r="Q6">
        <f>COUNTIFS(core_mc[TestName],misc[[#This Row],[AGU_MCA_String]],core_mc[VisualId],MC_Check!$H$2)</f>
        <v>0</v>
      </c>
      <c r="R6" t="str">
        <f>_xlfn.TEXTJOIN("",,"*SOCKET0**COMPUTE",misc[[#This Row],[Compute]],"**CPU**MODULE",misc[[#This Row],[Module]],splitchar,"IC*CR*MCI*STATUS**")</f>
        <v>*SOCKET0**COMPUTE0**CPU**MODULE--__IC*CR*MCI*STATUS**</v>
      </c>
      <c r="S6">
        <f>COUNTIFS(core_mc[TestName],misc[[#This Row],[IC_MCA_String]],core_mc[VisualId],MC_Check!$H$2)</f>
        <v>0</v>
      </c>
      <c r="T6" t="str">
        <f>_xlfn.TEXTJOIN("",,"*SOCKET0**COMPUTE",misc[[#This Row],[Compute]],"**CPU**MODULE",misc[[#This Row],[Module]],splitchar,"BBL*CR*MCI*STATUS**")</f>
        <v>*SOCKET0**COMPUTE0**CPU**MODULE--__BBL*CR*MCI*STATUS**</v>
      </c>
      <c r="U6">
        <f>COUNTIFS(core_mc[TestName],misc[[#This Row],[CORE_BBL_String]],core_mc[VisualId],MC_Check!$H$2)</f>
        <v>0</v>
      </c>
      <c r="V6" t="str">
        <f>_xlfn.TEXTJOIN("",,"*SOCKET0**COMPUTE",misc[[#This Row],[Compute]],"**CPU**MODULE",misc[[#This Row],[Module]],splitchar,"BUS*CR*MCI*STATUS**")</f>
        <v>*SOCKET0**COMPUTE0**CPU**MODULE--__BUS*CR*MCI*STATUS**</v>
      </c>
      <c r="W6">
        <f>COUNTIFS(core_mc[TestName],misc[[#This Row],[Core_BUS_String]],core_mc[VisualId],MC_Check!$H$2)</f>
        <v>0</v>
      </c>
      <c r="X6" t="str">
        <f>_xlfn.TEXTJOIN("",,"*SOCKET0**COMPUTE",misc[[#This Row],[Compute]],"**CPU**MODULE",misc[[#This Row],[Module]],splitchar,"L2*CR*MCI*STATUS**")</f>
        <v>*SOCKET0**COMPUTE0**CPU**MODULE--__L2*CR*MCI*STATUS**</v>
      </c>
      <c r="Y6">
        <f>COUNTIFS(core_mc[TestName],misc[[#This Row],[Core_L2_String]],core_mc[VisualId],MC_Check!$H$2)</f>
        <v>0</v>
      </c>
      <c r="Z6">
        <f>misc[[#This Row],[Core_BBL_Count]]+misc[[#This Row],[Core_IC_Count]]+misc[[#This Row],[Core_MEC_Count]]+misc[[#This Row],[Core_AGU_Count]]+misc[[#This Row],[Core_L2_Count]]+misc[[#This Row],[Core_BUS_Count]]</f>
        <v>0</v>
      </c>
      <c r="AA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" t="str">
        <f>_xlfn.TEXTJOIN("",,"*SOCKET0**COMPUTE",misc[[#This Row],[Compute]],"**UNCORE**SCF**SCF*LLC**SCF*LLC",misc[[#This Row],[location]],splitchar,"MCI*STATUS*")</f>
        <v>*SOCKET0**COMPUTE0**UNCORE**SCF**SCF*LLC**SCF*LLC3__MCI*STATUS*</v>
      </c>
      <c r="AC6">
        <f>COUNTIFS(cha_mc[TestName],misc[[#This Row],[LLC_MCA_String]],cha_mc[VisualId],MC_Check!$H$2)</f>
        <v>0</v>
      </c>
      <c r="AF6" s="64">
        <v>0</v>
      </c>
      <c r="AG6" s="64">
        <v>3</v>
      </c>
      <c r="AH6" s="65" t="str">
        <f>"CH"&amp;memss[[#This Row],[location]]</f>
        <v>CH3</v>
      </c>
      <c r="AI6" s="65" t="b">
        <f>memss[[#This Row],[MEMSS_Hitter_Count]]&gt;0</f>
        <v>0</v>
      </c>
      <c r="AJ6" s="65" t="str">
        <f>_xlfn.TEXTJOIN("",,"*SOCKET0**SOC**MEMSS**B2CMI",memss[[#This Row],[location]],splitchar,"MCI*STATUS*SHADOW*")</f>
        <v>*SOCKET0**SOC**MEMSS**B2CMI3__MCI*STATUS*SHADOW*</v>
      </c>
      <c r="AK6" s="65">
        <f>COUNTIFS(cha_mc[TestName],memss[[#This Row],[MEMMS_MCA_String]],cha_mc[VisualId],MC_Check!$H$2)</f>
        <v>0</v>
      </c>
      <c r="AO6" t="s">
        <v>118</v>
      </c>
      <c r="AP6" t="str">
        <f>"*SOCKET0**COMPUTE1**TAPS**IOW*GLBW*IS3M*IBL*TOP110"&amp;splitchar&amp;"TAP*S3M*ERR*STS**"</f>
        <v>*SOCKET0**COMPUTE1**TAPS**IOW*GLBW*IS3M*IBL*TOP110__TAP*S3M*ERR*STS**</v>
      </c>
      <c r="AQ6">
        <f>COUNTIFS(cha_mc[TestName],s3errors[[#This Row],[MCA_String]],cha_mc[VisualId],MC_Check!$H$2)</f>
        <v>0</v>
      </c>
      <c r="AS6" t="s">
        <v>118</v>
      </c>
      <c r="AT6" t="str">
        <f>"*SOCKET0**COMPUTE0**UNCORE**PUNIT**PTPCFSMS**PTPCFSMS"&amp;splitchar&amp;"MC*STATUS*"</f>
        <v>*SOCKET0**COMPUTE0**UNCORE**PUNIT**PTPCFSMS**PTPCFSMS__MC*STATUS*</v>
      </c>
      <c r="AU6">
        <f>COUNTIFS(cha_mc[TestName],punitmcas[[#This Row],[MCA_String]],cha_mc[VisualId],MC_Check!$H$2)</f>
        <v>0</v>
      </c>
    </row>
    <row r="7" spans="1:47" x14ac:dyDescent="0.3">
      <c r="D7" t="s">
        <v>132</v>
      </c>
      <c r="F7">
        <v>0</v>
      </c>
      <c r="G7">
        <v>4</v>
      </c>
      <c r="H7" s="95" t="s">
        <v>145</v>
      </c>
      <c r="I7" s="5" t="b">
        <f>misc[[#This Row],[Core_Hitter_Count]]&gt;0</f>
        <v>0</v>
      </c>
      <c r="J7" t="b">
        <f>misc[[#This Row],[LLC_Hitter_Count]]&gt;0</f>
        <v>0</v>
      </c>
      <c r="K7" t="b">
        <f>misc[[#This Row],[CHA_Hitter_Count]]&gt;0</f>
        <v>0</v>
      </c>
      <c r="L7" t="str">
        <f>_xlfn.TEXTJOIN("",,"*SOCKET0**COMPUTE",misc[[#This Row],[Compute]],"**UNCORE**CHA**CHA",misc[[#This Row],[location]],splitchar,"UTIL**MC*STATUS*")</f>
        <v>*SOCKET0**COMPUTE0**UNCORE**CHA**CHA4__UTIL**MC*STATUS*</v>
      </c>
      <c r="M7">
        <f>COUNTIFS(cha_mc[TestName],misc[[#This Row],[CHA_MCA_String]],cha_mc[VisualId],MC_Check!$H$2)</f>
        <v>0</v>
      </c>
      <c r="N7" t="str">
        <f>_xlfn.TEXTJOIN("",,"*SOCKET0**COMPUTE",misc[[#This Row],[Compute]],"**CPU**MODULE",misc[[#This Row],[Module]],splitchar,"MEC*CR*MCI*STATUS**")</f>
        <v>*SOCKET0**COMPUTE0**CPU**MODULE--__MEC*CR*MCI*STATUS**</v>
      </c>
      <c r="O7">
        <f>COUNTIFS(core_mc[TestName],misc[[#This Row],[MEC_MCA_String]],core_mc[VisualId],MC_Check!$H$2)</f>
        <v>0</v>
      </c>
      <c r="P7" t="str">
        <f>_xlfn.TEXTJOIN("",,"*SOCKET0**COMPUTE",misc[[#This Row],[Compute]],"**CPU**MODULE",misc[[#This Row],[Module]],splitchar,"AGU*CR*MCI*STATUS**")</f>
        <v>*SOCKET0**COMPUTE0**CPU**MODULE--__AGU*CR*MCI*STATUS**</v>
      </c>
      <c r="Q7">
        <f>COUNTIFS(core_mc[TestName],misc[[#This Row],[AGU_MCA_String]],core_mc[VisualId],MC_Check!$H$2)</f>
        <v>0</v>
      </c>
      <c r="R7" t="str">
        <f>_xlfn.TEXTJOIN("",,"*SOCKET0**COMPUTE",misc[[#This Row],[Compute]],"**CPU**MODULE",misc[[#This Row],[Module]],splitchar,"IC*CR*MCI*STATUS**")</f>
        <v>*SOCKET0**COMPUTE0**CPU**MODULE--__IC*CR*MCI*STATUS**</v>
      </c>
      <c r="S7">
        <f>COUNTIFS(core_mc[TestName],misc[[#This Row],[IC_MCA_String]],core_mc[VisualId],MC_Check!$H$2)</f>
        <v>0</v>
      </c>
      <c r="T7" t="str">
        <f>_xlfn.TEXTJOIN("",,"*SOCKET0**COMPUTE",misc[[#This Row],[Compute]],"**CPU**MODULE",misc[[#This Row],[Module]],splitchar,"BBL*CR*MCI*STATUS**")</f>
        <v>*SOCKET0**COMPUTE0**CPU**MODULE--__BBL*CR*MCI*STATUS**</v>
      </c>
      <c r="U7">
        <f>COUNTIFS(core_mc[TestName],misc[[#This Row],[CORE_BBL_String]],core_mc[VisualId],MC_Check!$H$2)</f>
        <v>0</v>
      </c>
      <c r="V7" t="str">
        <f>_xlfn.TEXTJOIN("",,"*SOCKET0**COMPUTE",misc[[#This Row],[Compute]],"**CPU**MODULE",misc[[#This Row],[Module]],splitchar,"BUS*CR*MCI*STATUS**")</f>
        <v>*SOCKET0**COMPUTE0**CPU**MODULE--__BUS*CR*MCI*STATUS**</v>
      </c>
      <c r="W7">
        <f>COUNTIFS(core_mc[TestName],misc[[#This Row],[Core_BUS_String]],core_mc[VisualId],MC_Check!$H$2)</f>
        <v>0</v>
      </c>
      <c r="X7" t="str">
        <f>_xlfn.TEXTJOIN("",,"*SOCKET0**COMPUTE",misc[[#This Row],[Compute]],"**CPU**MODULE",misc[[#This Row],[Module]],splitchar,"L2*CR*MCI*STATUS**")</f>
        <v>*SOCKET0**COMPUTE0**CPU**MODULE--__L2*CR*MCI*STATUS**</v>
      </c>
      <c r="Y7">
        <f>COUNTIFS(core_mc[TestName],misc[[#This Row],[Core_L2_String]],core_mc[VisualId],MC_Check!$H$2)</f>
        <v>0</v>
      </c>
      <c r="Z7">
        <f>misc[[#This Row],[Core_BBL_Count]]+misc[[#This Row],[Core_IC_Count]]+misc[[#This Row],[Core_MEC_Count]]+misc[[#This Row],[Core_AGU_Count]]+misc[[#This Row],[Core_L2_Count]]+misc[[#This Row],[Core_BUS_Count]]</f>
        <v>0</v>
      </c>
      <c r="AA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" t="str">
        <f>_xlfn.TEXTJOIN("",,"*SOCKET0**COMPUTE",misc[[#This Row],[Compute]],"**UNCORE**SCF**SCF*LLC**SCF*LLC",misc[[#This Row],[location]],splitchar,"MCI*STATUS*")</f>
        <v>*SOCKET0**COMPUTE0**UNCORE**SCF**SCF*LLC**SCF*LLC4__MCI*STATUS*</v>
      </c>
      <c r="AC7">
        <f>COUNTIFS(cha_mc[TestName],misc[[#This Row],[LLC_MCA_String]],cha_mc[VisualId],MC_Check!$H$2)</f>
        <v>0</v>
      </c>
      <c r="AF7" s="64">
        <v>2</v>
      </c>
      <c r="AG7" s="64">
        <v>4</v>
      </c>
      <c r="AH7" s="65" t="str">
        <f>"CH"&amp;memss[[#This Row],[location]]</f>
        <v>CH4</v>
      </c>
      <c r="AI7" s="65" t="b">
        <f>memss[[#This Row],[MEMSS_Hitter_Count]]&gt;0</f>
        <v>0</v>
      </c>
      <c r="AJ7" s="65" t="str">
        <f>_xlfn.TEXTJOIN("",,"*SOCKET0**SOC**MEMSS**B2CMI",memss[[#This Row],[location]],splitchar,"MCI*STATUS*SHADOW*")</f>
        <v>*SOCKET0**SOC**MEMSS**B2CMI4__MCI*STATUS*SHADOW*</v>
      </c>
      <c r="AK7" s="65">
        <f>COUNTIFS(cha_mc[TestName],memss[[#This Row],[MEMMS_MCA_String]],cha_mc[VisualId],MC_Check!$H$2)</f>
        <v>0</v>
      </c>
      <c r="AO7" t="s">
        <v>119</v>
      </c>
      <c r="AP7" t="str">
        <f>"*SOCKET0**COMPUTE2**TAPS**IOW*GLBW*IS3M*IBL*TOP110"&amp;splitchar&amp;"TAP*S3M*ERR*STS**"</f>
        <v>*SOCKET0**COMPUTE2**TAPS**IOW*GLBW*IS3M*IBL*TOP110__TAP*S3M*ERR*STS**</v>
      </c>
      <c r="AQ7">
        <f>COUNTIFS(cha_mc[TestName],s3errors[[#This Row],[MCA_String]],cha_mc[VisualId],MC_Check!$H$2)</f>
        <v>0</v>
      </c>
      <c r="AS7" t="s">
        <v>119</v>
      </c>
      <c r="AT7" t="str">
        <f>"*SOCKET0**COMPUTE0**UNCORE**PUNIT**PTPCFSMS**PTPCFSMS"&amp;splitchar&amp;"MC*STATUS*"</f>
        <v>*SOCKET0**COMPUTE0**UNCORE**PUNIT**PTPCFSMS**PTPCFSMS__MC*STATUS*</v>
      </c>
      <c r="AU7">
        <f>COUNTIFS(cha_mc[TestName],punitmcas[[#This Row],[MCA_String]],cha_mc[VisualId],MC_Check!$H$2)</f>
        <v>0</v>
      </c>
    </row>
    <row r="8" spans="1:47" x14ac:dyDescent="0.3">
      <c r="D8">
        <v>1</v>
      </c>
      <c r="F8">
        <v>0</v>
      </c>
      <c r="G8">
        <v>5</v>
      </c>
      <c r="H8" s="95" t="s">
        <v>145</v>
      </c>
      <c r="I8" s="5" t="b">
        <f>misc[[#This Row],[Core_Hitter_Count]]&gt;0</f>
        <v>0</v>
      </c>
      <c r="J8" t="b">
        <f>misc[[#This Row],[LLC_Hitter_Count]]&gt;0</f>
        <v>0</v>
      </c>
      <c r="K8" t="b">
        <f>misc[[#This Row],[CHA_Hitter_Count]]&gt;0</f>
        <v>0</v>
      </c>
      <c r="L8" t="str">
        <f>_xlfn.TEXTJOIN("",,"*SOCKET0**COMPUTE",misc[[#This Row],[Compute]],"**UNCORE**CHA**CHA",misc[[#This Row],[location]],splitchar,"UTIL**MC*STATUS*")</f>
        <v>*SOCKET0**COMPUTE0**UNCORE**CHA**CHA5__UTIL**MC*STATUS*</v>
      </c>
      <c r="M8">
        <f>COUNTIFS(cha_mc[TestName],misc[[#This Row],[CHA_MCA_String]],cha_mc[VisualId],MC_Check!$H$2)</f>
        <v>0</v>
      </c>
      <c r="N8" t="str">
        <f>_xlfn.TEXTJOIN("",,"*SOCKET0**COMPUTE",misc[[#This Row],[Compute]],"**CPU**MODULE",misc[[#This Row],[Module]],splitchar,"MEC*CR*MCI*STATUS**")</f>
        <v>*SOCKET0**COMPUTE0**CPU**MODULE--__MEC*CR*MCI*STATUS**</v>
      </c>
      <c r="O8">
        <f>COUNTIFS(core_mc[TestName],misc[[#This Row],[MEC_MCA_String]],core_mc[VisualId],MC_Check!$H$2)</f>
        <v>0</v>
      </c>
      <c r="P8" t="str">
        <f>_xlfn.TEXTJOIN("",,"*SOCKET0**COMPUTE",misc[[#This Row],[Compute]],"**CPU**MODULE",misc[[#This Row],[Module]],splitchar,"AGU*CR*MCI*STATUS**")</f>
        <v>*SOCKET0**COMPUTE0**CPU**MODULE--__AGU*CR*MCI*STATUS**</v>
      </c>
      <c r="Q8">
        <f>COUNTIFS(core_mc[TestName],misc[[#This Row],[AGU_MCA_String]],core_mc[VisualId],MC_Check!$H$2)</f>
        <v>0</v>
      </c>
      <c r="R8" t="str">
        <f>_xlfn.TEXTJOIN("",,"*SOCKET0**COMPUTE",misc[[#This Row],[Compute]],"**CPU**MODULE",misc[[#This Row],[Module]],splitchar,"IC*CR*MCI*STATUS**")</f>
        <v>*SOCKET0**COMPUTE0**CPU**MODULE--__IC*CR*MCI*STATUS**</v>
      </c>
      <c r="S8">
        <f>COUNTIFS(core_mc[TestName],misc[[#This Row],[IC_MCA_String]],core_mc[VisualId],MC_Check!$H$2)</f>
        <v>0</v>
      </c>
      <c r="T8" t="str">
        <f>_xlfn.TEXTJOIN("",,"*SOCKET0**COMPUTE",misc[[#This Row],[Compute]],"**CPU**MODULE",misc[[#This Row],[Module]],splitchar,"BBL*CR*MCI*STATUS**")</f>
        <v>*SOCKET0**COMPUTE0**CPU**MODULE--__BBL*CR*MCI*STATUS**</v>
      </c>
      <c r="U8">
        <f>COUNTIFS(core_mc[TestName],misc[[#This Row],[CORE_BBL_String]],core_mc[VisualId],MC_Check!$H$2)</f>
        <v>0</v>
      </c>
      <c r="V8" t="str">
        <f>_xlfn.TEXTJOIN("",,"*SOCKET0**COMPUTE",misc[[#This Row],[Compute]],"**CPU**MODULE",misc[[#This Row],[Module]],splitchar,"BUS*CR*MCI*STATUS**")</f>
        <v>*SOCKET0**COMPUTE0**CPU**MODULE--__BUS*CR*MCI*STATUS**</v>
      </c>
      <c r="W8">
        <f>COUNTIFS(core_mc[TestName],misc[[#This Row],[Core_BUS_String]],core_mc[VisualId],MC_Check!$H$2)</f>
        <v>0</v>
      </c>
      <c r="X8" t="str">
        <f>_xlfn.TEXTJOIN("",,"*SOCKET0**COMPUTE",misc[[#This Row],[Compute]],"**CPU**MODULE",misc[[#This Row],[Module]],splitchar,"L2*CR*MCI*STATUS**")</f>
        <v>*SOCKET0**COMPUTE0**CPU**MODULE--__L2*CR*MCI*STATUS**</v>
      </c>
      <c r="Y8">
        <f>COUNTIFS(core_mc[TestName],misc[[#This Row],[Core_L2_String]],core_mc[VisualId],MC_Check!$H$2)</f>
        <v>0</v>
      </c>
      <c r="Z8">
        <f>misc[[#This Row],[Core_BBL_Count]]+misc[[#This Row],[Core_IC_Count]]+misc[[#This Row],[Core_MEC_Count]]+misc[[#This Row],[Core_AGU_Count]]+misc[[#This Row],[Core_L2_Count]]+misc[[#This Row],[Core_BUS_Count]]</f>
        <v>0</v>
      </c>
      <c r="AA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" t="str">
        <f>_xlfn.TEXTJOIN("",,"*SOCKET0**COMPUTE",misc[[#This Row],[Compute]],"**UNCORE**SCF**SCF*LLC**SCF*LLC",misc[[#This Row],[location]],splitchar,"MCI*STATUS*")</f>
        <v>*SOCKET0**COMPUTE0**UNCORE**SCF**SCF*LLC**SCF*LLC5__MCI*STATUS*</v>
      </c>
      <c r="AC8">
        <f>COUNTIFS(cha_mc[TestName],misc[[#This Row],[LLC_MCA_String]],cha_mc[VisualId],MC_Check!$H$2)</f>
        <v>0</v>
      </c>
      <c r="AF8" s="64">
        <v>2</v>
      </c>
      <c r="AG8" s="64">
        <v>5</v>
      </c>
      <c r="AH8" s="65" t="str">
        <f>"CH"&amp;memss[[#This Row],[location]]</f>
        <v>CH5</v>
      </c>
      <c r="AI8" s="65" t="b">
        <f>memss[[#This Row],[MEMSS_Hitter_Count]]&gt;0</f>
        <v>0</v>
      </c>
      <c r="AJ8" s="65" t="str">
        <f>_xlfn.TEXTJOIN("",,"*SOCKET0**SOC**MEMSS**B2CMI",memss[[#This Row],[location]],splitchar,"MCI*STATUS*SHADOW*")</f>
        <v>*SOCKET0**SOC**MEMSS**B2CMI5__MCI*STATUS*SHADOW*</v>
      </c>
      <c r="AK8" s="65">
        <f>COUNTIFS(cha_mc[TestName],memss[[#This Row],[MEMMS_MCA_String]],cha_mc[VisualId],MC_Check!$H$2)</f>
        <v>0</v>
      </c>
    </row>
    <row r="9" spans="1:47" x14ac:dyDescent="0.3">
      <c r="D9">
        <v>2</v>
      </c>
      <c r="F9">
        <v>0</v>
      </c>
      <c r="G9">
        <v>6</v>
      </c>
      <c r="H9">
        <f>misc[[#This Row],[Compute]]*24+0</f>
        <v>0</v>
      </c>
      <c r="I9" s="5" t="b">
        <f>misc[[#This Row],[Core_Hitter_Count]]&gt;0</f>
        <v>0</v>
      </c>
      <c r="J9" t="b">
        <f>misc[[#This Row],[LLC_Hitter_Count]]&gt;0</f>
        <v>0</v>
      </c>
      <c r="K9" t="b">
        <f>misc[[#This Row],[CHA_Hitter_Count]]&gt;0</f>
        <v>0</v>
      </c>
      <c r="L9" t="str">
        <f>_xlfn.TEXTJOIN("",,"*SOCKET0**COMPUTE",misc[[#This Row],[Compute]],"**UNCORE**CHA**CHA",misc[[#This Row],[location]],splitchar,"UTIL**MC*STATUS*")</f>
        <v>*SOCKET0**COMPUTE0**UNCORE**CHA**CHA6__UTIL**MC*STATUS*</v>
      </c>
      <c r="M9">
        <f>COUNTIFS(cha_mc[TestName],misc[[#This Row],[CHA_MCA_String]],cha_mc[VisualId],MC_Check!$H$2)</f>
        <v>0</v>
      </c>
      <c r="N9" t="str">
        <f>_xlfn.TEXTJOIN("",,"*SOCKET0**COMPUTE",misc[[#This Row],[Compute]],"**CPU**MODULE",misc[[#This Row],[Module]],splitchar,"MEC*CR*MCI*STATUS**")</f>
        <v>*SOCKET0**COMPUTE0**CPU**MODULE0__MEC*CR*MCI*STATUS**</v>
      </c>
      <c r="O9">
        <f>COUNTIFS(core_mc[TestName],misc[[#This Row],[MEC_MCA_String]],core_mc[VisualId],MC_Check!$H$2)</f>
        <v>0</v>
      </c>
      <c r="P9" t="str">
        <f>_xlfn.TEXTJOIN("",,"*SOCKET0**COMPUTE",misc[[#This Row],[Compute]],"**CPU**MODULE",misc[[#This Row],[Module]],splitchar,"AGU*CR*MCI*STATUS**")</f>
        <v>*SOCKET0**COMPUTE0**CPU**MODULE0__AGU*CR*MCI*STATUS**</v>
      </c>
      <c r="Q9">
        <f>COUNTIFS(core_mc[TestName],misc[[#This Row],[AGU_MCA_String]],core_mc[VisualId],MC_Check!$H$2)</f>
        <v>0</v>
      </c>
      <c r="R9" t="str">
        <f>_xlfn.TEXTJOIN("",,"*SOCKET0**COMPUTE",misc[[#This Row],[Compute]],"**CPU**MODULE",misc[[#This Row],[Module]],splitchar,"IC*CR*MCI*STATUS**")</f>
        <v>*SOCKET0**COMPUTE0**CPU**MODULE0__IC*CR*MCI*STATUS**</v>
      </c>
      <c r="S9">
        <f>COUNTIFS(core_mc[TestName],misc[[#This Row],[IC_MCA_String]],core_mc[VisualId],MC_Check!$H$2)</f>
        <v>0</v>
      </c>
      <c r="T9" t="str">
        <f>_xlfn.TEXTJOIN("",,"*SOCKET0**COMPUTE",misc[[#This Row],[Compute]],"**CPU**MODULE",misc[[#This Row],[Module]],splitchar,"BBL*CR*MCI*STATUS**")</f>
        <v>*SOCKET0**COMPUTE0**CPU**MODULE0__BBL*CR*MCI*STATUS**</v>
      </c>
      <c r="U9">
        <f>COUNTIFS(core_mc[TestName],misc[[#This Row],[CORE_BBL_String]],core_mc[VisualId],MC_Check!$H$2)</f>
        <v>0</v>
      </c>
      <c r="V9" t="str">
        <f>_xlfn.TEXTJOIN("",,"*SOCKET0**COMPUTE",misc[[#This Row],[Compute]],"**CPU**MODULE",misc[[#This Row],[Module]],splitchar,"BUS*CR*MCI*STATUS**")</f>
        <v>*SOCKET0**COMPUTE0**CPU**MODULE0__BUS*CR*MCI*STATUS**</v>
      </c>
      <c r="W9">
        <f>COUNTIFS(core_mc[TestName],misc[[#This Row],[Core_BUS_String]],core_mc[VisualId],MC_Check!$H$2)</f>
        <v>0</v>
      </c>
      <c r="X9" t="str">
        <f>_xlfn.TEXTJOIN("",,"*SOCKET0**COMPUTE",misc[[#This Row],[Compute]],"**CPU**MODULE",misc[[#This Row],[Module]],splitchar,"L2*CR*MCI*STATUS**")</f>
        <v>*SOCKET0**COMPUTE0**CPU**MODULE0__L2*CR*MCI*STATUS**</v>
      </c>
      <c r="Y9">
        <f>COUNTIFS(core_mc[TestName],misc[[#This Row],[Core_L2_String]],core_mc[VisualId],MC_Check!$H$2)</f>
        <v>0</v>
      </c>
      <c r="Z9">
        <f>misc[[#This Row],[Core_BBL_Count]]+misc[[#This Row],[Core_IC_Count]]+misc[[#This Row],[Core_MEC_Count]]+misc[[#This Row],[Core_AGU_Count]]+misc[[#This Row],[Core_L2_Count]]+misc[[#This Row],[Core_BUS_Count]]</f>
        <v>0</v>
      </c>
      <c r="AA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" t="str">
        <f>_xlfn.TEXTJOIN("",,"*SOCKET0**COMPUTE",misc[[#This Row],[Compute]],"**UNCORE**SCF**SCF*LLC**SCF*LLC",misc[[#This Row],[location]],splitchar,"MCI*STATUS*")</f>
        <v>*SOCKET0**COMPUTE0**UNCORE**SCF**SCF*LLC**SCF*LLC6__MCI*STATUS*</v>
      </c>
      <c r="AC9">
        <f>COUNTIFS(cha_mc[TestName],misc[[#This Row],[LLC_MCA_String]],cha_mc[VisualId],MC_Check!$H$2)</f>
        <v>0</v>
      </c>
      <c r="AF9" s="64">
        <v>1</v>
      </c>
      <c r="AG9" s="64">
        <v>6</v>
      </c>
      <c r="AH9" s="65" t="str">
        <f>"CH"&amp;memss[[#This Row],[location]]</f>
        <v>CH6</v>
      </c>
      <c r="AI9" s="65" t="b">
        <f>memss[[#This Row],[MEMSS_Hitter_Count]]&gt;0</f>
        <v>0</v>
      </c>
      <c r="AJ9" s="65" t="str">
        <f>_xlfn.TEXTJOIN("",,"*SOCKET0**SOC**MEMSS**B2CMI",memss[[#This Row],[location]],splitchar,"MCI*STATUS*SHADOW*")</f>
        <v>*SOCKET0**SOC**MEMSS**B2CMI6__MCI*STATUS*SHADOW*</v>
      </c>
      <c r="AK9" s="65">
        <f>COUNTIFS(cha_mc[TestName],memss[[#This Row],[MEMMS_MCA_String]],cha_mc[VisualId],MC_Check!$H$2)</f>
        <v>0</v>
      </c>
    </row>
    <row r="10" spans="1:47" x14ac:dyDescent="0.3">
      <c r="D10">
        <v>3</v>
      </c>
      <c r="F10">
        <v>0</v>
      </c>
      <c r="G10">
        <v>7</v>
      </c>
      <c r="H10">
        <f>misc[[#This Row],[Compute]]*24+4</f>
        <v>4</v>
      </c>
      <c r="I10" s="5" t="b">
        <f>misc[[#This Row],[Core_Hitter_Count]]&gt;0</f>
        <v>0</v>
      </c>
      <c r="J10" t="b">
        <f>misc[[#This Row],[LLC_Hitter_Count]]&gt;0</f>
        <v>0</v>
      </c>
      <c r="K10" t="b">
        <f>misc[[#This Row],[CHA_Hitter_Count]]&gt;0</f>
        <v>0</v>
      </c>
      <c r="L10" t="str">
        <f>_xlfn.TEXTJOIN("",,"*SOCKET0**COMPUTE",misc[[#This Row],[Compute]],"**UNCORE**CHA**CHA",misc[[#This Row],[location]],splitchar,"UTIL**MC*STATUS*")</f>
        <v>*SOCKET0**COMPUTE0**UNCORE**CHA**CHA7__UTIL**MC*STATUS*</v>
      </c>
      <c r="M10">
        <f>COUNTIFS(cha_mc[TestName],misc[[#This Row],[CHA_MCA_String]],cha_mc[VisualId],MC_Check!$H$2)</f>
        <v>0</v>
      </c>
      <c r="N10" t="str">
        <f>_xlfn.TEXTJOIN("",,"*SOCKET0**COMPUTE",misc[[#This Row],[Compute]],"**CPU**MODULE",misc[[#This Row],[Module]],splitchar,"MEC*CR*MCI*STATUS**")</f>
        <v>*SOCKET0**COMPUTE0**CPU**MODULE4__MEC*CR*MCI*STATUS**</v>
      </c>
      <c r="O10">
        <f>COUNTIFS(core_mc[TestName],misc[[#This Row],[MEC_MCA_String]],core_mc[VisualId],MC_Check!$H$2)</f>
        <v>0</v>
      </c>
      <c r="P10" t="str">
        <f>_xlfn.TEXTJOIN("",,"*SOCKET0**COMPUTE",misc[[#This Row],[Compute]],"**CPU**MODULE",misc[[#This Row],[Module]],splitchar,"AGU*CR*MCI*STATUS**")</f>
        <v>*SOCKET0**COMPUTE0**CPU**MODULE4__AGU*CR*MCI*STATUS**</v>
      </c>
      <c r="Q10">
        <f>COUNTIFS(core_mc[TestName],misc[[#This Row],[AGU_MCA_String]],core_mc[VisualId],MC_Check!$H$2)</f>
        <v>0</v>
      </c>
      <c r="R10" t="str">
        <f>_xlfn.TEXTJOIN("",,"*SOCKET0**COMPUTE",misc[[#This Row],[Compute]],"**CPU**MODULE",misc[[#This Row],[Module]],splitchar,"IC*CR*MCI*STATUS**")</f>
        <v>*SOCKET0**COMPUTE0**CPU**MODULE4__IC*CR*MCI*STATUS**</v>
      </c>
      <c r="S10">
        <f>COUNTIFS(core_mc[TestName],misc[[#This Row],[IC_MCA_String]],core_mc[VisualId],MC_Check!$H$2)</f>
        <v>0</v>
      </c>
      <c r="T10" t="str">
        <f>_xlfn.TEXTJOIN("",,"*SOCKET0**COMPUTE",misc[[#This Row],[Compute]],"**CPU**MODULE",misc[[#This Row],[Module]],splitchar,"BBL*CR*MCI*STATUS**")</f>
        <v>*SOCKET0**COMPUTE0**CPU**MODULE4__BBL*CR*MCI*STATUS**</v>
      </c>
      <c r="U10">
        <f>COUNTIFS(core_mc[TestName],misc[[#This Row],[CORE_BBL_String]],core_mc[VisualId],MC_Check!$H$2)</f>
        <v>0</v>
      </c>
      <c r="V10" t="str">
        <f>_xlfn.TEXTJOIN("",,"*SOCKET0**COMPUTE",misc[[#This Row],[Compute]],"**CPU**MODULE",misc[[#This Row],[Module]],splitchar,"BUS*CR*MCI*STATUS**")</f>
        <v>*SOCKET0**COMPUTE0**CPU**MODULE4__BUS*CR*MCI*STATUS**</v>
      </c>
      <c r="W10">
        <f>COUNTIFS(core_mc[TestName],misc[[#This Row],[Core_BUS_String]],core_mc[VisualId],MC_Check!$H$2)</f>
        <v>0</v>
      </c>
      <c r="X10" t="str">
        <f>_xlfn.TEXTJOIN("",,"*SOCKET0**COMPUTE",misc[[#This Row],[Compute]],"**CPU**MODULE",misc[[#This Row],[Module]],splitchar,"L2*CR*MCI*STATUS**")</f>
        <v>*SOCKET0**COMPUTE0**CPU**MODULE4__L2*CR*MCI*STATUS**</v>
      </c>
      <c r="Y10">
        <f>COUNTIFS(core_mc[TestName],misc[[#This Row],[Core_L2_String]],core_mc[VisualId],MC_Check!$H$2)</f>
        <v>0</v>
      </c>
      <c r="Z10">
        <f>misc[[#This Row],[Core_BBL_Count]]+misc[[#This Row],[Core_IC_Count]]+misc[[#This Row],[Core_MEC_Count]]+misc[[#This Row],[Core_AGU_Count]]+misc[[#This Row],[Core_L2_Count]]+misc[[#This Row],[Core_BUS_Count]]</f>
        <v>0</v>
      </c>
      <c r="AA1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" t="str">
        <f>_xlfn.TEXTJOIN("",,"*SOCKET0**COMPUTE",misc[[#This Row],[Compute]],"**UNCORE**SCF**SCF*LLC**SCF*LLC",misc[[#This Row],[location]],splitchar,"MCI*STATUS*")</f>
        <v>*SOCKET0**COMPUTE0**UNCORE**SCF**SCF*LLC**SCF*LLC7__MCI*STATUS*</v>
      </c>
      <c r="AC10">
        <f>COUNTIFS(cha_mc[TestName],misc[[#This Row],[LLC_MCA_String]],cha_mc[VisualId],MC_Check!$H$2)</f>
        <v>0</v>
      </c>
      <c r="AF10" s="64">
        <v>1</v>
      </c>
      <c r="AG10" s="64">
        <v>7</v>
      </c>
      <c r="AH10" s="65" t="str">
        <f>"CH"&amp;memss[[#This Row],[location]]</f>
        <v>CH7</v>
      </c>
      <c r="AI10" s="65" t="b">
        <f>memss[[#This Row],[MEMSS_Hitter_Count]]&gt;0</f>
        <v>0</v>
      </c>
      <c r="AJ10" s="65" t="str">
        <f>_xlfn.TEXTJOIN("",,"*SOCKET0**SOC**MEMSS**B2CMI",memss[[#This Row],[location]],splitchar,"MCI*STATUS*SHADOW*")</f>
        <v>*SOCKET0**SOC**MEMSS**B2CMI7__MCI*STATUS*SHADOW*</v>
      </c>
      <c r="AK10" s="65">
        <f>COUNTIFS(cha_mc[TestName],memss[[#This Row],[MEMMS_MCA_String]],cha_mc[VisualId],MC_Check!$H$2)</f>
        <v>0</v>
      </c>
    </row>
    <row r="11" spans="1:47" x14ac:dyDescent="0.3">
      <c r="F11">
        <v>0</v>
      </c>
      <c r="G11">
        <v>8</v>
      </c>
      <c r="H11">
        <f>misc[[#This Row],[Compute]]*24+8</f>
        <v>8</v>
      </c>
      <c r="I11" s="5" t="b">
        <f>misc[[#This Row],[Core_Hitter_Count]]&gt;0</f>
        <v>0</v>
      </c>
      <c r="J11" t="b">
        <f>misc[[#This Row],[LLC_Hitter_Count]]&gt;0</f>
        <v>0</v>
      </c>
      <c r="K11" t="b">
        <f>misc[[#This Row],[CHA_Hitter_Count]]&gt;0</f>
        <v>0</v>
      </c>
      <c r="L11" t="str">
        <f>_xlfn.TEXTJOIN("",,"*SOCKET0**COMPUTE",misc[[#This Row],[Compute]],"**UNCORE**CHA**CHA",misc[[#This Row],[location]],splitchar,"UTIL**MC*STATUS*")</f>
        <v>*SOCKET0**COMPUTE0**UNCORE**CHA**CHA8__UTIL**MC*STATUS*</v>
      </c>
      <c r="M11">
        <f>COUNTIFS(cha_mc[TestName],misc[[#This Row],[CHA_MCA_String]],cha_mc[VisualId],MC_Check!$H$2)</f>
        <v>0</v>
      </c>
      <c r="N11" t="str">
        <f>_xlfn.TEXTJOIN("",,"*SOCKET0**COMPUTE",misc[[#This Row],[Compute]],"**CPU**MODULE",misc[[#This Row],[Module]],splitchar,"MEC*CR*MCI*STATUS**")</f>
        <v>*SOCKET0**COMPUTE0**CPU**MODULE8__MEC*CR*MCI*STATUS**</v>
      </c>
      <c r="O11">
        <f>COUNTIFS(core_mc[TestName],misc[[#This Row],[MEC_MCA_String]],core_mc[VisualId],MC_Check!$H$2)</f>
        <v>0</v>
      </c>
      <c r="P11" t="str">
        <f>_xlfn.TEXTJOIN("",,"*SOCKET0**COMPUTE",misc[[#This Row],[Compute]],"**CPU**MODULE",misc[[#This Row],[Module]],splitchar,"AGU*CR*MCI*STATUS**")</f>
        <v>*SOCKET0**COMPUTE0**CPU**MODULE8__AGU*CR*MCI*STATUS**</v>
      </c>
      <c r="Q11">
        <f>COUNTIFS(core_mc[TestName],misc[[#This Row],[AGU_MCA_String]],core_mc[VisualId],MC_Check!$H$2)</f>
        <v>0</v>
      </c>
      <c r="R11" t="str">
        <f>_xlfn.TEXTJOIN("",,"*SOCKET0**COMPUTE",misc[[#This Row],[Compute]],"**CPU**MODULE",misc[[#This Row],[Module]],splitchar,"IC*CR*MCI*STATUS**")</f>
        <v>*SOCKET0**COMPUTE0**CPU**MODULE8__IC*CR*MCI*STATUS**</v>
      </c>
      <c r="S11">
        <f>COUNTIFS(core_mc[TestName],misc[[#This Row],[IC_MCA_String]],core_mc[VisualId],MC_Check!$H$2)</f>
        <v>0</v>
      </c>
      <c r="T11" t="str">
        <f>_xlfn.TEXTJOIN("",,"*SOCKET0**COMPUTE",misc[[#This Row],[Compute]],"**CPU**MODULE",misc[[#This Row],[Module]],splitchar,"BBL*CR*MCI*STATUS**")</f>
        <v>*SOCKET0**COMPUTE0**CPU**MODULE8__BBL*CR*MCI*STATUS**</v>
      </c>
      <c r="U11">
        <f>COUNTIFS(core_mc[TestName],misc[[#This Row],[CORE_BBL_String]],core_mc[VisualId],MC_Check!$H$2)</f>
        <v>0</v>
      </c>
      <c r="V11" t="str">
        <f>_xlfn.TEXTJOIN("",,"*SOCKET0**COMPUTE",misc[[#This Row],[Compute]],"**CPU**MODULE",misc[[#This Row],[Module]],splitchar,"BUS*CR*MCI*STATUS**")</f>
        <v>*SOCKET0**COMPUTE0**CPU**MODULE8__BUS*CR*MCI*STATUS**</v>
      </c>
      <c r="W11">
        <f>COUNTIFS(core_mc[TestName],misc[[#This Row],[Core_BUS_String]],core_mc[VisualId],MC_Check!$H$2)</f>
        <v>0</v>
      </c>
      <c r="X11" t="str">
        <f>_xlfn.TEXTJOIN("",,"*SOCKET0**COMPUTE",misc[[#This Row],[Compute]],"**CPU**MODULE",misc[[#This Row],[Module]],splitchar,"L2*CR*MCI*STATUS**")</f>
        <v>*SOCKET0**COMPUTE0**CPU**MODULE8__L2*CR*MCI*STATUS**</v>
      </c>
      <c r="Y11">
        <f>COUNTIFS(core_mc[TestName],misc[[#This Row],[Core_L2_String]],core_mc[VisualId],MC_Check!$H$2)</f>
        <v>0</v>
      </c>
      <c r="Z11">
        <f>misc[[#This Row],[Core_BBL_Count]]+misc[[#This Row],[Core_IC_Count]]+misc[[#This Row],[Core_MEC_Count]]+misc[[#This Row],[Core_AGU_Count]]+misc[[#This Row],[Core_L2_Count]]+misc[[#This Row],[Core_BUS_Count]]</f>
        <v>0</v>
      </c>
      <c r="AA1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" t="str">
        <f>_xlfn.TEXTJOIN("",,"*SOCKET0**COMPUTE",misc[[#This Row],[Compute]],"**UNCORE**SCF**SCF*LLC**SCF*LLC",misc[[#This Row],[location]],splitchar,"MCI*STATUS*")</f>
        <v>*SOCKET0**COMPUTE0**UNCORE**SCF**SCF*LLC**SCF*LLC8__MCI*STATUS*</v>
      </c>
      <c r="AC11">
        <f>COUNTIFS(cha_mc[TestName],misc[[#This Row],[LLC_MCA_String]],cha_mc[VisualId],MC_Check!$H$2)</f>
        <v>0</v>
      </c>
      <c r="AF11" s="64">
        <v>0</v>
      </c>
      <c r="AG11" s="64">
        <v>8</v>
      </c>
      <c r="AH11" s="65" t="str">
        <f>"CH"&amp;memss[[#This Row],[location]]</f>
        <v>CH8</v>
      </c>
      <c r="AI11" s="65" t="b">
        <f>memss[[#This Row],[MEMSS_Hitter_Count]]&gt;0</f>
        <v>0</v>
      </c>
      <c r="AJ11" s="65" t="str">
        <f>_xlfn.TEXTJOIN("",,"*SOCKET0**SOC**MEMSS**B2CMI",memss[[#This Row],[location]],splitchar,"MCI*STATUS*SHADOW*")</f>
        <v>*SOCKET0**SOC**MEMSS**B2CMI8__MCI*STATUS*SHADOW*</v>
      </c>
      <c r="AK11" s="65">
        <f>COUNTIFS(cha_mc[TestName],memss[[#This Row],[MEMMS_MCA_String]],cha_mc[VisualId],MC_Check!$H$2)</f>
        <v>0</v>
      </c>
    </row>
    <row r="12" spans="1:47" x14ac:dyDescent="0.3">
      <c r="F12">
        <v>0</v>
      </c>
      <c r="G12">
        <v>9</v>
      </c>
      <c r="H12" s="95" t="s">
        <v>145</v>
      </c>
      <c r="I12" s="5" t="b">
        <f>misc[[#This Row],[Core_Hitter_Count]]&gt;0</f>
        <v>0</v>
      </c>
      <c r="J12" t="b">
        <f>misc[[#This Row],[LLC_Hitter_Count]]&gt;0</f>
        <v>0</v>
      </c>
      <c r="K12" t="b">
        <f>misc[[#This Row],[CHA_Hitter_Count]]&gt;0</f>
        <v>0</v>
      </c>
      <c r="L12" t="str">
        <f>_xlfn.TEXTJOIN("",,"*SOCKET0**COMPUTE",misc[[#This Row],[Compute]],"**UNCORE**CHA**CHA",misc[[#This Row],[location]],splitchar,"UTIL**MC*STATUS*")</f>
        <v>*SOCKET0**COMPUTE0**UNCORE**CHA**CHA9__UTIL**MC*STATUS*</v>
      </c>
      <c r="M12">
        <f>COUNTIFS(cha_mc[TestName],misc[[#This Row],[CHA_MCA_String]],cha_mc[VisualId],MC_Check!$H$2)</f>
        <v>0</v>
      </c>
      <c r="N12" t="str">
        <f>_xlfn.TEXTJOIN("",,"*SOCKET0**COMPUTE",misc[[#This Row],[Compute]],"**CPU**MODULE",misc[[#This Row],[Module]],splitchar,"MEC*CR*MCI*STATUS**")</f>
        <v>*SOCKET0**COMPUTE0**CPU**MODULE--__MEC*CR*MCI*STATUS**</v>
      </c>
      <c r="O12">
        <f>COUNTIFS(core_mc[TestName],misc[[#This Row],[MEC_MCA_String]],core_mc[VisualId],MC_Check!$H$2)</f>
        <v>0</v>
      </c>
      <c r="P12" t="str">
        <f>_xlfn.TEXTJOIN("",,"*SOCKET0**COMPUTE",misc[[#This Row],[Compute]],"**CPU**MODULE",misc[[#This Row],[Module]],splitchar,"AGU*CR*MCI*STATUS**")</f>
        <v>*SOCKET0**COMPUTE0**CPU**MODULE--__AGU*CR*MCI*STATUS**</v>
      </c>
      <c r="Q12">
        <f>COUNTIFS(core_mc[TestName],misc[[#This Row],[AGU_MCA_String]],core_mc[VisualId],MC_Check!$H$2)</f>
        <v>0</v>
      </c>
      <c r="R12" t="str">
        <f>_xlfn.TEXTJOIN("",,"*SOCKET0**COMPUTE",misc[[#This Row],[Compute]],"**CPU**MODULE",misc[[#This Row],[Module]],splitchar,"IC*CR*MCI*STATUS**")</f>
        <v>*SOCKET0**COMPUTE0**CPU**MODULE--__IC*CR*MCI*STATUS**</v>
      </c>
      <c r="S12">
        <f>COUNTIFS(core_mc[TestName],misc[[#This Row],[IC_MCA_String]],core_mc[VisualId],MC_Check!$H$2)</f>
        <v>0</v>
      </c>
      <c r="T12" t="str">
        <f>_xlfn.TEXTJOIN("",,"*SOCKET0**COMPUTE",misc[[#This Row],[Compute]],"**CPU**MODULE",misc[[#This Row],[Module]],splitchar,"BBL*CR*MCI*STATUS**")</f>
        <v>*SOCKET0**COMPUTE0**CPU**MODULE--__BBL*CR*MCI*STATUS**</v>
      </c>
      <c r="U12">
        <f>COUNTIFS(core_mc[TestName],misc[[#This Row],[CORE_BBL_String]],core_mc[VisualId],MC_Check!$H$2)</f>
        <v>0</v>
      </c>
      <c r="V12" t="str">
        <f>_xlfn.TEXTJOIN("",,"*SOCKET0**COMPUTE",misc[[#This Row],[Compute]],"**CPU**MODULE",misc[[#This Row],[Module]],splitchar,"BUS*CR*MCI*STATUS**")</f>
        <v>*SOCKET0**COMPUTE0**CPU**MODULE--__BUS*CR*MCI*STATUS**</v>
      </c>
      <c r="W12">
        <f>COUNTIFS(core_mc[TestName],misc[[#This Row],[Core_BUS_String]],core_mc[VisualId],MC_Check!$H$2)</f>
        <v>0</v>
      </c>
      <c r="X12" t="str">
        <f>_xlfn.TEXTJOIN("",,"*SOCKET0**COMPUTE",misc[[#This Row],[Compute]],"**CPU**MODULE",misc[[#This Row],[Module]],splitchar,"L2*CR*MCI*STATUS**")</f>
        <v>*SOCKET0**COMPUTE0**CPU**MODULE--__L2*CR*MCI*STATUS**</v>
      </c>
      <c r="Y12">
        <f>COUNTIFS(core_mc[TestName],misc[[#This Row],[Core_L2_String]],core_mc[VisualId],MC_Check!$H$2)</f>
        <v>0</v>
      </c>
      <c r="Z12">
        <f>misc[[#This Row],[Core_BBL_Count]]+misc[[#This Row],[Core_IC_Count]]+misc[[#This Row],[Core_MEC_Count]]+misc[[#This Row],[Core_AGU_Count]]+misc[[#This Row],[Core_L2_Count]]+misc[[#This Row],[Core_BUS_Count]]</f>
        <v>0</v>
      </c>
      <c r="AA1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" t="str">
        <f>_xlfn.TEXTJOIN("",,"*SOCKET0**COMPUTE",misc[[#This Row],[Compute]],"**UNCORE**SCF**SCF*LLC**SCF*LLC",misc[[#This Row],[location]],splitchar,"MCI*STATUS*")</f>
        <v>*SOCKET0**COMPUTE0**UNCORE**SCF**SCF*LLC**SCF*LLC9__MCI*STATUS*</v>
      </c>
      <c r="AC12">
        <f>COUNTIFS(cha_mc[TestName],misc[[#This Row],[LLC_MCA_String]],cha_mc[VisualId],MC_Check!$H$2)</f>
        <v>0</v>
      </c>
      <c r="AF12" s="64">
        <v>0</v>
      </c>
      <c r="AG12" s="64">
        <v>9</v>
      </c>
      <c r="AH12" s="65" t="str">
        <f>"CH"&amp;memss[[#This Row],[location]]</f>
        <v>CH9</v>
      </c>
      <c r="AI12" s="65" t="b">
        <f>memss[[#This Row],[MEMSS_Hitter_Count]]&gt;0</f>
        <v>0</v>
      </c>
      <c r="AJ12" s="65" t="str">
        <f>_xlfn.TEXTJOIN("",,"*SOCKET0**SOC**MEMSS**B2CMI",memss[[#This Row],[location]],splitchar,"MCI*STATUS*SHADOW*")</f>
        <v>*SOCKET0**SOC**MEMSS**B2CMI9__MCI*STATUS*SHADOW*</v>
      </c>
      <c r="AK12" s="65">
        <f>COUNTIFS(cha_mc[TestName],memss[[#This Row],[MEMMS_MCA_String]],cha_mc[VisualId],MC_Check!$H$2)</f>
        <v>0</v>
      </c>
    </row>
    <row r="13" spans="1:47" x14ac:dyDescent="0.3">
      <c r="F13">
        <v>0</v>
      </c>
      <c r="G13">
        <v>10</v>
      </c>
      <c r="H13" s="95" t="s">
        <v>145</v>
      </c>
      <c r="I13" s="5" t="b">
        <f>misc[[#This Row],[Core_Hitter_Count]]&gt;0</f>
        <v>0</v>
      </c>
      <c r="J13" t="b">
        <f>misc[[#This Row],[LLC_Hitter_Count]]&gt;0</f>
        <v>0</v>
      </c>
      <c r="K13" t="b">
        <f>misc[[#This Row],[CHA_Hitter_Count]]&gt;0</f>
        <v>0</v>
      </c>
      <c r="L13" t="str">
        <f>_xlfn.TEXTJOIN("",,"*SOCKET0**COMPUTE",misc[[#This Row],[Compute]],"**UNCORE**CHA**CHA",misc[[#This Row],[location]],splitchar,"UTIL**MC*STATUS*")</f>
        <v>*SOCKET0**COMPUTE0**UNCORE**CHA**CHA10__UTIL**MC*STATUS*</v>
      </c>
      <c r="M13">
        <f>COUNTIFS(cha_mc[TestName],misc[[#This Row],[CHA_MCA_String]],cha_mc[VisualId],MC_Check!$H$2)</f>
        <v>0</v>
      </c>
      <c r="N13" t="str">
        <f>_xlfn.TEXTJOIN("",,"*SOCKET0**COMPUTE",misc[[#This Row],[Compute]],"**CPU**MODULE",misc[[#This Row],[Module]],splitchar,"MEC*CR*MCI*STATUS**")</f>
        <v>*SOCKET0**COMPUTE0**CPU**MODULE--__MEC*CR*MCI*STATUS**</v>
      </c>
      <c r="O13">
        <f>COUNTIFS(core_mc[TestName],misc[[#This Row],[MEC_MCA_String]],core_mc[VisualId],MC_Check!$H$2)</f>
        <v>0</v>
      </c>
      <c r="P13" t="str">
        <f>_xlfn.TEXTJOIN("",,"*SOCKET0**COMPUTE",misc[[#This Row],[Compute]],"**CPU**MODULE",misc[[#This Row],[Module]],splitchar,"AGU*CR*MCI*STATUS**")</f>
        <v>*SOCKET0**COMPUTE0**CPU**MODULE--__AGU*CR*MCI*STATUS**</v>
      </c>
      <c r="Q13">
        <f>COUNTIFS(core_mc[TestName],misc[[#This Row],[AGU_MCA_String]],core_mc[VisualId],MC_Check!$H$2)</f>
        <v>0</v>
      </c>
      <c r="R13" t="str">
        <f>_xlfn.TEXTJOIN("",,"*SOCKET0**COMPUTE",misc[[#This Row],[Compute]],"**CPU**MODULE",misc[[#This Row],[Module]],splitchar,"IC*CR*MCI*STATUS**")</f>
        <v>*SOCKET0**COMPUTE0**CPU**MODULE--__IC*CR*MCI*STATUS**</v>
      </c>
      <c r="S13">
        <f>COUNTIFS(core_mc[TestName],misc[[#This Row],[IC_MCA_String]],core_mc[VisualId],MC_Check!$H$2)</f>
        <v>0</v>
      </c>
      <c r="T13" t="str">
        <f>_xlfn.TEXTJOIN("",,"*SOCKET0**COMPUTE",misc[[#This Row],[Compute]],"**CPU**MODULE",misc[[#This Row],[Module]],splitchar,"BBL*CR*MCI*STATUS**")</f>
        <v>*SOCKET0**COMPUTE0**CPU**MODULE--__BBL*CR*MCI*STATUS**</v>
      </c>
      <c r="U13">
        <f>COUNTIFS(core_mc[TestName],misc[[#This Row],[CORE_BBL_String]],core_mc[VisualId],MC_Check!$H$2)</f>
        <v>0</v>
      </c>
      <c r="V13" t="str">
        <f>_xlfn.TEXTJOIN("",,"*SOCKET0**COMPUTE",misc[[#This Row],[Compute]],"**CPU**MODULE",misc[[#This Row],[Module]],splitchar,"BUS*CR*MCI*STATUS**")</f>
        <v>*SOCKET0**COMPUTE0**CPU**MODULE--__BUS*CR*MCI*STATUS**</v>
      </c>
      <c r="W13">
        <f>COUNTIFS(core_mc[TestName],misc[[#This Row],[Core_BUS_String]],core_mc[VisualId],MC_Check!$H$2)</f>
        <v>0</v>
      </c>
      <c r="X13" t="str">
        <f>_xlfn.TEXTJOIN("",,"*SOCKET0**COMPUTE",misc[[#This Row],[Compute]],"**CPU**MODULE",misc[[#This Row],[Module]],splitchar,"L2*CR*MCI*STATUS**")</f>
        <v>*SOCKET0**COMPUTE0**CPU**MODULE--__L2*CR*MCI*STATUS**</v>
      </c>
      <c r="Y13">
        <f>COUNTIFS(core_mc[TestName],misc[[#This Row],[Core_L2_String]],core_mc[VisualId],MC_Check!$H$2)</f>
        <v>0</v>
      </c>
      <c r="Z13">
        <f>misc[[#This Row],[Core_BBL_Count]]+misc[[#This Row],[Core_IC_Count]]+misc[[#This Row],[Core_MEC_Count]]+misc[[#This Row],[Core_AGU_Count]]+misc[[#This Row],[Core_L2_Count]]+misc[[#This Row],[Core_BUS_Count]]</f>
        <v>0</v>
      </c>
      <c r="AA1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" t="str">
        <f>_xlfn.TEXTJOIN("",,"*SOCKET0**COMPUTE",misc[[#This Row],[Compute]],"**UNCORE**SCF**SCF*LLC**SCF*LLC",misc[[#This Row],[location]],splitchar,"MCI*STATUS*")</f>
        <v>*SOCKET0**COMPUTE0**UNCORE**SCF**SCF*LLC**SCF*LLC10__MCI*STATUS*</v>
      </c>
      <c r="AC13">
        <f>COUNTIFS(cha_mc[TestName],misc[[#This Row],[LLC_MCA_String]],cha_mc[VisualId],MC_Check!$H$2)</f>
        <v>0</v>
      </c>
      <c r="AF13" s="64">
        <v>2</v>
      </c>
      <c r="AG13" s="64">
        <v>10</v>
      </c>
      <c r="AH13" s="65" t="str">
        <f>"CH"&amp;memss[[#This Row],[location]]</f>
        <v>CH10</v>
      </c>
      <c r="AI13" s="65" t="b">
        <f>memss[[#This Row],[MEMSS_Hitter_Count]]&gt;0</f>
        <v>0</v>
      </c>
      <c r="AJ13" s="65" t="str">
        <f>_xlfn.TEXTJOIN("",,"*SOCKET0**SOC**MEMSS**B2CMI",memss[[#This Row],[location]],splitchar,"MCI*STATUS*SHADOW*")</f>
        <v>*SOCKET0**SOC**MEMSS**B2CMI10__MCI*STATUS*SHADOW*</v>
      </c>
      <c r="AK13" s="65">
        <f>COUNTIFS(cha_mc[TestName],memss[[#This Row],[MEMMS_MCA_String]],cha_mc[VisualId],MC_Check!$H$2)</f>
        <v>0</v>
      </c>
    </row>
    <row r="14" spans="1:47" x14ac:dyDescent="0.3">
      <c r="F14">
        <v>0</v>
      </c>
      <c r="G14">
        <v>11</v>
      </c>
      <c r="H14" s="95" t="s">
        <v>145</v>
      </c>
      <c r="I14" s="5" t="b">
        <f>misc[[#This Row],[Core_Hitter_Count]]&gt;0</f>
        <v>0</v>
      </c>
      <c r="J14" t="b">
        <f>misc[[#This Row],[LLC_Hitter_Count]]&gt;0</f>
        <v>0</v>
      </c>
      <c r="K14" t="b">
        <f>misc[[#This Row],[CHA_Hitter_Count]]&gt;0</f>
        <v>0</v>
      </c>
      <c r="L14" t="str">
        <f>_xlfn.TEXTJOIN("",,"*SOCKET0**COMPUTE",misc[[#This Row],[Compute]],"**UNCORE**CHA**CHA",misc[[#This Row],[location]],splitchar,"UTIL**MC*STATUS*")</f>
        <v>*SOCKET0**COMPUTE0**UNCORE**CHA**CHA11__UTIL**MC*STATUS*</v>
      </c>
      <c r="M14">
        <f>COUNTIFS(cha_mc[TestName],misc[[#This Row],[CHA_MCA_String]],cha_mc[VisualId],MC_Check!$H$2)</f>
        <v>0</v>
      </c>
      <c r="N14" t="str">
        <f>_xlfn.TEXTJOIN("",,"*SOCKET0**COMPUTE",misc[[#This Row],[Compute]],"**CPU**MODULE",misc[[#This Row],[Module]],splitchar,"MEC*CR*MCI*STATUS**")</f>
        <v>*SOCKET0**COMPUTE0**CPU**MODULE--__MEC*CR*MCI*STATUS**</v>
      </c>
      <c r="O14">
        <f>COUNTIFS(core_mc[TestName],misc[[#This Row],[MEC_MCA_String]],core_mc[VisualId],MC_Check!$H$2)</f>
        <v>0</v>
      </c>
      <c r="P14" t="str">
        <f>_xlfn.TEXTJOIN("",,"*SOCKET0**COMPUTE",misc[[#This Row],[Compute]],"**CPU**MODULE",misc[[#This Row],[Module]],splitchar,"AGU*CR*MCI*STATUS**")</f>
        <v>*SOCKET0**COMPUTE0**CPU**MODULE--__AGU*CR*MCI*STATUS**</v>
      </c>
      <c r="Q14">
        <f>COUNTIFS(core_mc[TestName],misc[[#This Row],[AGU_MCA_String]],core_mc[VisualId],MC_Check!$H$2)</f>
        <v>0</v>
      </c>
      <c r="R14" t="str">
        <f>_xlfn.TEXTJOIN("",,"*SOCKET0**COMPUTE",misc[[#This Row],[Compute]],"**CPU**MODULE",misc[[#This Row],[Module]],splitchar,"IC*CR*MCI*STATUS**")</f>
        <v>*SOCKET0**COMPUTE0**CPU**MODULE--__IC*CR*MCI*STATUS**</v>
      </c>
      <c r="S14">
        <f>COUNTIFS(core_mc[TestName],misc[[#This Row],[IC_MCA_String]],core_mc[VisualId],MC_Check!$H$2)</f>
        <v>0</v>
      </c>
      <c r="T14" t="str">
        <f>_xlfn.TEXTJOIN("",,"*SOCKET0**COMPUTE",misc[[#This Row],[Compute]],"**CPU**MODULE",misc[[#This Row],[Module]],splitchar,"BBL*CR*MCI*STATUS**")</f>
        <v>*SOCKET0**COMPUTE0**CPU**MODULE--__BBL*CR*MCI*STATUS**</v>
      </c>
      <c r="U14">
        <f>COUNTIFS(core_mc[TestName],misc[[#This Row],[CORE_BBL_String]],core_mc[VisualId],MC_Check!$H$2)</f>
        <v>0</v>
      </c>
      <c r="V14" t="str">
        <f>_xlfn.TEXTJOIN("",,"*SOCKET0**COMPUTE",misc[[#This Row],[Compute]],"**CPU**MODULE",misc[[#This Row],[Module]],splitchar,"BUS*CR*MCI*STATUS**")</f>
        <v>*SOCKET0**COMPUTE0**CPU**MODULE--__BUS*CR*MCI*STATUS**</v>
      </c>
      <c r="W14">
        <f>COUNTIFS(core_mc[TestName],misc[[#This Row],[Core_BUS_String]],core_mc[VisualId],MC_Check!$H$2)</f>
        <v>0</v>
      </c>
      <c r="X14" t="str">
        <f>_xlfn.TEXTJOIN("",,"*SOCKET0**COMPUTE",misc[[#This Row],[Compute]],"**CPU**MODULE",misc[[#This Row],[Module]],splitchar,"L2*CR*MCI*STATUS**")</f>
        <v>*SOCKET0**COMPUTE0**CPU**MODULE--__L2*CR*MCI*STATUS**</v>
      </c>
      <c r="Y14">
        <f>COUNTIFS(core_mc[TestName],misc[[#This Row],[Core_L2_String]],core_mc[VisualId],MC_Check!$H$2)</f>
        <v>0</v>
      </c>
      <c r="Z14">
        <f>misc[[#This Row],[Core_BBL_Count]]+misc[[#This Row],[Core_IC_Count]]+misc[[#This Row],[Core_MEC_Count]]+misc[[#This Row],[Core_AGU_Count]]+misc[[#This Row],[Core_L2_Count]]+misc[[#This Row],[Core_BUS_Count]]</f>
        <v>0</v>
      </c>
      <c r="AA1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" t="str">
        <f>_xlfn.TEXTJOIN("",,"*SOCKET0**COMPUTE",misc[[#This Row],[Compute]],"**UNCORE**SCF**SCF*LLC**SCF*LLC",misc[[#This Row],[location]],splitchar,"MCI*STATUS*")</f>
        <v>*SOCKET0**COMPUTE0**UNCORE**SCF**SCF*LLC**SCF*LLC11__MCI*STATUS*</v>
      </c>
      <c r="AC14">
        <f>COUNTIFS(cha_mc[TestName],misc[[#This Row],[LLC_MCA_String]],cha_mc[VisualId],MC_Check!$H$2)</f>
        <v>0</v>
      </c>
      <c r="AF14" s="64">
        <v>2</v>
      </c>
      <c r="AG14" s="64">
        <v>11</v>
      </c>
      <c r="AH14" s="65" t="str">
        <f>"CH"&amp;memss[[#This Row],[location]]</f>
        <v>CH11</v>
      </c>
      <c r="AI14" s="65" t="b">
        <f>memss[[#This Row],[MEMSS_Hitter_Count]]&gt;0</f>
        <v>0</v>
      </c>
      <c r="AJ14" s="65" t="str">
        <f>_xlfn.TEXTJOIN("",,"*SOCKET0**SOC**MEMSS**B2CMI",memss[[#This Row],[location]],splitchar,"MCI*STATUS*SHADOW*")</f>
        <v>*SOCKET0**SOC**MEMSS**B2CMI11__MCI*STATUS*SHADOW*</v>
      </c>
      <c r="AK14" s="65">
        <f>COUNTIFS(cha_mc[TestName],memss[[#This Row],[MEMMS_MCA_String]],cha_mc[VisualId],MC_Check!$H$2)</f>
        <v>0</v>
      </c>
    </row>
    <row r="15" spans="1:47" x14ac:dyDescent="0.3">
      <c r="F15">
        <v>0</v>
      </c>
      <c r="G15">
        <v>12</v>
      </c>
      <c r="H15" s="95" t="s">
        <v>145</v>
      </c>
      <c r="I15" s="5" t="b">
        <f>misc[[#This Row],[Core_Hitter_Count]]&gt;0</f>
        <v>0</v>
      </c>
      <c r="J15" t="b">
        <f>misc[[#This Row],[LLC_Hitter_Count]]&gt;0</f>
        <v>0</v>
      </c>
      <c r="K15" t="b">
        <f>misc[[#This Row],[CHA_Hitter_Count]]&gt;0</f>
        <v>0</v>
      </c>
      <c r="L15" t="str">
        <f>_xlfn.TEXTJOIN("",,"*SOCKET0**COMPUTE",misc[[#This Row],[Compute]],"**UNCORE**CHA**CHA",misc[[#This Row],[location]],splitchar,"UTIL**MC*STATUS*")</f>
        <v>*SOCKET0**COMPUTE0**UNCORE**CHA**CHA12__UTIL**MC*STATUS*</v>
      </c>
      <c r="M15">
        <f>COUNTIFS(cha_mc[TestName],misc[[#This Row],[CHA_MCA_String]],cha_mc[VisualId],MC_Check!$H$2)</f>
        <v>0</v>
      </c>
      <c r="N15" t="str">
        <f>_xlfn.TEXTJOIN("",,"*SOCKET0**COMPUTE",misc[[#This Row],[Compute]],"**CPU**MODULE",misc[[#This Row],[Module]],splitchar,"MEC*CR*MCI*STATUS**")</f>
        <v>*SOCKET0**COMPUTE0**CPU**MODULE--__MEC*CR*MCI*STATUS**</v>
      </c>
      <c r="O15">
        <f>COUNTIFS(core_mc[TestName],misc[[#This Row],[MEC_MCA_String]],core_mc[VisualId],MC_Check!$H$2)</f>
        <v>0</v>
      </c>
      <c r="P15" t="str">
        <f>_xlfn.TEXTJOIN("",,"*SOCKET0**COMPUTE",misc[[#This Row],[Compute]],"**CPU**MODULE",misc[[#This Row],[Module]],splitchar,"AGU*CR*MCI*STATUS**")</f>
        <v>*SOCKET0**COMPUTE0**CPU**MODULE--__AGU*CR*MCI*STATUS**</v>
      </c>
      <c r="Q15">
        <f>COUNTIFS(core_mc[TestName],misc[[#This Row],[AGU_MCA_String]],core_mc[VisualId],MC_Check!$H$2)</f>
        <v>0</v>
      </c>
      <c r="R15" t="str">
        <f>_xlfn.TEXTJOIN("",,"*SOCKET0**COMPUTE",misc[[#This Row],[Compute]],"**CPU**MODULE",misc[[#This Row],[Module]],splitchar,"IC*CR*MCI*STATUS**")</f>
        <v>*SOCKET0**COMPUTE0**CPU**MODULE--__IC*CR*MCI*STATUS**</v>
      </c>
      <c r="S15">
        <f>COUNTIFS(core_mc[TestName],misc[[#This Row],[IC_MCA_String]],core_mc[VisualId],MC_Check!$H$2)</f>
        <v>0</v>
      </c>
      <c r="T15" t="str">
        <f>_xlfn.TEXTJOIN("",,"*SOCKET0**COMPUTE",misc[[#This Row],[Compute]],"**CPU**MODULE",misc[[#This Row],[Module]],splitchar,"BBL*CR*MCI*STATUS**")</f>
        <v>*SOCKET0**COMPUTE0**CPU**MODULE--__BBL*CR*MCI*STATUS**</v>
      </c>
      <c r="U15">
        <f>COUNTIFS(core_mc[TestName],misc[[#This Row],[CORE_BBL_String]],core_mc[VisualId],MC_Check!$H$2)</f>
        <v>0</v>
      </c>
      <c r="V15" t="str">
        <f>_xlfn.TEXTJOIN("",,"*SOCKET0**COMPUTE",misc[[#This Row],[Compute]],"**CPU**MODULE",misc[[#This Row],[Module]],splitchar,"BUS*CR*MCI*STATUS**")</f>
        <v>*SOCKET0**COMPUTE0**CPU**MODULE--__BUS*CR*MCI*STATUS**</v>
      </c>
      <c r="W15">
        <f>COUNTIFS(core_mc[TestName],misc[[#This Row],[Core_BUS_String]],core_mc[VisualId],MC_Check!$H$2)</f>
        <v>0</v>
      </c>
      <c r="X15" t="str">
        <f>_xlfn.TEXTJOIN("",,"*SOCKET0**COMPUTE",misc[[#This Row],[Compute]],"**CPU**MODULE",misc[[#This Row],[Module]],splitchar,"L2*CR*MCI*STATUS**")</f>
        <v>*SOCKET0**COMPUTE0**CPU**MODULE--__L2*CR*MCI*STATUS**</v>
      </c>
      <c r="Y15">
        <f>COUNTIFS(core_mc[TestName],misc[[#This Row],[Core_L2_String]],core_mc[VisualId],MC_Check!$H$2)</f>
        <v>0</v>
      </c>
      <c r="Z15">
        <f>misc[[#This Row],[Core_BBL_Count]]+misc[[#This Row],[Core_IC_Count]]+misc[[#This Row],[Core_MEC_Count]]+misc[[#This Row],[Core_AGU_Count]]+misc[[#This Row],[Core_L2_Count]]+misc[[#This Row],[Core_BUS_Count]]</f>
        <v>0</v>
      </c>
      <c r="AA1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" t="str">
        <f>_xlfn.TEXTJOIN("",,"*SOCKET0**COMPUTE",misc[[#This Row],[Compute]],"**UNCORE**SCF**SCF*LLC**SCF*LLC",misc[[#This Row],[location]],splitchar,"MCI*STATUS*")</f>
        <v>*SOCKET0**COMPUTE0**UNCORE**SCF**SCF*LLC**SCF*LLC12__MCI*STATUS*</v>
      </c>
      <c r="AC15">
        <f>COUNTIFS(cha_mc[TestName],misc[[#This Row],[LLC_MCA_String]],cha_mc[VisualId],MC_Check!$H$2)</f>
        <v>0</v>
      </c>
      <c r="AF15" s="64"/>
      <c r="AG15" s="64"/>
      <c r="AH15" s="65"/>
      <c r="AI15" s="65"/>
      <c r="AJ15" s="65"/>
      <c r="AK15" s="65"/>
    </row>
    <row r="16" spans="1:47" x14ac:dyDescent="0.3">
      <c r="F16">
        <v>0</v>
      </c>
      <c r="G16">
        <v>13</v>
      </c>
      <c r="H16">
        <f>H9+1</f>
        <v>1</v>
      </c>
      <c r="I16" s="5" t="b">
        <f>misc[[#This Row],[Core_Hitter_Count]]&gt;0</f>
        <v>0</v>
      </c>
      <c r="J16" t="b">
        <f>misc[[#This Row],[LLC_Hitter_Count]]&gt;0</f>
        <v>0</v>
      </c>
      <c r="K16" t="b">
        <f>misc[[#This Row],[CHA_Hitter_Count]]&gt;0</f>
        <v>0</v>
      </c>
      <c r="L16" t="str">
        <f>_xlfn.TEXTJOIN("",,"*SOCKET0**COMPUTE",misc[[#This Row],[Compute]],"**UNCORE**CHA**CHA",misc[[#This Row],[location]],splitchar,"UTIL**MC*STATUS*")</f>
        <v>*SOCKET0**COMPUTE0**UNCORE**CHA**CHA13__UTIL**MC*STATUS*</v>
      </c>
      <c r="M16">
        <f>COUNTIFS(cha_mc[TestName],misc[[#This Row],[CHA_MCA_String]],cha_mc[VisualId],MC_Check!$H$2)</f>
        <v>0</v>
      </c>
      <c r="N16" t="str">
        <f>_xlfn.TEXTJOIN("",,"*SOCKET0**COMPUTE",misc[[#This Row],[Compute]],"**CPU**MODULE",misc[[#This Row],[Module]],splitchar,"MEC*CR*MCI*STATUS**")</f>
        <v>*SOCKET0**COMPUTE0**CPU**MODULE1__MEC*CR*MCI*STATUS**</v>
      </c>
      <c r="O16">
        <f>COUNTIFS(core_mc[TestName],misc[[#This Row],[MEC_MCA_String]],core_mc[VisualId],MC_Check!$H$2)</f>
        <v>0</v>
      </c>
      <c r="P16" t="str">
        <f>_xlfn.TEXTJOIN("",,"*SOCKET0**COMPUTE",misc[[#This Row],[Compute]],"**CPU**MODULE",misc[[#This Row],[Module]],splitchar,"AGU*CR*MCI*STATUS**")</f>
        <v>*SOCKET0**COMPUTE0**CPU**MODULE1__AGU*CR*MCI*STATUS**</v>
      </c>
      <c r="Q16">
        <f>COUNTIFS(core_mc[TestName],misc[[#This Row],[AGU_MCA_String]],core_mc[VisualId],MC_Check!$H$2)</f>
        <v>0</v>
      </c>
      <c r="R16" t="str">
        <f>_xlfn.TEXTJOIN("",,"*SOCKET0**COMPUTE",misc[[#This Row],[Compute]],"**CPU**MODULE",misc[[#This Row],[Module]],splitchar,"IC*CR*MCI*STATUS**")</f>
        <v>*SOCKET0**COMPUTE0**CPU**MODULE1__IC*CR*MCI*STATUS**</v>
      </c>
      <c r="S16">
        <f>COUNTIFS(core_mc[TestName],misc[[#This Row],[IC_MCA_String]],core_mc[VisualId],MC_Check!$H$2)</f>
        <v>0</v>
      </c>
      <c r="T16" t="str">
        <f>_xlfn.TEXTJOIN("",,"*SOCKET0**COMPUTE",misc[[#This Row],[Compute]],"**CPU**MODULE",misc[[#This Row],[Module]],splitchar,"BBL*CR*MCI*STATUS**")</f>
        <v>*SOCKET0**COMPUTE0**CPU**MODULE1__BBL*CR*MCI*STATUS**</v>
      </c>
      <c r="U16">
        <f>COUNTIFS(core_mc[TestName],misc[[#This Row],[CORE_BBL_String]],core_mc[VisualId],MC_Check!$H$2)</f>
        <v>0</v>
      </c>
      <c r="V16" t="str">
        <f>_xlfn.TEXTJOIN("",,"*SOCKET0**COMPUTE",misc[[#This Row],[Compute]],"**CPU**MODULE",misc[[#This Row],[Module]],splitchar,"BUS*CR*MCI*STATUS**")</f>
        <v>*SOCKET0**COMPUTE0**CPU**MODULE1__BUS*CR*MCI*STATUS**</v>
      </c>
      <c r="W16">
        <f>COUNTIFS(core_mc[TestName],misc[[#This Row],[Core_BUS_String]],core_mc[VisualId],MC_Check!$H$2)</f>
        <v>0</v>
      </c>
      <c r="X16" t="str">
        <f>_xlfn.TEXTJOIN("",,"*SOCKET0**COMPUTE",misc[[#This Row],[Compute]],"**CPU**MODULE",misc[[#This Row],[Module]],splitchar,"L2*CR*MCI*STATUS**")</f>
        <v>*SOCKET0**COMPUTE0**CPU**MODULE1__L2*CR*MCI*STATUS**</v>
      </c>
      <c r="Y16">
        <f>COUNTIFS(core_mc[TestName],misc[[#This Row],[Core_L2_String]],core_mc[VisualId],MC_Check!$H$2)</f>
        <v>0</v>
      </c>
      <c r="Z16">
        <f>misc[[#This Row],[Core_BBL_Count]]+misc[[#This Row],[Core_IC_Count]]+misc[[#This Row],[Core_MEC_Count]]+misc[[#This Row],[Core_AGU_Count]]+misc[[#This Row],[Core_L2_Count]]+misc[[#This Row],[Core_BUS_Count]]</f>
        <v>0</v>
      </c>
      <c r="AA1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" t="str">
        <f>_xlfn.TEXTJOIN("",,"*SOCKET0**COMPUTE",misc[[#This Row],[Compute]],"**UNCORE**SCF**SCF*LLC**SCF*LLC",misc[[#This Row],[location]],splitchar,"MCI*STATUS*")</f>
        <v>*SOCKET0**COMPUTE0**UNCORE**SCF**SCF*LLC**SCF*LLC13__MCI*STATUS*</v>
      </c>
      <c r="AC16">
        <f>COUNTIFS(cha_mc[TestName],misc[[#This Row],[LLC_MCA_String]],cha_mc[VisualId],MC_Check!$H$2)</f>
        <v>0</v>
      </c>
    </row>
    <row r="17" spans="6:29" x14ac:dyDescent="0.3">
      <c r="F17">
        <v>0</v>
      </c>
      <c r="G17">
        <v>14</v>
      </c>
      <c r="H17">
        <f t="shared" ref="H17:H18" si="0">H10+1</f>
        <v>5</v>
      </c>
      <c r="I17" s="5" t="b">
        <f>misc[[#This Row],[Core_Hitter_Count]]&gt;0</f>
        <v>0</v>
      </c>
      <c r="J17" t="b">
        <f>misc[[#This Row],[LLC_Hitter_Count]]&gt;0</f>
        <v>0</v>
      </c>
      <c r="K17" t="b">
        <f>misc[[#This Row],[CHA_Hitter_Count]]&gt;0</f>
        <v>0</v>
      </c>
      <c r="L17" t="str">
        <f>_xlfn.TEXTJOIN("",,"*SOCKET0**COMPUTE",misc[[#This Row],[Compute]],"**UNCORE**CHA**CHA",misc[[#This Row],[location]],splitchar,"UTIL**MC*STATUS*")</f>
        <v>*SOCKET0**COMPUTE0**UNCORE**CHA**CHA14__UTIL**MC*STATUS*</v>
      </c>
      <c r="M17">
        <f>COUNTIFS(cha_mc[TestName],misc[[#This Row],[CHA_MCA_String]],cha_mc[VisualId],MC_Check!$H$2)</f>
        <v>0</v>
      </c>
      <c r="N17" t="str">
        <f>_xlfn.TEXTJOIN("",,"*SOCKET0**COMPUTE",misc[[#This Row],[Compute]],"**CPU**MODULE",misc[[#This Row],[Module]],splitchar,"MEC*CR*MCI*STATUS**")</f>
        <v>*SOCKET0**COMPUTE0**CPU**MODULE5__MEC*CR*MCI*STATUS**</v>
      </c>
      <c r="O17">
        <f>COUNTIFS(core_mc[TestName],misc[[#This Row],[MEC_MCA_String]],core_mc[VisualId],MC_Check!$H$2)</f>
        <v>0</v>
      </c>
      <c r="P17" t="str">
        <f>_xlfn.TEXTJOIN("",,"*SOCKET0**COMPUTE",misc[[#This Row],[Compute]],"**CPU**MODULE",misc[[#This Row],[Module]],splitchar,"AGU*CR*MCI*STATUS**")</f>
        <v>*SOCKET0**COMPUTE0**CPU**MODULE5__AGU*CR*MCI*STATUS**</v>
      </c>
      <c r="Q17">
        <f>COUNTIFS(core_mc[TestName],misc[[#This Row],[AGU_MCA_String]],core_mc[VisualId],MC_Check!$H$2)</f>
        <v>0</v>
      </c>
      <c r="R17" t="str">
        <f>_xlfn.TEXTJOIN("",,"*SOCKET0**COMPUTE",misc[[#This Row],[Compute]],"**CPU**MODULE",misc[[#This Row],[Module]],splitchar,"IC*CR*MCI*STATUS**")</f>
        <v>*SOCKET0**COMPUTE0**CPU**MODULE5__IC*CR*MCI*STATUS**</v>
      </c>
      <c r="S17">
        <f>COUNTIFS(core_mc[TestName],misc[[#This Row],[IC_MCA_String]],core_mc[VisualId],MC_Check!$H$2)</f>
        <v>0</v>
      </c>
      <c r="T17" t="str">
        <f>_xlfn.TEXTJOIN("",,"*SOCKET0**COMPUTE",misc[[#This Row],[Compute]],"**CPU**MODULE",misc[[#This Row],[Module]],splitchar,"BBL*CR*MCI*STATUS**")</f>
        <v>*SOCKET0**COMPUTE0**CPU**MODULE5__BBL*CR*MCI*STATUS**</v>
      </c>
      <c r="U17">
        <f>COUNTIFS(core_mc[TestName],misc[[#This Row],[CORE_BBL_String]],core_mc[VisualId],MC_Check!$H$2)</f>
        <v>0</v>
      </c>
      <c r="V17" t="str">
        <f>_xlfn.TEXTJOIN("",,"*SOCKET0**COMPUTE",misc[[#This Row],[Compute]],"**CPU**MODULE",misc[[#This Row],[Module]],splitchar,"BUS*CR*MCI*STATUS**")</f>
        <v>*SOCKET0**COMPUTE0**CPU**MODULE5__BUS*CR*MCI*STATUS**</v>
      </c>
      <c r="W17">
        <f>COUNTIFS(core_mc[TestName],misc[[#This Row],[Core_BUS_String]],core_mc[VisualId],MC_Check!$H$2)</f>
        <v>0</v>
      </c>
      <c r="X17" t="str">
        <f>_xlfn.TEXTJOIN("",,"*SOCKET0**COMPUTE",misc[[#This Row],[Compute]],"**CPU**MODULE",misc[[#This Row],[Module]],splitchar,"L2*CR*MCI*STATUS**")</f>
        <v>*SOCKET0**COMPUTE0**CPU**MODULE5__L2*CR*MCI*STATUS**</v>
      </c>
      <c r="Y17">
        <f>COUNTIFS(core_mc[TestName],misc[[#This Row],[Core_L2_String]],core_mc[VisualId],MC_Check!$H$2)</f>
        <v>0</v>
      </c>
      <c r="Z17">
        <f>misc[[#This Row],[Core_BBL_Count]]+misc[[#This Row],[Core_IC_Count]]+misc[[#This Row],[Core_MEC_Count]]+misc[[#This Row],[Core_AGU_Count]]+misc[[#This Row],[Core_L2_Count]]+misc[[#This Row],[Core_BUS_Count]]</f>
        <v>0</v>
      </c>
      <c r="AA1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" t="str">
        <f>_xlfn.TEXTJOIN("",,"*SOCKET0**COMPUTE",misc[[#This Row],[Compute]],"**UNCORE**SCF**SCF*LLC**SCF*LLC",misc[[#This Row],[location]],splitchar,"MCI*STATUS*")</f>
        <v>*SOCKET0**COMPUTE0**UNCORE**SCF**SCF*LLC**SCF*LLC14__MCI*STATUS*</v>
      </c>
      <c r="AC17">
        <f>COUNTIFS(cha_mc[TestName],misc[[#This Row],[LLC_MCA_String]],cha_mc[VisualId],MC_Check!$H$2)</f>
        <v>0</v>
      </c>
    </row>
    <row r="18" spans="6:29" x14ac:dyDescent="0.3">
      <c r="F18">
        <v>0</v>
      </c>
      <c r="G18">
        <v>15</v>
      </c>
      <c r="H18">
        <f t="shared" si="0"/>
        <v>9</v>
      </c>
      <c r="I18" s="5" t="b">
        <f>misc[[#This Row],[Core_Hitter_Count]]&gt;0</f>
        <v>0</v>
      </c>
      <c r="J18" t="b">
        <f>misc[[#This Row],[LLC_Hitter_Count]]&gt;0</f>
        <v>0</v>
      </c>
      <c r="K18" t="b">
        <f>misc[[#This Row],[CHA_Hitter_Count]]&gt;0</f>
        <v>0</v>
      </c>
      <c r="L18" t="str">
        <f>_xlfn.TEXTJOIN("",,"*SOCKET0**COMPUTE",misc[[#This Row],[Compute]],"**UNCORE**CHA**CHA",misc[[#This Row],[location]],splitchar,"UTIL**MC*STATUS*")</f>
        <v>*SOCKET0**COMPUTE0**UNCORE**CHA**CHA15__UTIL**MC*STATUS*</v>
      </c>
      <c r="M18">
        <f>COUNTIFS(cha_mc[TestName],misc[[#This Row],[CHA_MCA_String]],cha_mc[VisualId],MC_Check!$H$2)</f>
        <v>0</v>
      </c>
      <c r="N18" t="str">
        <f>_xlfn.TEXTJOIN("",,"*SOCKET0**COMPUTE",misc[[#This Row],[Compute]],"**CPU**MODULE",misc[[#This Row],[Module]],splitchar,"MEC*CR*MCI*STATUS**")</f>
        <v>*SOCKET0**COMPUTE0**CPU**MODULE9__MEC*CR*MCI*STATUS**</v>
      </c>
      <c r="O18">
        <f>COUNTIFS(core_mc[TestName],misc[[#This Row],[MEC_MCA_String]],core_mc[VisualId],MC_Check!$H$2)</f>
        <v>0</v>
      </c>
      <c r="P18" t="str">
        <f>_xlfn.TEXTJOIN("",,"*SOCKET0**COMPUTE",misc[[#This Row],[Compute]],"**CPU**MODULE",misc[[#This Row],[Module]],splitchar,"AGU*CR*MCI*STATUS**")</f>
        <v>*SOCKET0**COMPUTE0**CPU**MODULE9__AGU*CR*MCI*STATUS**</v>
      </c>
      <c r="Q18">
        <f>COUNTIFS(core_mc[TestName],misc[[#This Row],[AGU_MCA_String]],core_mc[VisualId],MC_Check!$H$2)</f>
        <v>0</v>
      </c>
      <c r="R18" t="str">
        <f>_xlfn.TEXTJOIN("",,"*SOCKET0**COMPUTE",misc[[#This Row],[Compute]],"**CPU**MODULE",misc[[#This Row],[Module]],splitchar,"IC*CR*MCI*STATUS**")</f>
        <v>*SOCKET0**COMPUTE0**CPU**MODULE9__IC*CR*MCI*STATUS**</v>
      </c>
      <c r="S18">
        <f>COUNTIFS(core_mc[TestName],misc[[#This Row],[IC_MCA_String]],core_mc[VisualId],MC_Check!$H$2)</f>
        <v>0</v>
      </c>
      <c r="T18" t="str">
        <f>_xlfn.TEXTJOIN("",,"*SOCKET0**COMPUTE",misc[[#This Row],[Compute]],"**CPU**MODULE",misc[[#This Row],[Module]],splitchar,"BBL*CR*MCI*STATUS**")</f>
        <v>*SOCKET0**COMPUTE0**CPU**MODULE9__BBL*CR*MCI*STATUS**</v>
      </c>
      <c r="U18">
        <f>COUNTIFS(core_mc[TestName],misc[[#This Row],[CORE_BBL_String]],core_mc[VisualId],MC_Check!$H$2)</f>
        <v>0</v>
      </c>
      <c r="V18" t="str">
        <f>_xlfn.TEXTJOIN("",,"*SOCKET0**COMPUTE",misc[[#This Row],[Compute]],"**CPU**MODULE",misc[[#This Row],[Module]],splitchar,"BUS*CR*MCI*STATUS**")</f>
        <v>*SOCKET0**COMPUTE0**CPU**MODULE9__BUS*CR*MCI*STATUS**</v>
      </c>
      <c r="W18">
        <f>COUNTIFS(core_mc[TestName],misc[[#This Row],[Core_BUS_String]],core_mc[VisualId],MC_Check!$H$2)</f>
        <v>0</v>
      </c>
      <c r="X18" t="str">
        <f>_xlfn.TEXTJOIN("",,"*SOCKET0**COMPUTE",misc[[#This Row],[Compute]],"**CPU**MODULE",misc[[#This Row],[Module]],splitchar,"L2*CR*MCI*STATUS**")</f>
        <v>*SOCKET0**COMPUTE0**CPU**MODULE9__L2*CR*MCI*STATUS**</v>
      </c>
      <c r="Y18">
        <f>COUNTIFS(core_mc[TestName],misc[[#This Row],[Core_L2_String]],core_mc[VisualId],MC_Check!$H$2)</f>
        <v>0</v>
      </c>
      <c r="Z18">
        <f>misc[[#This Row],[Core_BBL_Count]]+misc[[#This Row],[Core_IC_Count]]+misc[[#This Row],[Core_MEC_Count]]+misc[[#This Row],[Core_AGU_Count]]+misc[[#This Row],[Core_L2_Count]]+misc[[#This Row],[Core_BUS_Count]]</f>
        <v>0</v>
      </c>
      <c r="AA1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" t="str">
        <f>_xlfn.TEXTJOIN("",,"*SOCKET0**COMPUTE",misc[[#This Row],[Compute]],"**UNCORE**SCF**SCF*LLC**SCF*LLC",misc[[#This Row],[location]],splitchar,"MCI*STATUS*")</f>
        <v>*SOCKET0**COMPUTE0**UNCORE**SCF**SCF*LLC**SCF*LLC15__MCI*STATUS*</v>
      </c>
      <c r="AC18">
        <f>COUNTIFS(cha_mc[TestName],misc[[#This Row],[LLC_MCA_String]],cha_mc[VisualId],MC_Check!$H$2)</f>
        <v>0</v>
      </c>
    </row>
    <row r="19" spans="6:29" x14ac:dyDescent="0.3">
      <c r="F19">
        <v>0</v>
      </c>
      <c r="G19">
        <v>16</v>
      </c>
      <c r="H19" s="95" t="s">
        <v>145</v>
      </c>
      <c r="I19" s="5" t="b">
        <f>misc[[#This Row],[Core_Hitter_Count]]&gt;0</f>
        <v>0</v>
      </c>
      <c r="J19" t="b">
        <f>misc[[#This Row],[LLC_Hitter_Count]]&gt;0</f>
        <v>0</v>
      </c>
      <c r="K19" t="b">
        <f>misc[[#This Row],[CHA_Hitter_Count]]&gt;0</f>
        <v>0</v>
      </c>
      <c r="L19" t="str">
        <f>_xlfn.TEXTJOIN("",,"*SOCKET0**COMPUTE",misc[[#This Row],[Compute]],"**UNCORE**CHA**CHA",misc[[#This Row],[location]],splitchar,"UTIL**MC*STATUS*")</f>
        <v>*SOCKET0**COMPUTE0**UNCORE**CHA**CHA16__UTIL**MC*STATUS*</v>
      </c>
      <c r="M19">
        <f>COUNTIFS(cha_mc[TestName],misc[[#This Row],[CHA_MCA_String]],cha_mc[VisualId],MC_Check!$H$2)</f>
        <v>0</v>
      </c>
      <c r="N19" t="str">
        <f>_xlfn.TEXTJOIN("",,"*SOCKET0**COMPUTE",misc[[#This Row],[Compute]],"**CPU**MODULE",misc[[#This Row],[Module]],splitchar,"MEC*CR*MCI*STATUS**")</f>
        <v>*SOCKET0**COMPUTE0**CPU**MODULE--__MEC*CR*MCI*STATUS**</v>
      </c>
      <c r="O19">
        <f>COUNTIFS(core_mc[TestName],misc[[#This Row],[MEC_MCA_String]],core_mc[VisualId],MC_Check!$H$2)</f>
        <v>0</v>
      </c>
      <c r="P19" t="str">
        <f>_xlfn.TEXTJOIN("",,"*SOCKET0**COMPUTE",misc[[#This Row],[Compute]],"**CPU**MODULE",misc[[#This Row],[Module]],splitchar,"AGU*CR*MCI*STATUS**")</f>
        <v>*SOCKET0**COMPUTE0**CPU**MODULE--__AGU*CR*MCI*STATUS**</v>
      </c>
      <c r="Q19">
        <f>COUNTIFS(core_mc[TestName],misc[[#This Row],[AGU_MCA_String]],core_mc[VisualId],MC_Check!$H$2)</f>
        <v>0</v>
      </c>
      <c r="R19" t="str">
        <f>_xlfn.TEXTJOIN("",,"*SOCKET0**COMPUTE",misc[[#This Row],[Compute]],"**CPU**MODULE",misc[[#This Row],[Module]],splitchar,"IC*CR*MCI*STATUS**")</f>
        <v>*SOCKET0**COMPUTE0**CPU**MODULE--__IC*CR*MCI*STATUS**</v>
      </c>
      <c r="S19">
        <f>COUNTIFS(core_mc[TestName],misc[[#This Row],[IC_MCA_String]],core_mc[VisualId],MC_Check!$H$2)</f>
        <v>0</v>
      </c>
      <c r="T19" t="str">
        <f>_xlfn.TEXTJOIN("",,"*SOCKET0**COMPUTE",misc[[#This Row],[Compute]],"**CPU**MODULE",misc[[#This Row],[Module]],splitchar,"BBL*CR*MCI*STATUS**")</f>
        <v>*SOCKET0**COMPUTE0**CPU**MODULE--__BBL*CR*MCI*STATUS**</v>
      </c>
      <c r="U19">
        <f>COUNTIFS(core_mc[TestName],misc[[#This Row],[CORE_BBL_String]],core_mc[VisualId],MC_Check!$H$2)</f>
        <v>0</v>
      </c>
      <c r="V19" t="str">
        <f>_xlfn.TEXTJOIN("",,"*SOCKET0**COMPUTE",misc[[#This Row],[Compute]],"**CPU**MODULE",misc[[#This Row],[Module]],splitchar,"BUS*CR*MCI*STATUS**")</f>
        <v>*SOCKET0**COMPUTE0**CPU**MODULE--__BUS*CR*MCI*STATUS**</v>
      </c>
      <c r="W19">
        <f>COUNTIFS(core_mc[TestName],misc[[#This Row],[Core_BUS_String]],core_mc[VisualId],MC_Check!$H$2)</f>
        <v>0</v>
      </c>
      <c r="X19" t="str">
        <f>_xlfn.TEXTJOIN("",,"*SOCKET0**COMPUTE",misc[[#This Row],[Compute]],"**CPU**MODULE",misc[[#This Row],[Module]],splitchar,"L2*CR*MCI*STATUS**")</f>
        <v>*SOCKET0**COMPUTE0**CPU**MODULE--__L2*CR*MCI*STATUS**</v>
      </c>
      <c r="Y19">
        <f>COUNTIFS(core_mc[TestName],misc[[#This Row],[Core_L2_String]],core_mc[VisualId],MC_Check!$H$2)</f>
        <v>0</v>
      </c>
      <c r="Z19">
        <f>misc[[#This Row],[Core_BBL_Count]]+misc[[#This Row],[Core_IC_Count]]+misc[[#This Row],[Core_MEC_Count]]+misc[[#This Row],[Core_AGU_Count]]+misc[[#This Row],[Core_L2_Count]]+misc[[#This Row],[Core_BUS_Count]]</f>
        <v>0</v>
      </c>
      <c r="AA1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9" t="str">
        <f>_xlfn.TEXTJOIN("",,"*SOCKET0**COMPUTE",misc[[#This Row],[Compute]],"**UNCORE**SCF**SCF*LLC**SCF*LLC",misc[[#This Row],[location]],splitchar,"MCI*STATUS*")</f>
        <v>*SOCKET0**COMPUTE0**UNCORE**SCF**SCF*LLC**SCF*LLC16__MCI*STATUS*</v>
      </c>
      <c r="AC19">
        <f>COUNTIFS(cha_mc[TestName],misc[[#This Row],[LLC_MCA_String]],cha_mc[VisualId],MC_Check!$H$2)</f>
        <v>0</v>
      </c>
    </row>
    <row r="20" spans="6:29" x14ac:dyDescent="0.3">
      <c r="F20">
        <v>0</v>
      </c>
      <c r="G20">
        <v>17</v>
      </c>
      <c r="H20" s="95" t="s">
        <v>145</v>
      </c>
      <c r="I20" s="5" t="b">
        <f>misc[[#This Row],[Core_Hitter_Count]]&gt;0</f>
        <v>0</v>
      </c>
      <c r="J20" t="b">
        <f>misc[[#This Row],[LLC_Hitter_Count]]&gt;0</f>
        <v>0</v>
      </c>
      <c r="K20" t="b">
        <f>misc[[#This Row],[CHA_Hitter_Count]]&gt;0</f>
        <v>0</v>
      </c>
      <c r="L20" t="str">
        <f>_xlfn.TEXTJOIN("",,"*SOCKET0**COMPUTE",misc[[#This Row],[Compute]],"**UNCORE**CHA**CHA",misc[[#This Row],[location]],splitchar,"UTIL**MC*STATUS*")</f>
        <v>*SOCKET0**COMPUTE0**UNCORE**CHA**CHA17__UTIL**MC*STATUS*</v>
      </c>
      <c r="M20">
        <f>COUNTIFS(cha_mc[TestName],misc[[#This Row],[CHA_MCA_String]],cha_mc[VisualId],MC_Check!$H$2)</f>
        <v>0</v>
      </c>
      <c r="N20" t="str">
        <f>_xlfn.TEXTJOIN("",,"*SOCKET0**COMPUTE",misc[[#This Row],[Compute]],"**CPU**MODULE",misc[[#This Row],[Module]],splitchar,"MEC*CR*MCI*STATUS**")</f>
        <v>*SOCKET0**COMPUTE0**CPU**MODULE--__MEC*CR*MCI*STATUS**</v>
      </c>
      <c r="O20">
        <f>COUNTIFS(core_mc[TestName],misc[[#This Row],[MEC_MCA_String]],core_mc[VisualId],MC_Check!$H$2)</f>
        <v>0</v>
      </c>
      <c r="P20" t="str">
        <f>_xlfn.TEXTJOIN("",,"*SOCKET0**COMPUTE",misc[[#This Row],[Compute]],"**CPU**MODULE",misc[[#This Row],[Module]],splitchar,"AGU*CR*MCI*STATUS**")</f>
        <v>*SOCKET0**COMPUTE0**CPU**MODULE--__AGU*CR*MCI*STATUS**</v>
      </c>
      <c r="Q20">
        <f>COUNTIFS(core_mc[TestName],misc[[#This Row],[AGU_MCA_String]],core_mc[VisualId],MC_Check!$H$2)</f>
        <v>0</v>
      </c>
      <c r="R20" t="str">
        <f>_xlfn.TEXTJOIN("",,"*SOCKET0**COMPUTE",misc[[#This Row],[Compute]],"**CPU**MODULE",misc[[#This Row],[Module]],splitchar,"IC*CR*MCI*STATUS**")</f>
        <v>*SOCKET0**COMPUTE0**CPU**MODULE--__IC*CR*MCI*STATUS**</v>
      </c>
      <c r="S20">
        <f>COUNTIFS(core_mc[TestName],misc[[#This Row],[IC_MCA_String]],core_mc[VisualId],MC_Check!$H$2)</f>
        <v>0</v>
      </c>
      <c r="T20" t="str">
        <f>_xlfn.TEXTJOIN("",,"*SOCKET0**COMPUTE",misc[[#This Row],[Compute]],"**CPU**MODULE",misc[[#This Row],[Module]],splitchar,"BBL*CR*MCI*STATUS**")</f>
        <v>*SOCKET0**COMPUTE0**CPU**MODULE--__BBL*CR*MCI*STATUS**</v>
      </c>
      <c r="U20">
        <f>COUNTIFS(core_mc[TestName],misc[[#This Row],[CORE_BBL_String]],core_mc[VisualId],MC_Check!$H$2)</f>
        <v>0</v>
      </c>
      <c r="V20" t="str">
        <f>_xlfn.TEXTJOIN("",,"*SOCKET0**COMPUTE",misc[[#This Row],[Compute]],"**CPU**MODULE",misc[[#This Row],[Module]],splitchar,"BUS*CR*MCI*STATUS**")</f>
        <v>*SOCKET0**COMPUTE0**CPU**MODULE--__BUS*CR*MCI*STATUS**</v>
      </c>
      <c r="W20">
        <f>COUNTIFS(core_mc[TestName],misc[[#This Row],[Core_BUS_String]],core_mc[VisualId],MC_Check!$H$2)</f>
        <v>0</v>
      </c>
      <c r="X20" t="str">
        <f>_xlfn.TEXTJOIN("",,"*SOCKET0**COMPUTE",misc[[#This Row],[Compute]],"**CPU**MODULE",misc[[#This Row],[Module]],splitchar,"L2*CR*MCI*STATUS**")</f>
        <v>*SOCKET0**COMPUTE0**CPU**MODULE--__L2*CR*MCI*STATUS**</v>
      </c>
      <c r="Y20">
        <f>COUNTIFS(core_mc[TestName],misc[[#This Row],[Core_L2_String]],core_mc[VisualId],MC_Check!$H$2)</f>
        <v>0</v>
      </c>
      <c r="Z20">
        <f>misc[[#This Row],[Core_BBL_Count]]+misc[[#This Row],[Core_IC_Count]]+misc[[#This Row],[Core_MEC_Count]]+misc[[#This Row],[Core_AGU_Count]]+misc[[#This Row],[Core_L2_Count]]+misc[[#This Row],[Core_BUS_Count]]</f>
        <v>0</v>
      </c>
      <c r="AA2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0" t="str">
        <f>_xlfn.TEXTJOIN("",,"*SOCKET0**COMPUTE",misc[[#This Row],[Compute]],"**UNCORE**SCF**SCF*LLC**SCF*LLC",misc[[#This Row],[location]],splitchar,"MCI*STATUS*")</f>
        <v>*SOCKET0**COMPUTE0**UNCORE**SCF**SCF*LLC**SCF*LLC17__MCI*STATUS*</v>
      </c>
      <c r="AC20">
        <f>COUNTIFS(cha_mc[TestName],misc[[#This Row],[LLC_MCA_String]],cha_mc[VisualId],MC_Check!$H$2)</f>
        <v>0</v>
      </c>
    </row>
    <row r="21" spans="6:29" x14ac:dyDescent="0.3">
      <c r="F21">
        <v>0</v>
      </c>
      <c r="G21">
        <v>18</v>
      </c>
      <c r="H21" s="95" t="s">
        <v>145</v>
      </c>
      <c r="I21" s="5" t="b">
        <f>misc[[#This Row],[Core_Hitter_Count]]&gt;0</f>
        <v>0</v>
      </c>
      <c r="J21" t="b">
        <f>misc[[#This Row],[LLC_Hitter_Count]]&gt;0</f>
        <v>0</v>
      </c>
      <c r="K21" t="b">
        <f>misc[[#This Row],[CHA_Hitter_Count]]&gt;0</f>
        <v>0</v>
      </c>
      <c r="L21" t="str">
        <f>_xlfn.TEXTJOIN("",,"*SOCKET0**COMPUTE",misc[[#This Row],[Compute]],"**UNCORE**CHA**CHA",misc[[#This Row],[location]],splitchar,"UTIL**MC*STATUS*")</f>
        <v>*SOCKET0**COMPUTE0**UNCORE**CHA**CHA18__UTIL**MC*STATUS*</v>
      </c>
      <c r="M21">
        <f>COUNTIFS(cha_mc[TestName],misc[[#This Row],[CHA_MCA_String]],cha_mc[VisualId],MC_Check!$H$2)</f>
        <v>0</v>
      </c>
      <c r="N21" t="str">
        <f>_xlfn.TEXTJOIN("",,"*SOCKET0**COMPUTE",misc[[#This Row],[Compute]],"**CPU**MODULE",misc[[#This Row],[Module]],splitchar,"MEC*CR*MCI*STATUS**")</f>
        <v>*SOCKET0**COMPUTE0**CPU**MODULE--__MEC*CR*MCI*STATUS**</v>
      </c>
      <c r="O21">
        <f>COUNTIFS(core_mc[TestName],misc[[#This Row],[MEC_MCA_String]],core_mc[VisualId],MC_Check!$H$2)</f>
        <v>0</v>
      </c>
      <c r="P21" t="str">
        <f>_xlfn.TEXTJOIN("",,"*SOCKET0**COMPUTE",misc[[#This Row],[Compute]],"**CPU**MODULE",misc[[#This Row],[Module]],splitchar,"AGU*CR*MCI*STATUS**")</f>
        <v>*SOCKET0**COMPUTE0**CPU**MODULE--__AGU*CR*MCI*STATUS**</v>
      </c>
      <c r="Q21">
        <f>COUNTIFS(core_mc[TestName],misc[[#This Row],[AGU_MCA_String]],core_mc[VisualId],MC_Check!$H$2)</f>
        <v>0</v>
      </c>
      <c r="R21" t="str">
        <f>_xlfn.TEXTJOIN("",,"*SOCKET0**COMPUTE",misc[[#This Row],[Compute]],"**CPU**MODULE",misc[[#This Row],[Module]],splitchar,"IC*CR*MCI*STATUS**")</f>
        <v>*SOCKET0**COMPUTE0**CPU**MODULE--__IC*CR*MCI*STATUS**</v>
      </c>
      <c r="S21">
        <f>COUNTIFS(core_mc[TestName],misc[[#This Row],[IC_MCA_String]],core_mc[VisualId],MC_Check!$H$2)</f>
        <v>0</v>
      </c>
      <c r="T21" t="str">
        <f>_xlfn.TEXTJOIN("",,"*SOCKET0**COMPUTE",misc[[#This Row],[Compute]],"**CPU**MODULE",misc[[#This Row],[Module]],splitchar,"BBL*CR*MCI*STATUS**")</f>
        <v>*SOCKET0**COMPUTE0**CPU**MODULE--__BBL*CR*MCI*STATUS**</v>
      </c>
      <c r="U21">
        <f>COUNTIFS(core_mc[TestName],misc[[#This Row],[CORE_BBL_String]],core_mc[VisualId],MC_Check!$H$2)</f>
        <v>0</v>
      </c>
      <c r="V21" t="str">
        <f>_xlfn.TEXTJOIN("",,"*SOCKET0**COMPUTE",misc[[#This Row],[Compute]],"**CPU**MODULE",misc[[#This Row],[Module]],splitchar,"BUS*CR*MCI*STATUS**")</f>
        <v>*SOCKET0**COMPUTE0**CPU**MODULE--__BUS*CR*MCI*STATUS**</v>
      </c>
      <c r="W21">
        <f>COUNTIFS(core_mc[TestName],misc[[#This Row],[Core_BUS_String]],core_mc[VisualId],MC_Check!$H$2)</f>
        <v>0</v>
      </c>
      <c r="X21" t="str">
        <f>_xlfn.TEXTJOIN("",,"*SOCKET0**COMPUTE",misc[[#This Row],[Compute]],"**CPU**MODULE",misc[[#This Row],[Module]],splitchar,"L2*CR*MCI*STATUS**")</f>
        <v>*SOCKET0**COMPUTE0**CPU**MODULE--__L2*CR*MCI*STATUS**</v>
      </c>
      <c r="Y21">
        <f>COUNTIFS(core_mc[TestName],misc[[#This Row],[Core_L2_String]],core_mc[VisualId],MC_Check!$H$2)</f>
        <v>0</v>
      </c>
      <c r="Z21">
        <f>misc[[#This Row],[Core_BBL_Count]]+misc[[#This Row],[Core_IC_Count]]+misc[[#This Row],[Core_MEC_Count]]+misc[[#This Row],[Core_AGU_Count]]+misc[[#This Row],[Core_L2_Count]]+misc[[#This Row],[Core_BUS_Count]]</f>
        <v>0</v>
      </c>
      <c r="AA2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1" t="str">
        <f>_xlfn.TEXTJOIN("",,"*SOCKET0**COMPUTE",misc[[#This Row],[Compute]],"**UNCORE**SCF**SCF*LLC**SCF*LLC",misc[[#This Row],[location]],splitchar,"MCI*STATUS*")</f>
        <v>*SOCKET0**COMPUTE0**UNCORE**SCF**SCF*LLC**SCF*LLC18__MCI*STATUS*</v>
      </c>
      <c r="AC21">
        <f>COUNTIFS(cha_mc[TestName],misc[[#This Row],[LLC_MCA_String]],cha_mc[VisualId],MC_Check!$H$2)</f>
        <v>0</v>
      </c>
    </row>
    <row r="22" spans="6:29" x14ac:dyDescent="0.3">
      <c r="F22">
        <v>0</v>
      </c>
      <c r="G22">
        <v>19</v>
      </c>
      <c r="H22" s="95" t="s">
        <v>145</v>
      </c>
      <c r="I22" s="5" t="b">
        <f>misc[[#This Row],[Core_Hitter_Count]]&gt;0</f>
        <v>0</v>
      </c>
      <c r="J22" t="b">
        <f>misc[[#This Row],[LLC_Hitter_Count]]&gt;0</f>
        <v>0</v>
      </c>
      <c r="K22" t="b">
        <f>misc[[#This Row],[CHA_Hitter_Count]]&gt;0</f>
        <v>0</v>
      </c>
      <c r="L22" t="str">
        <f>_xlfn.TEXTJOIN("",,"*SOCKET0**COMPUTE",misc[[#This Row],[Compute]],"**UNCORE**CHA**CHA",misc[[#This Row],[location]],splitchar,"UTIL**MC*STATUS*")</f>
        <v>*SOCKET0**COMPUTE0**UNCORE**CHA**CHA19__UTIL**MC*STATUS*</v>
      </c>
      <c r="M22">
        <f>COUNTIFS(cha_mc[TestName],misc[[#This Row],[CHA_MCA_String]],cha_mc[VisualId],MC_Check!$H$2)</f>
        <v>0</v>
      </c>
      <c r="N22" t="str">
        <f>_xlfn.TEXTJOIN("",,"*SOCKET0**COMPUTE",misc[[#This Row],[Compute]],"**CPU**MODULE",misc[[#This Row],[Module]],splitchar,"MEC*CR*MCI*STATUS**")</f>
        <v>*SOCKET0**COMPUTE0**CPU**MODULE--__MEC*CR*MCI*STATUS**</v>
      </c>
      <c r="O22">
        <f>COUNTIFS(core_mc[TestName],misc[[#This Row],[MEC_MCA_String]],core_mc[VisualId],MC_Check!$H$2)</f>
        <v>0</v>
      </c>
      <c r="P22" t="str">
        <f>_xlfn.TEXTJOIN("",,"*SOCKET0**COMPUTE",misc[[#This Row],[Compute]],"**CPU**MODULE",misc[[#This Row],[Module]],splitchar,"AGU*CR*MCI*STATUS**")</f>
        <v>*SOCKET0**COMPUTE0**CPU**MODULE--__AGU*CR*MCI*STATUS**</v>
      </c>
      <c r="Q22">
        <f>COUNTIFS(core_mc[TestName],misc[[#This Row],[AGU_MCA_String]],core_mc[VisualId],MC_Check!$H$2)</f>
        <v>0</v>
      </c>
      <c r="R22" t="str">
        <f>_xlfn.TEXTJOIN("",,"*SOCKET0**COMPUTE",misc[[#This Row],[Compute]],"**CPU**MODULE",misc[[#This Row],[Module]],splitchar,"IC*CR*MCI*STATUS**")</f>
        <v>*SOCKET0**COMPUTE0**CPU**MODULE--__IC*CR*MCI*STATUS**</v>
      </c>
      <c r="S22">
        <f>COUNTIFS(core_mc[TestName],misc[[#This Row],[IC_MCA_String]],core_mc[VisualId],MC_Check!$H$2)</f>
        <v>0</v>
      </c>
      <c r="T22" t="str">
        <f>_xlfn.TEXTJOIN("",,"*SOCKET0**COMPUTE",misc[[#This Row],[Compute]],"**CPU**MODULE",misc[[#This Row],[Module]],splitchar,"BBL*CR*MCI*STATUS**")</f>
        <v>*SOCKET0**COMPUTE0**CPU**MODULE--__BBL*CR*MCI*STATUS**</v>
      </c>
      <c r="U22">
        <f>COUNTIFS(core_mc[TestName],misc[[#This Row],[CORE_BBL_String]],core_mc[VisualId],MC_Check!$H$2)</f>
        <v>0</v>
      </c>
      <c r="V22" t="str">
        <f>_xlfn.TEXTJOIN("",,"*SOCKET0**COMPUTE",misc[[#This Row],[Compute]],"**CPU**MODULE",misc[[#This Row],[Module]],splitchar,"BUS*CR*MCI*STATUS**")</f>
        <v>*SOCKET0**COMPUTE0**CPU**MODULE--__BUS*CR*MCI*STATUS**</v>
      </c>
      <c r="W22">
        <f>COUNTIFS(core_mc[TestName],misc[[#This Row],[Core_BUS_String]],core_mc[VisualId],MC_Check!$H$2)</f>
        <v>0</v>
      </c>
      <c r="X22" t="str">
        <f>_xlfn.TEXTJOIN("",,"*SOCKET0**COMPUTE",misc[[#This Row],[Compute]],"**CPU**MODULE",misc[[#This Row],[Module]],splitchar,"L2*CR*MCI*STATUS**")</f>
        <v>*SOCKET0**COMPUTE0**CPU**MODULE--__L2*CR*MCI*STATUS**</v>
      </c>
      <c r="Y22">
        <f>COUNTIFS(core_mc[TestName],misc[[#This Row],[Core_L2_String]],core_mc[VisualId],MC_Check!$H$2)</f>
        <v>0</v>
      </c>
      <c r="Z22">
        <f>misc[[#This Row],[Core_BBL_Count]]+misc[[#This Row],[Core_IC_Count]]+misc[[#This Row],[Core_MEC_Count]]+misc[[#This Row],[Core_AGU_Count]]+misc[[#This Row],[Core_L2_Count]]+misc[[#This Row],[Core_BUS_Count]]</f>
        <v>0</v>
      </c>
      <c r="AA2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2" t="str">
        <f>_xlfn.TEXTJOIN("",,"*SOCKET0**COMPUTE",misc[[#This Row],[Compute]],"**UNCORE**SCF**SCF*LLC**SCF*LLC",misc[[#This Row],[location]],splitchar,"MCI*STATUS*")</f>
        <v>*SOCKET0**COMPUTE0**UNCORE**SCF**SCF*LLC**SCF*LLC19__MCI*STATUS*</v>
      </c>
      <c r="AC22">
        <f>COUNTIFS(cha_mc[TestName],misc[[#This Row],[LLC_MCA_String]],cha_mc[VisualId],MC_Check!$H$2)</f>
        <v>0</v>
      </c>
    </row>
    <row r="23" spans="6:29" x14ac:dyDescent="0.3">
      <c r="F23">
        <v>0</v>
      </c>
      <c r="G23">
        <v>20</v>
      </c>
      <c r="H23">
        <f>H16+1</f>
        <v>2</v>
      </c>
      <c r="I23" s="5" t="b">
        <f>misc[[#This Row],[Core_Hitter_Count]]&gt;0</f>
        <v>0</v>
      </c>
      <c r="J23" t="b">
        <f>misc[[#This Row],[LLC_Hitter_Count]]&gt;0</f>
        <v>0</v>
      </c>
      <c r="K23" t="b">
        <f>misc[[#This Row],[CHA_Hitter_Count]]&gt;0</f>
        <v>0</v>
      </c>
      <c r="L23" t="str">
        <f>_xlfn.TEXTJOIN("",,"*SOCKET0**COMPUTE",misc[[#This Row],[Compute]],"**UNCORE**CHA**CHA",misc[[#This Row],[location]],splitchar,"UTIL**MC*STATUS*")</f>
        <v>*SOCKET0**COMPUTE0**UNCORE**CHA**CHA20__UTIL**MC*STATUS*</v>
      </c>
      <c r="M23">
        <f>COUNTIFS(cha_mc[TestName],misc[[#This Row],[CHA_MCA_String]],cha_mc[VisualId],MC_Check!$H$2)</f>
        <v>0</v>
      </c>
      <c r="N23" t="str">
        <f>_xlfn.TEXTJOIN("",,"*SOCKET0**COMPUTE",misc[[#This Row],[Compute]],"**CPU**MODULE",misc[[#This Row],[Module]],splitchar,"MEC*CR*MCI*STATUS**")</f>
        <v>*SOCKET0**COMPUTE0**CPU**MODULE2__MEC*CR*MCI*STATUS**</v>
      </c>
      <c r="O23">
        <f>COUNTIFS(core_mc[TestName],misc[[#This Row],[MEC_MCA_String]],core_mc[VisualId],MC_Check!$H$2)</f>
        <v>0</v>
      </c>
      <c r="P23" t="str">
        <f>_xlfn.TEXTJOIN("",,"*SOCKET0**COMPUTE",misc[[#This Row],[Compute]],"**CPU**MODULE",misc[[#This Row],[Module]],splitchar,"AGU*CR*MCI*STATUS**")</f>
        <v>*SOCKET0**COMPUTE0**CPU**MODULE2__AGU*CR*MCI*STATUS**</v>
      </c>
      <c r="Q23">
        <f>COUNTIFS(core_mc[TestName],misc[[#This Row],[AGU_MCA_String]],core_mc[VisualId],MC_Check!$H$2)</f>
        <v>0</v>
      </c>
      <c r="R23" t="str">
        <f>_xlfn.TEXTJOIN("",,"*SOCKET0**COMPUTE",misc[[#This Row],[Compute]],"**CPU**MODULE",misc[[#This Row],[Module]],splitchar,"IC*CR*MCI*STATUS**")</f>
        <v>*SOCKET0**COMPUTE0**CPU**MODULE2__IC*CR*MCI*STATUS**</v>
      </c>
      <c r="S23">
        <f>COUNTIFS(core_mc[TestName],misc[[#This Row],[IC_MCA_String]],core_mc[VisualId],MC_Check!$H$2)</f>
        <v>0</v>
      </c>
      <c r="T23" t="str">
        <f>_xlfn.TEXTJOIN("",,"*SOCKET0**COMPUTE",misc[[#This Row],[Compute]],"**CPU**MODULE",misc[[#This Row],[Module]],splitchar,"BBL*CR*MCI*STATUS**")</f>
        <v>*SOCKET0**COMPUTE0**CPU**MODULE2__BBL*CR*MCI*STATUS**</v>
      </c>
      <c r="U23">
        <f>COUNTIFS(core_mc[TestName],misc[[#This Row],[CORE_BBL_String]],core_mc[VisualId],MC_Check!$H$2)</f>
        <v>0</v>
      </c>
      <c r="V23" t="str">
        <f>_xlfn.TEXTJOIN("",,"*SOCKET0**COMPUTE",misc[[#This Row],[Compute]],"**CPU**MODULE",misc[[#This Row],[Module]],splitchar,"BUS*CR*MCI*STATUS**")</f>
        <v>*SOCKET0**COMPUTE0**CPU**MODULE2__BUS*CR*MCI*STATUS**</v>
      </c>
      <c r="W23">
        <f>COUNTIFS(core_mc[TestName],misc[[#This Row],[Core_BUS_String]],core_mc[VisualId],MC_Check!$H$2)</f>
        <v>0</v>
      </c>
      <c r="X23" t="str">
        <f>_xlfn.TEXTJOIN("",,"*SOCKET0**COMPUTE",misc[[#This Row],[Compute]],"**CPU**MODULE",misc[[#This Row],[Module]],splitchar,"L2*CR*MCI*STATUS**")</f>
        <v>*SOCKET0**COMPUTE0**CPU**MODULE2__L2*CR*MCI*STATUS**</v>
      </c>
      <c r="Y23">
        <f>COUNTIFS(core_mc[TestName],misc[[#This Row],[Core_L2_String]],core_mc[VisualId],MC_Check!$H$2)</f>
        <v>0</v>
      </c>
      <c r="Z23">
        <f>misc[[#This Row],[Core_BBL_Count]]+misc[[#This Row],[Core_IC_Count]]+misc[[#This Row],[Core_MEC_Count]]+misc[[#This Row],[Core_AGU_Count]]+misc[[#This Row],[Core_L2_Count]]+misc[[#This Row],[Core_BUS_Count]]</f>
        <v>0</v>
      </c>
      <c r="AA2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3" t="str">
        <f>_xlfn.TEXTJOIN("",,"*SOCKET0**COMPUTE",misc[[#This Row],[Compute]],"**UNCORE**SCF**SCF*LLC**SCF*LLC",misc[[#This Row],[location]],splitchar,"MCI*STATUS*")</f>
        <v>*SOCKET0**COMPUTE0**UNCORE**SCF**SCF*LLC**SCF*LLC20__MCI*STATUS*</v>
      </c>
      <c r="AC23">
        <f>COUNTIFS(cha_mc[TestName],misc[[#This Row],[LLC_MCA_String]],cha_mc[VisualId],MC_Check!$H$2)</f>
        <v>0</v>
      </c>
    </row>
    <row r="24" spans="6:29" x14ac:dyDescent="0.3">
      <c r="F24">
        <v>0</v>
      </c>
      <c r="G24">
        <v>21</v>
      </c>
      <c r="H24">
        <f t="shared" ref="H24:H25" si="1">H17+1</f>
        <v>6</v>
      </c>
      <c r="I24" s="5" t="b">
        <f>misc[[#This Row],[Core_Hitter_Count]]&gt;0</f>
        <v>0</v>
      </c>
      <c r="J24" t="b">
        <f>misc[[#This Row],[LLC_Hitter_Count]]&gt;0</f>
        <v>0</v>
      </c>
      <c r="K24" t="b">
        <f>misc[[#This Row],[CHA_Hitter_Count]]&gt;0</f>
        <v>0</v>
      </c>
      <c r="L24" t="str">
        <f>_xlfn.TEXTJOIN("",,"*SOCKET0**COMPUTE",misc[[#This Row],[Compute]],"**UNCORE**CHA**CHA",misc[[#This Row],[location]],splitchar,"UTIL**MC*STATUS*")</f>
        <v>*SOCKET0**COMPUTE0**UNCORE**CHA**CHA21__UTIL**MC*STATUS*</v>
      </c>
      <c r="M24">
        <f>COUNTIFS(cha_mc[TestName],misc[[#This Row],[CHA_MCA_String]],cha_mc[VisualId],MC_Check!$H$2)</f>
        <v>0</v>
      </c>
      <c r="N24" t="str">
        <f>_xlfn.TEXTJOIN("",,"*SOCKET0**COMPUTE",misc[[#This Row],[Compute]],"**CPU**MODULE",misc[[#This Row],[Module]],splitchar,"MEC*CR*MCI*STATUS**")</f>
        <v>*SOCKET0**COMPUTE0**CPU**MODULE6__MEC*CR*MCI*STATUS**</v>
      </c>
      <c r="O24">
        <f>COUNTIFS(core_mc[TestName],misc[[#This Row],[MEC_MCA_String]],core_mc[VisualId],MC_Check!$H$2)</f>
        <v>0</v>
      </c>
      <c r="P24" t="str">
        <f>_xlfn.TEXTJOIN("",,"*SOCKET0**COMPUTE",misc[[#This Row],[Compute]],"**CPU**MODULE",misc[[#This Row],[Module]],splitchar,"AGU*CR*MCI*STATUS**")</f>
        <v>*SOCKET0**COMPUTE0**CPU**MODULE6__AGU*CR*MCI*STATUS**</v>
      </c>
      <c r="Q24">
        <f>COUNTIFS(core_mc[TestName],misc[[#This Row],[AGU_MCA_String]],core_mc[VisualId],MC_Check!$H$2)</f>
        <v>0</v>
      </c>
      <c r="R24" t="str">
        <f>_xlfn.TEXTJOIN("",,"*SOCKET0**COMPUTE",misc[[#This Row],[Compute]],"**CPU**MODULE",misc[[#This Row],[Module]],splitchar,"IC*CR*MCI*STATUS**")</f>
        <v>*SOCKET0**COMPUTE0**CPU**MODULE6__IC*CR*MCI*STATUS**</v>
      </c>
      <c r="S24">
        <f>COUNTIFS(core_mc[TestName],misc[[#This Row],[IC_MCA_String]],core_mc[VisualId],MC_Check!$H$2)</f>
        <v>0</v>
      </c>
      <c r="T24" t="str">
        <f>_xlfn.TEXTJOIN("",,"*SOCKET0**COMPUTE",misc[[#This Row],[Compute]],"**CPU**MODULE",misc[[#This Row],[Module]],splitchar,"BBL*CR*MCI*STATUS**")</f>
        <v>*SOCKET0**COMPUTE0**CPU**MODULE6__BBL*CR*MCI*STATUS**</v>
      </c>
      <c r="U24">
        <f>COUNTIFS(core_mc[TestName],misc[[#This Row],[CORE_BBL_String]],core_mc[VisualId],MC_Check!$H$2)</f>
        <v>0</v>
      </c>
      <c r="V24" t="str">
        <f>_xlfn.TEXTJOIN("",,"*SOCKET0**COMPUTE",misc[[#This Row],[Compute]],"**CPU**MODULE",misc[[#This Row],[Module]],splitchar,"BUS*CR*MCI*STATUS**")</f>
        <v>*SOCKET0**COMPUTE0**CPU**MODULE6__BUS*CR*MCI*STATUS**</v>
      </c>
      <c r="W24">
        <f>COUNTIFS(core_mc[TestName],misc[[#This Row],[Core_BUS_String]],core_mc[VisualId],MC_Check!$H$2)</f>
        <v>0</v>
      </c>
      <c r="X24" t="str">
        <f>_xlfn.TEXTJOIN("",,"*SOCKET0**COMPUTE",misc[[#This Row],[Compute]],"**CPU**MODULE",misc[[#This Row],[Module]],splitchar,"L2*CR*MCI*STATUS**")</f>
        <v>*SOCKET0**COMPUTE0**CPU**MODULE6__L2*CR*MCI*STATUS**</v>
      </c>
      <c r="Y24">
        <f>COUNTIFS(core_mc[TestName],misc[[#This Row],[Core_L2_String]],core_mc[VisualId],MC_Check!$H$2)</f>
        <v>0</v>
      </c>
      <c r="Z24">
        <f>misc[[#This Row],[Core_BBL_Count]]+misc[[#This Row],[Core_IC_Count]]+misc[[#This Row],[Core_MEC_Count]]+misc[[#This Row],[Core_AGU_Count]]+misc[[#This Row],[Core_L2_Count]]+misc[[#This Row],[Core_BUS_Count]]</f>
        <v>0</v>
      </c>
      <c r="AA2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4" t="str">
        <f>_xlfn.TEXTJOIN("",,"*SOCKET0**COMPUTE",misc[[#This Row],[Compute]],"**UNCORE**SCF**SCF*LLC**SCF*LLC",misc[[#This Row],[location]],splitchar,"MCI*STATUS*")</f>
        <v>*SOCKET0**COMPUTE0**UNCORE**SCF**SCF*LLC**SCF*LLC21__MCI*STATUS*</v>
      </c>
      <c r="AC24">
        <f>COUNTIFS(cha_mc[TestName],misc[[#This Row],[LLC_MCA_String]],cha_mc[VisualId],MC_Check!$H$2)</f>
        <v>0</v>
      </c>
    </row>
    <row r="25" spans="6:29" x14ac:dyDescent="0.3">
      <c r="F25">
        <v>0</v>
      </c>
      <c r="G25">
        <v>22</v>
      </c>
      <c r="H25">
        <f t="shared" si="1"/>
        <v>10</v>
      </c>
      <c r="I25" s="5" t="b">
        <f>misc[[#This Row],[Core_Hitter_Count]]&gt;0</f>
        <v>0</v>
      </c>
      <c r="J25" t="b">
        <f>misc[[#This Row],[LLC_Hitter_Count]]&gt;0</f>
        <v>0</v>
      </c>
      <c r="K25" t="b">
        <f>misc[[#This Row],[CHA_Hitter_Count]]&gt;0</f>
        <v>0</v>
      </c>
      <c r="L25" t="str">
        <f>_xlfn.TEXTJOIN("",,"*SOCKET0**COMPUTE",misc[[#This Row],[Compute]],"**UNCORE**CHA**CHA",misc[[#This Row],[location]],splitchar,"UTIL**MC*STATUS*")</f>
        <v>*SOCKET0**COMPUTE0**UNCORE**CHA**CHA22__UTIL**MC*STATUS*</v>
      </c>
      <c r="M25">
        <f>COUNTIFS(cha_mc[TestName],misc[[#This Row],[CHA_MCA_String]],cha_mc[VisualId],MC_Check!$H$2)</f>
        <v>0</v>
      </c>
      <c r="N25" t="str">
        <f>_xlfn.TEXTJOIN("",,"*SOCKET0**COMPUTE",misc[[#This Row],[Compute]],"**CPU**MODULE",misc[[#This Row],[Module]],splitchar,"MEC*CR*MCI*STATUS**")</f>
        <v>*SOCKET0**COMPUTE0**CPU**MODULE10__MEC*CR*MCI*STATUS**</v>
      </c>
      <c r="O25">
        <f>COUNTIFS(core_mc[TestName],misc[[#This Row],[MEC_MCA_String]],core_mc[VisualId],MC_Check!$H$2)</f>
        <v>0</v>
      </c>
      <c r="P25" t="str">
        <f>_xlfn.TEXTJOIN("",,"*SOCKET0**COMPUTE",misc[[#This Row],[Compute]],"**CPU**MODULE",misc[[#This Row],[Module]],splitchar,"AGU*CR*MCI*STATUS**")</f>
        <v>*SOCKET0**COMPUTE0**CPU**MODULE10__AGU*CR*MCI*STATUS**</v>
      </c>
      <c r="Q25">
        <f>COUNTIFS(core_mc[TestName],misc[[#This Row],[AGU_MCA_String]],core_mc[VisualId],MC_Check!$H$2)</f>
        <v>0</v>
      </c>
      <c r="R25" t="str">
        <f>_xlfn.TEXTJOIN("",,"*SOCKET0**COMPUTE",misc[[#This Row],[Compute]],"**CPU**MODULE",misc[[#This Row],[Module]],splitchar,"IC*CR*MCI*STATUS**")</f>
        <v>*SOCKET0**COMPUTE0**CPU**MODULE10__IC*CR*MCI*STATUS**</v>
      </c>
      <c r="S25">
        <f>COUNTIFS(core_mc[TestName],misc[[#This Row],[IC_MCA_String]],core_mc[VisualId],MC_Check!$H$2)</f>
        <v>0</v>
      </c>
      <c r="T25" t="str">
        <f>_xlfn.TEXTJOIN("",,"*SOCKET0**COMPUTE",misc[[#This Row],[Compute]],"**CPU**MODULE",misc[[#This Row],[Module]],splitchar,"BBL*CR*MCI*STATUS**")</f>
        <v>*SOCKET0**COMPUTE0**CPU**MODULE10__BBL*CR*MCI*STATUS**</v>
      </c>
      <c r="U25">
        <f>COUNTIFS(core_mc[TestName],misc[[#This Row],[CORE_BBL_String]],core_mc[VisualId],MC_Check!$H$2)</f>
        <v>0</v>
      </c>
      <c r="V25" t="str">
        <f>_xlfn.TEXTJOIN("",,"*SOCKET0**COMPUTE",misc[[#This Row],[Compute]],"**CPU**MODULE",misc[[#This Row],[Module]],splitchar,"BUS*CR*MCI*STATUS**")</f>
        <v>*SOCKET0**COMPUTE0**CPU**MODULE10__BUS*CR*MCI*STATUS**</v>
      </c>
      <c r="W25">
        <f>COUNTIFS(core_mc[TestName],misc[[#This Row],[Core_BUS_String]],core_mc[VisualId],MC_Check!$H$2)</f>
        <v>0</v>
      </c>
      <c r="X25" t="str">
        <f>_xlfn.TEXTJOIN("",,"*SOCKET0**COMPUTE",misc[[#This Row],[Compute]],"**CPU**MODULE",misc[[#This Row],[Module]],splitchar,"L2*CR*MCI*STATUS**")</f>
        <v>*SOCKET0**COMPUTE0**CPU**MODULE10__L2*CR*MCI*STATUS**</v>
      </c>
      <c r="Y25">
        <f>COUNTIFS(core_mc[TestName],misc[[#This Row],[Core_L2_String]],core_mc[VisualId],MC_Check!$H$2)</f>
        <v>0</v>
      </c>
      <c r="Z25">
        <f>misc[[#This Row],[Core_BBL_Count]]+misc[[#This Row],[Core_IC_Count]]+misc[[#This Row],[Core_MEC_Count]]+misc[[#This Row],[Core_AGU_Count]]+misc[[#This Row],[Core_L2_Count]]+misc[[#This Row],[Core_BUS_Count]]</f>
        <v>0</v>
      </c>
      <c r="AA2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5" t="str">
        <f>_xlfn.TEXTJOIN("",,"*SOCKET0**COMPUTE",misc[[#This Row],[Compute]],"**UNCORE**SCF**SCF*LLC**SCF*LLC",misc[[#This Row],[location]],splitchar,"MCI*STATUS*")</f>
        <v>*SOCKET0**COMPUTE0**UNCORE**SCF**SCF*LLC**SCF*LLC22__MCI*STATUS*</v>
      </c>
      <c r="AC25">
        <f>COUNTIFS(cha_mc[TestName],misc[[#This Row],[LLC_MCA_String]],cha_mc[VisualId],MC_Check!$H$2)</f>
        <v>0</v>
      </c>
    </row>
    <row r="26" spans="6:29" x14ac:dyDescent="0.3">
      <c r="F26">
        <v>0</v>
      </c>
      <c r="G26">
        <v>23</v>
      </c>
      <c r="H26" s="95" t="s">
        <v>145</v>
      </c>
      <c r="I26" s="5" t="b">
        <f>misc[[#This Row],[Core_Hitter_Count]]&gt;0</f>
        <v>0</v>
      </c>
      <c r="J26" t="b">
        <f>misc[[#This Row],[LLC_Hitter_Count]]&gt;0</f>
        <v>0</v>
      </c>
      <c r="K26" t="b">
        <f>misc[[#This Row],[CHA_Hitter_Count]]&gt;0</f>
        <v>0</v>
      </c>
      <c r="L26" t="str">
        <f>_xlfn.TEXTJOIN("",,"*SOCKET0**COMPUTE",misc[[#This Row],[Compute]],"**UNCORE**CHA**CHA",misc[[#This Row],[location]],splitchar,"UTIL**MC*STATUS*")</f>
        <v>*SOCKET0**COMPUTE0**UNCORE**CHA**CHA23__UTIL**MC*STATUS*</v>
      </c>
      <c r="M26">
        <f>COUNTIFS(cha_mc[TestName],misc[[#This Row],[CHA_MCA_String]],cha_mc[VisualId],MC_Check!$H$2)</f>
        <v>0</v>
      </c>
      <c r="N26" t="str">
        <f>_xlfn.TEXTJOIN("",,"*SOCKET0**COMPUTE",misc[[#This Row],[Compute]],"**CPU**MODULE",misc[[#This Row],[Module]],splitchar,"MEC*CR*MCI*STATUS**")</f>
        <v>*SOCKET0**COMPUTE0**CPU**MODULE--__MEC*CR*MCI*STATUS**</v>
      </c>
      <c r="O26">
        <f>COUNTIFS(core_mc[TestName],misc[[#This Row],[MEC_MCA_String]],core_mc[VisualId],MC_Check!$H$2)</f>
        <v>0</v>
      </c>
      <c r="P26" t="str">
        <f>_xlfn.TEXTJOIN("",,"*SOCKET0**COMPUTE",misc[[#This Row],[Compute]],"**CPU**MODULE",misc[[#This Row],[Module]],splitchar,"AGU*CR*MCI*STATUS**")</f>
        <v>*SOCKET0**COMPUTE0**CPU**MODULE--__AGU*CR*MCI*STATUS**</v>
      </c>
      <c r="Q26">
        <f>COUNTIFS(core_mc[TestName],misc[[#This Row],[AGU_MCA_String]],core_mc[VisualId],MC_Check!$H$2)</f>
        <v>0</v>
      </c>
      <c r="R26" t="str">
        <f>_xlfn.TEXTJOIN("",,"*SOCKET0**COMPUTE",misc[[#This Row],[Compute]],"**CPU**MODULE",misc[[#This Row],[Module]],splitchar,"IC*CR*MCI*STATUS**")</f>
        <v>*SOCKET0**COMPUTE0**CPU**MODULE--__IC*CR*MCI*STATUS**</v>
      </c>
      <c r="S26">
        <f>COUNTIFS(core_mc[TestName],misc[[#This Row],[IC_MCA_String]],core_mc[VisualId],MC_Check!$H$2)</f>
        <v>0</v>
      </c>
      <c r="T26" t="str">
        <f>_xlfn.TEXTJOIN("",,"*SOCKET0**COMPUTE",misc[[#This Row],[Compute]],"**CPU**MODULE",misc[[#This Row],[Module]],splitchar,"BBL*CR*MCI*STATUS**")</f>
        <v>*SOCKET0**COMPUTE0**CPU**MODULE--__BBL*CR*MCI*STATUS**</v>
      </c>
      <c r="U26">
        <f>COUNTIFS(core_mc[TestName],misc[[#This Row],[CORE_BBL_String]],core_mc[VisualId],MC_Check!$H$2)</f>
        <v>0</v>
      </c>
      <c r="V26" t="str">
        <f>_xlfn.TEXTJOIN("",,"*SOCKET0**COMPUTE",misc[[#This Row],[Compute]],"**CPU**MODULE",misc[[#This Row],[Module]],splitchar,"BUS*CR*MCI*STATUS**")</f>
        <v>*SOCKET0**COMPUTE0**CPU**MODULE--__BUS*CR*MCI*STATUS**</v>
      </c>
      <c r="W26">
        <f>COUNTIFS(core_mc[TestName],misc[[#This Row],[Core_BUS_String]],core_mc[VisualId],MC_Check!$H$2)</f>
        <v>0</v>
      </c>
      <c r="X26" t="str">
        <f>_xlfn.TEXTJOIN("",,"*SOCKET0**COMPUTE",misc[[#This Row],[Compute]],"**CPU**MODULE",misc[[#This Row],[Module]],splitchar,"L2*CR*MCI*STATUS**")</f>
        <v>*SOCKET0**COMPUTE0**CPU**MODULE--__L2*CR*MCI*STATUS**</v>
      </c>
      <c r="Y26">
        <f>COUNTIFS(core_mc[TestName],misc[[#This Row],[Core_L2_String]],core_mc[VisualId],MC_Check!$H$2)</f>
        <v>0</v>
      </c>
      <c r="Z26">
        <f>misc[[#This Row],[Core_BBL_Count]]+misc[[#This Row],[Core_IC_Count]]+misc[[#This Row],[Core_MEC_Count]]+misc[[#This Row],[Core_AGU_Count]]+misc[[#This Row],[Core_L2_Count]]+misc[[#This Row],[Core_BUS_Count]]</f>
        <v>0</v>
      </c>
      <c r="AA2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6" t="str">
        <f>_xlfn.TEXTJOIN("",,"*SOCKET0**COMPUTE",misc[[#This Row],[Compute]],"**UNCORE**SCF**SCF*LLC**SCF*LLC",misc[[#This Row],[location]],splitchar,"MCI*STATUS*")</f>
        <v>*SOCKET0**COMPUTE0**UNCORE**SCF**SCF*LLC**SCF*LLC23__MCI*STATUS*</v>
      </c>
      <c r="AC26">
        <f>COUNTIFS(cha_mc[TestName],misc[[#This Row],[LLC_MCA_String]],cha_mc[VisualId],MC_Check!$H$2)</f>
        <v>0</v>
      </c>
    </row>
    <row r="27" spans="6:29" x14ac:dyDescent="0.3">
      <c r="F27">
        <v>0</v>
      </c>
      <c r="G27">
        <v>24</v>
      </c>
      <c r="H27" s="95" t="s">
        <v>145</v>
      </c>
      <c r="I27" s="5" t="b">
        <f>misc[[#This Row],[Core_Hitter_Count]]&gt;0</f>
        <v>0</v>
      </c>
      <c r="J27" t="b">
        <f>misc[[#This Row],[LLC_Hitter_Count]]&gt;0</f>
        <v>0</v>
      </c>
      <c r="K27" t="b">
        <f>misc[[#This Row],[CHA_Hitter_Count]]&gt;0</f>
        <v>0</v>
      </c>
      <c r="L27" t="str">
        <f>_xlfn.TEXTJOIN("",,"*SOCKET0**COMPUTE",misc[[#This Row],[Compute]],"**UNCORE**CHA**CHA",misc[[#This Row],[location]],splitchar,"UTIL**MC*STATUS*")</f>
        <v>*SOCKET0**COMPUTE0**UNCORE**CHA**CHA24__UTIL**MC*STATUS*</v>
      </c>
      <c r="M27">
        <f>COUNTIFS(cha_mc[TestName],misc[[#This Row],[CHA_MCA_String]],cha_mc[VisualId],MC_Check!$H$2)</f>
        <v>0</v>
      </c>
      <c r="N27" t="str">
        <f>_xlfn.TEXTJOIN("",,"*SOCKET0**COMPUTE",misc[[#This Row],[Compute]],"**CPU**MODULE",misc[[#This Row],[Module]],splitchar,"MEC*CR*MCI*STATUS**")</f>
        <v>*SOCKET0**COMPUTE0**CPU**MODULE--__MEC*CR*MCI*STATUS**</v>
      </c>
      <c r="O27">
        <f>COUNTIFS(core_mc[TestName],misc[[#This Row],[MEC_MCA_String]],core_mc[VisualId],MC_Check!$H$2)</f>
        <v>0</v>
      </c>
      <c r="P27" t="str">
        <f>_xlfn.TEXTJOIN("",,"*SOCKET0**COMPUTE",misc[[#This Row],[Compute]],"**CPU**MODULE",misc[[#This Row],[Module]],splitchar,"AGU*CR*MCI*STATUS**")</f>
        <v>*SOCKET0**COMPUTE0**CPU**MODULE--__AGU*CR*MCI*STATUS**</v>
      </c>
      <c r="Q27">
        <f>COUNTIFS(core_mc[TestName],misc[[#This Row],[AGU_MCA_String]],core_mc[VisualId],MC_Check!$H$2)</f>
        <v>0</v>
      </c>
      <c r="R27" t="str">
        <f>_xlfn.TEXTJOIN("",,"*SOCKET0**COMPUTE",misc[[#This Row],[Compute]],"**CPU**MODULE",misc[[#This Row],[Module]],splitchar,"IC*CR*MCI*STATUS**")</f>
        <v>*SOCKET0**COMPUTE0**CPU**MODULE--__IC*CR*MCI*STATUS**</v>
      </c>
      <c r="S27">
        <f>COUNTIFS(core_mc[TestName],misc[[#This Row],[IC_MCA_String]],core_mc[VisualId],MC_Check!$H$2)</f>
        <v>0</v>
      </c>
      <c r="T27" t="str">
        <f>_xlfn.TEXTJOIN("",,"*SOCKET0**COMPUTE",misc[[#This Row],[Compute]],"**CPU**MODULE",misc[[#This Row],[Module]],splitchar,"BBL*CR*MCI*STATUS**")</f>
        <v>*SOCKET0**COMPUTE0**CPU**MODULE--__BBL*CR*MCI*STATUS**</v>
      </c>
      <c r="U27">
        <f>COUNTIFS(core_mc[TestName],misc[[#This Row],[CORE_BBL_String]],core_mc[VisualId],MC_Check!$H$2)</f>
        <v>0</v>
      </c>
      <c r="V27" t="str">
        <f>_xlfn.TEXTJOIN("",,"*SOCKET0**COMPUTE",misc[[#This Row],[Compute]],"**CPU**MODULE",misc[[#This Row],[Module]],splitchar,"BUS*CR*MCI*STATUS**")</f>
        <v>*SOCKET0**COMPUTE0**CPU**MODULE--__BUS*CR*MCI*STATUS**</v>
      </c>
      <c r="W27">
        <f>COUNTIFS(core_mc[TestName],misc[[#This Row],[Core_BUS_String]],core_mc[VisualId],MC_Check!$H$2)</f>
        <v>0</v>
      </c>
      <c r="X27" t="str">
        <f>_xlfn.TEXTJOIN("",,"*SOCKET0**COMPUTE",misc[[#This Row],[Compute]],"**CPU**MODULE",misc[[#This Row],[Module]],splitchar,"L2*CR*MCI*STATUS**")</f>
        <v>*SOCKET0**COMPUTE0**CPU**MODULE--__L2*CR*MCI*STATUS**</v>
      </c>
      <c r="Y27">
        <f>COUNTIFS(core_mc[TestName],misc[[#This Row],[Core_L2_String]],core_mc[VisualId],MC_Check!$H$2)</f>
        <v>0</v>
      </c>
      <c r="Z27">
        <f>misc[[#This Row],[Core_BBL_Count]]+misc[[#This Row],[Core_IC_Count]]+misc[[#This Row],[Core_MEC_Count]]+misc[[#This Row],[Core_AGU_Count]]+misc[[#This Row],[Core_L2_Count]]+misc[[#This Row],[Core_BUS_Count]]</f>
        <v>0</v>
      </c>
      <c r="AA2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7" t="str">
        <f>_xlfn.TEXTJOIN("",,"*SOCKET0**COMPUTE",misc[[#This Row],[Compute]],"**UNCORE**SCF**SCF*LLC**SCF*LLC",misc[[#This Row],[location]],splitchar,"MCI*STATUS*")</f>
        <v>*SOCKET0**COMPUTE0**UNCORE**SCF**SCF*LLC**SCF*LLC24__MCI*STATUS*</v>
      </c>
      <c r="AC27">
        <f>COUNTIFS(cha_mc[TestName],misc[[#This Row],[LLC_MCA_String]],cha_mc[VisualId],MC_Check!$H$2)</f>
        <v>0</v>
      </c>
    </row>
    <row r="28" spans="6:29" x14ac:dyDescent="0.3">
      <c r="F28">
        <v>0</v>
      </c>
      <c r="G28">
        <v>25</v>
      </c>
      <c r="H28" s="95" t="s">
        <v>145</v>
      </c>
      <c r="I28" s="5" t="b">
        <f>misc[[#This Row],[Core_Hitter_Count]]&gt;0</f>
        <v>0</v>
      </c>
      <c r="J28" t="b">
        <f>misc[[#This Row],[LLC_Hitter_Count]]&gt;0</f>
        <v>0</v>
      </c>
      <c r="K28" t="b">
        <f>misc[[#This Row],[CHA_Hitter_Count]]&gt;0</f>
        <v>0</v>
      </c>
      <c r="L28" t="str">
        <f>_xlfn.TEXTJOIN("",,"*SOCKET0**COMPUTE",misc[[#This Row],[Compute]],"**UNCORE**CHA**CHA",misc[[#This Row],[location]],splitchar,"UTIL**MC*STATUS*")</f>
        <v>*SOCKET0**COMPUTE0**UNCORE**CHA**CHA25__UTIL**MC*STATUS*</v>
      </c>
      <c r="M28">
        <f>COUNTIFS(cha_mc[TestName],misc[[#This Row],[CHA_MCA_String]],cha_mc[VisualId],MC_Check!$H$2)</f>
        <v>0</v>
      </c>
      <c r="N28" t="str">
        <f>_xlfn.TEXTJOIN("",,"*SOCKET0**COMPUTE",misc[[#This Row],[Compute]],"**CPU**MODULE",misc[[#This Row],[Module]],splitchar,"MEC*CR*MCI*STATUS**")</f>
        <v>*SOCKET0**COMPUTE0**CPU**MODULE--__MEC*CR*MCI*STATUS**</v>
      </c>
      <c r="O28">
        <f>COUNTIFS(core_mc[TestName],misc[[#This Row],[MEC_MCA_String]],core_mc[VisualId],MC_Check!$H$2)</f>
        <v>0</v>
      </c>
      <c r="P28" t="str">
        <f>_xlfn.TEXTJOIN("",,"*SOCKET0**COMPUTE",misc[[#This Row],[Compute]],"**CPU**MODULE",misc[[#This Row],[Module]],splitchar,"AGU*CR*MCI*STATUS**")</f>
        <v>*SOCKET0**COMPUTE0**CPU**MODULE--__AGU*CR*MCI*STATUS**</v>
      </c>
      <c r="Q28">
        <f>COUNTIFS(core_mc[TestName],misc[[#This Row],[AGU_MCA_String]],core_mc[VisualId],MC_Check!$H$2)</f>
        <v>0</v>
      </c>
      <c r="R28" t="str">
        <f>_xlfn.TEXTJOIN("",,"*SOCKET0**COMPUTE",misc[[#This Row],[Compute]],"**CPU**MODULE",misc[[#This Row],[Module]],splitchar,"IC*CR*MCI*STATUS**")</f>
        <v>*SOCKET0**COMPUTE0**CPU**MODULE--__IC*CR*MCI*STATUS**</v>
      </c>
      <c r="S28">
        <f>COUNTIFS(core_mc[TestName],misc[[#This Row],[IC_MCA_String]],core_mc[VisualId],MC_Check!$H$2)</f>
        <v>0</v>
      </c>
      <c r="T28" t="str">
        <f>_xlfn.TEXTJOIN("",,"*SOCKET0**COMPUTE",misc[[#This Row],[Compute]],"**CPU**MODULE",misc[[#This Row],[Module]],splitchar,"BBL*CR*MCI*STATUS**")</f>
        <v>*SOCKET0**COMPUTE0**CPU**MODULE--__BBL*CR*MCI*STATUS**</v>
      </c>
      <c r="U28">
        <f>COUNTIFS(core_mc[TestName],misc[[#This Row],[CORE_BBL_String]],core_mc[VisualId],MC_Check!$H$2)</f>
        <v>0</v>
      </c>
      <c r="V28" t="str">
        <f>_xlfn.TEXTJOIN("",,"*SOCKET0**COMPUTE",misc[[#This Row],[Compute]],"**CPU**MODULE",misc[[#This Row],[Module]],splitchar,"BUS*CR*MCI*STATUS**")</f>
        <v>*SOCKET0**COMPUTE0**CPU**MODULE--__BUS*CR*MCI*STATUS**</v>
      </c>
      <c r="W28">
        <f>COUNTIFS(core_mc[TestName],misc[[#This Row],[Core_BUS_String]],core_mc[VisualId],MC_Check!$H$2)</f>
        <v>0</v>
      </c>
      <c r="X28" t="str">
        <f>_xlfn.TEXTJOIN("",,"*SOCKET0**COMPUTE",misc[[#This Row],[Compute]],"**CPU**MODULE",misc[[#This Row],[Module]],splitchar,"L2*CR*MCI*STATUS**")</f>
        <v>*SOCKET0**COMPUTE0**CPU**MODULE--__L2*CR*MCI*STATUS**</v>
      </c>
      <c r="Y28">
        <f>COUNTIFS(core_mc[TestName],misc[[#This Row],[Core_L2_String]],core_mc[VisualId],MC_Check!$H$2)</f>
        <v>0</v>
      </c>
      <c r="Z28">
        <f>misc[[#This Row],[Core_BBL_Count]]+misc[[#This Row],[Core_IC_Count]]+misc[[#This Row],[Core_MEC_Count]]+misc[[#This Row],[Core_AGU_Count]]+misc[[#This Row],[Core_L2_Count]]+misc[[#This Row],[Core_BUS_Count]]</f>
        <v>0</v>
      </c>
      <c r="AA2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8" t="str">
        <f>_xlfn.TEXTJOIN("",,"*SOCKET0**COMPUTE",misc[[#This Row],[Compute]],"**UNCORE**SCF**SCF*LLC**SCF*LLC",misc[[#This Row],[location]],splitchar,"MCI*STATUS*")</f>
        <v>*SOCKET0**COMPUTE0**UNCORE**SCF**SCF*LLC**SCF*LLC25__MCI*STATUS*</v>
      </c>
      <c r="AC28">
        <f>COUNTIFS(cha_mc[TestName],misc[[#This Row],[LLC_MCA_String]],cha_mc[VisualId],MC_Check!$H$2)</f>
        <v>0</v>
      </c>
    </row>
    <row r="29" spans="6:29" x14ac:dyDescent="0.3">
      <c r="F29">
        <v>0</v>
      </c>
      <c r="G29">
        <v>26</v>
      </c>
      <c r="H29" s="95" t="s">
        <v>145</v>
      </c>
      <c r="I29" s="5" t="b">
        <f>misc[[#This Row],[Core_Hitter_Count]]&gt;0</f>
        <v>0</v>
      </c>
      <c r="J29" t="b">
        <f>misc[[#This Row],[LLC_Hitter_Count]]&gt;0</f>
        <v>0</v>
      </c>
      <c r="K29" t="b">
        <f>misc[[#This Row],[CHA_Hitter_Count]]&gt;0</f>
        <v>0</v>
      </c>
      <c r="L29" t="str">
        <f>_xlfn.TEXTJOIN("",,"*SOCKET0**COMPUTE",misc[[#This Row],[Compute]],"**UNCORE**CHA**CHA",misc[[#This Row],[location]],splitchar,"UTIL**MC*STATUS*")</f>
        <v>*SOCKET0**COMPUTE0**UNCORE**CHA**CHA26__UTIL**MC*STATUS*</v>
      </c>
      <c r="M29">
        <f>COUNTIFS(cha_mc[TestName],misc[[#This Row],[CHA_MCA_String]],cha_mc[VisualId],MC_Check!$H$2)</f>
        <v>0</v>
      </c>
      <c r="N29" t="str">
        <f>_xlfn.TEXTJOIN("",,"*SOCKET0**COMPUTE",misc[[#This Row],[Compute]],"**CPU**MODULE",misc[[#This Row],[Module]],splitchar,"MEC*CR*MCI*STATUS**")</f>
        <v>*SOCKET0**COMPUTE0**CPU**MODULE--__MEC*CR*MCI*STATUS**</v>
      </c>
      <c r="O29">
        <f>COUNTIFS(core_mc[TestName],misc[[#This Row],[MEC_MCA_String]],core_mc[VisualId],MC_Check!$H$2)</f>
        <v>0</v>
      </c>
      <c r="P29" t="str">
        <f>_xlfn.TEXTJOIN("",,"*SOCKET0**COMPUTE",misc[[#This Row],[Compute]],"**CPU**MODULE",misc[[#This Row],[Module]],splitchar,"AGU*CR*MCI*STATUS**")</f>
        <v>*SOCKET0**COMPUTE0**CPU**MODULE--__AGU*CR*MCI*STATUS**</v>
      </c>
      <c r="Q29">
        <f>COUNTIFS(core_mc[TestName],misc[[#This Row],[AGU_MCA_String]],core_mc[VisualId],MC_Check!$H$2)</f>
        <v>0</v>
      </c>
      <c r="R29" t="str">
        <f>_xlfn.TEXTJOIN("",,"*SOCKET0**COMPUTE",misc[[#This Row],[Compute]],"**CPU**MODULE",misc[[#This Row],[Module]],splitchar,"IC*CR*MCI*STATUS**")</f>
        <v>*SOCKET0**COMPUTE0**CPU**MODULE--__IC*CR*MCI*STATUS**</v>
      </c>
      <c r="S29">
        <f>COUNTIFS(core_mc[TestName],misc[[#This Row],[IC_MCA_String]],core_mc[VisualId],MC_Check!$H$2)</f>
        <v>0</v>
      </c>
      <c r="T29" t="str">
        <f>_xlfn.TEXTJOIN("",,"*SOCKET0**COMPUTE",misc[[#This Row],[Compute]],"**CPU**MODULE",misc[[#This Row],[Module]],splitchar,"BBL*CR*MCI*STATUS**")</f>
        <v>*SOCKET0**COMPUTE0**CPU**MODULE--__BBL*CR*MCI*STATUS**</v>
      </c>
      <c r="U29">
        <f>COUNTIFS(core_mc[TestName],misc[[#This Row],[CORE_BBL_String]],core_mc[VisualId],MC_Check!$H$2)</f>
        <v>0</v>
      </c>
      <c r="V29" t="str">
        <f>_xlfn.TEXTJOIN("",,"*SOCKET0**COMPUTE",misc[[#This Row],[Compute]],"**CPU**MODULE",misc[[#This Row],[Module]],splitchar,"BUS*CR*MCI*STATUS**")</f>
        <v>*SOCKET0**COMPUTE0**CPU**MODULE--__BUS*CR*MCI*STATUS**</v>
      </c>
      <c r="W29">
        <f>COUNTIFS(core_mc[TestName],misc[[#This Row],[Core_BUS_String]],core_mc[VisualId],MC_Check!$H$2)</f>
        <v>0</v>
      </c>
      <c r="X29" t="str">
        <f>_xlfn.TEXTJOIN("",,"*SOCKET0**COMPUTE",misc[[#This Row],[Compute]],"**CPU**MODULE",misc[[#This Row],[Module]],splitchar,"L2*CR*MCI*STATUS**")</f>
        <v>*SOCKET0**COMPUTE0**CPU**MODULE--__L2*CR*MCI*STATUS**</v>
      </c>
      <c r="Y29">
        <f>COUNTIFS(core_mc[TestName],misc[[#This Row],[Core_L2_String]],core_mc[VisualId],MC_Check!$H$2)</f>
        <v>0</v>
      </c>
      <c r="Z29">
        <f>misc[[#This Row],[Core_BBL_Count]]+misc[[#This Row],[Core_IC_Count]]+misc[[#This Row],[Core_MEC_Count]]+misc[[#This Row],[Core_AGU_Count]]+misc[[#This Row],[Core_L2_Count]]+misc[[#This Row],[Core_BUS_Count]]</f>
        <v>0</v>
      </c>
      <c r="AA2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9" t="str">
        <f>_xlfn.TEXTJOIN("",,"*SOCKET0**COMPUTE",misc[[#This Row],[Compute]],"**UNCORE**SCF**SCF*LLC**SCF*LLC",misc[[#This Row],[location]],splitchar,"MCI*STATUS*")</f>
        <v>*SOCKET0**COMPUTE0**UNCORE**SCF**SCF*LLC**SCF*LLC26__MCI*STATUS*</v>
      </c>
      <c r="AC29">
        <f>COUNTIFS(cha_mc[TestName],misc[[#This Row],[LLC_MCA_String]],cha_mc[VisualId],MC_Check!$H$2)</f>
        <v>0</v>
      </c>
    </row>
    <row r="30" spans="6:29" x14ac:dyDescent="0.3">
      <c r="F30">
        <v>0</v>
      </c>
      <c r="G30">
        <v>27</v>
      </c>
      <c r="H30">
        <f>H23+1</f>
        <v>3</v>
      </c>
      <c r="I30" s="5" t="b">
        <f>misc[[#This Row],[Core_Hitter_Count]]&gt;0</f>
        <v>0</v>
      </c>
      <c r="J30" t="b">
        <f>misc[[#This Row],[LLC_Hitter_Count]]&gt;0</f>
        <v>0</v>
      </c>
      <c r="K30" t="b">
        <f>misc[[#This Row],[CHA_Hitter_Count]]&gt;0</f>
        <v>0</v>
      </c>
      <c r="L30" t="str">
        <f>_xlfn.TEXTJOIN("",,"*SOCKET0**COMPUTE",misc[[#This Row],[Compute]],"**UNCORE**CHA**CHA",misc[[#This Row],[location]],splitchar,"UTIL**MC*STATUS*")</f>
        <v>*SOCKET0**COMPUTE0**UNCORE**CHA**CHA27__UTIL**MC*STATUS*</v>
      </c>
      <c r="M30">
        <f>COUNTIFS(cha_mc[TestName],misc[[#This Row],[CHA_MCA_String]],cha_mc[VisualId],MC_Check!$H$2)</f>
        <v>0</v>
      </c>
      <c r="N30" t="str">
        <f>_xlfn.TEXTJOIN("",,"*SOCKET0**COMPUTE",misc[[#This Row],[Compute]],"**CPU**MODULE",misc[[#This Row],[Module]],splitchar,"MEC*CR*MCI*STATUS**")</f>
        <v>*SOCKET0**COMPUTE0**CPU**MODULE3__MEC*CR*MCI*STATUS**</v>
      </c>
      <c r="O30">
        <f>COUNTIFS(core_mc[TestName],misc[[#This Row],[MEC_MCA_String]],core_mc[VisualId],MC_Check!$H$2)</f>
        <v>0</v>
      </c>
      <c r="P30" t="str">
        <f>_xlfn.TEXTJOIN("",,"*SOCKET0**COMPUTE",misc[[#This Row],[Compute]],"**CPU**MODULE",misc[[#This Row],[Module]],splitchar,"AGU*CR*MCI*STATUS**")</f>
        <v>*SOCKET0**COMPUTE0**CPU**MODULE3__AGU*CR*MCI*STATUS**</v>
      </c>
      <c r="Q30">
        <f>COUNTIFS(core_mc[TestName],misc[[#This Row],[AGU_MCA_String]],core_mc[VisualId],MC_Check!$H$2)</f>
        <v>0</v>
      </c>
      <c r="R30" t="str">
        <f>_xlfn.TEXTJOIN("",,"*SOCKET0**COMPUTE",misc[[#This Row],[Compute]],"**CPU**MODULE",misc[[#This Row],[Module]],splitchar,"IC*CR*MCI*STATUS**")</f>
        <v>*SOCKET0**COMPUTE0**CPU**MODULE3__IC*CR*MCI*STATUS**</v>
      </c>
      <c r="S30">
        <f>COUNTIFS(core_mc[TestName],misc[[#This Row],[IC_MCA_String]],core_mc[VisualId],MC_Check!$H$2)</f>
        <v>0</v>
      </c>
      <c r="T30" t="str">
        <f>_xlfn.TEXTJOIN("",,"*SOCKET0**COMPUTE",misc[[#This Row],[Compute]],"**CPU**MODULE",misc[[#This Row],[Module]],splitchar,"BBL*CR*MCI*STATUS**")</f>
        <v>*SOCKET0**COMPUTE0**CPU**MODULE3__BBL*CR*MCI*STATUS**</v>
      </c>
      <c r="U30">
        <f>COUNTIFS(core_mc[TestName],misc[[#This Row],[CORE_BBL_String]],core_mc[VisualId],MC_Check!$H$2)</f>
        <v>0</v>
      </c>
      <c r="V30" t="str">
        <f>_xlfn.TEXTJOIN("",,"*SOCKET0**COMPUTE",misc[[#This Row],[Compute]],"**CPU**MODULE",misc[[#This Row],[Module]],splitchar,"BUS*CR*MCI*STATUS**")</f>
        <v>*SOCKET0**COMPUTE0**CPU**MODULE3__BUS*CR*MCI*STATUS**</v>
      </c>
      <c r="W30">
        <f>COUNTIFS(core_mc[TestName],misc[[#This Row],[Core_BUS_String]],core_mc[VisualId],MC_Check!$H$2)</f>
        <v>0</v>
      </c>
      <c r="X30" t="str">
        <f>_xlfn.TEXTJOIN("",,"*SOCKET0**COMPUTE",misc[[#This Row],[Compute]],"**CPU**MODULE",misc[[#This Row],[Module]],splitchar,"L2*CR*MCI*STATUS**")</f>
        <v>*SOCKET0**COMPUTE0**CPU**MODULE3__L2*CR*MCI*STATUS**</v>
      </c>
      <c r="Y30">
        <f>COUNTIFS(core_mc[TestName],misc[[#This Row],[Core_L2_String]],core_mc[VisualId],MC_Check!$H$2)</f>
        <v>0</v>
      </c>
      <c r="Z30">
        <f>misc[[#This Row],[Core_BBL_Count]]+misc[[#This Row],[Core_IC_Count]]+misc[[#This Row],[Core_MEC_Count]]+misc[[#This Row],[Core_AGU_Count]]+misc[[#This Row],[Core_L2_Count]]+misc[[#This Row],[Core_BUS_Count]]</f>
        <v>0</v>
      </c>
      <c r="AA3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0" t="str">
        <f>_xlfn.TEXTJOIN("",,"*SOCKET0**COMPUTE",misc[[#This Row],[Compute]],"**UNCORE**SCF**SCF*LLC**SCF*LLC",misc[[#This Row],[location]],splitchar,"MCI*STATUS*")</f>
        <v>*SOCKET0**COMPUTE0**UNCORE**SCF**SCF*LLC**SCF*LLC27__MCI*STATUS*</v>
      </c>
      <c r="AC30">
        <f>COUNTIFS(cha_mc[TestName],misc[[#This Row],[LLC_MCA_String]],cha_mc[VisualId],MC_Check!$H$2)</f>
        <v>0</v>
      </c>
    </row>
    <row r="31" spans="6:29" x14ac:dyDescent="0.3">
      <c r="F31">
        <v>0</v>
      </c>
      <c r="G31">
        <v>28</v>
      </c>
      <c r="H31">
        <f t="shared" ref="H31:H32" si="2">H24+1</f>
        <v>7</v>
      </c>
      <c r="I31" s="5" t="b">
        <f>misc[[#This Row],[Core_Hitter_Count]]&gt;0</f>
        <v>0</v>
      </c>
      <c r="J31" t="b">
        <f>misc[[#This Row],[LLC_Hitter_Count]]&gt;0</f>
        <v>0</v>
      </c>
      <c r="K31" t="b">
        <f>misc[[#This Row],[CHA_Hitter_Count]]&gt;0</f>
        <v>0</v>
      </c>
      <c r="L31" t="str">
        <f>_xlfn.TEXTJOIN("",,"*SOCKET0**COMPUTE",misc[[#This Row],[Compute]],"**UNCORE**CHA**CHA",misc[[#This Row],[location]],splitchar,"UTIL**MC*STATUS*")</f>
        <v>*SOCKET0**COMPUTE0**UNCORE**CHA**CHA28__UTIL**MC*STATUS*</v>
      </c>
      <c r="M31">
        <f>COUNTIFS(cha_mc[TestName],misc[[#This Row],[CHA_MCA_String]],cha_mc[VisualId],MC_Check!$H$2)</f>
        <v>0</v>
      </c>
      <c r="N31" t="str">
        <f>_xlfn.TEXTJOIN("",,"*SOCKET0**COMPUTE",misc[[#This Row],[Compute]],"**CPU**MODULE",misc[[#This Row],[Module]],splitchar,"MEC*CR*MCI*STATUS**")</f>
        <v>*SOCKET0**COMPUTE0**CPU**MODULE7__MEC*CR*MCI*STATUS**</v>
      </c>
      <c r="O31">
        <f>COUNTIFS(core_mc[TestName],misc[[#This Row],[MEC_MCA_String]],core_mc[VisualId],MC_Check!$H$2)</f>
        <v>0</v>
      </c>
      <c r="P31" t="str">
        <f>_xlfn.TEXTJOIN("",,"*SOCKET0**COMPUTE",misc[[#This Row],[Compute]],"**CPU**MODULE",misc[[#This Row],[Module]],splitchar,"AGU*CR*MCI*STATUS**")</f>
        <v>*SOCKET0**COMPUTE0**CPU**MODULE7__AGU*CR*MCI*STATUS**</v>
      </c>
      <c r="Q31">
        <f>COUNTIFS(core_mc[TestName],misc[[#This Row],[AGU_MCA_String]],core_mc[VisualId],MC_Check!$H$2)</f>
        <v>0</v>
      </c>
      <c r="R31" t="str">
        <f>_xlfn.TEXTJOIN("",,"*SOCKET0**COMPUTE",misc[[#This Row],[Compute]],"**CPU**MODULE",misc[[#This Row],[Module]],splitchar,"IC*CR*MCI*STATUS**")</f>
        <v>*SOCKET0**COMPUTE0**CPU**MODULE7__IC*CR*MCI*STATUS**</v>
      </c>
      <c r="S31">
        <f>COUNTIFS(core_mc[TestName],misc[[#This Row],[IC_MCA_String]],core_mc[VisualId],MC_Check!$H$2)</f>
        <v>0</v>
      </c>
      <c r="T31" t="str">
        <f>_xlfn.TEXTJOIN("",,"*SOCKET0**COMPUTE",misc[[#This Row],[Compute]],"**CPU**MODULE",misc[[#This Row],[Module]],splitchar,"BBL*CR*MCI*STATUS**")</f>
        <v>*SOCKET0**COMPUTE0**CPU**MODULE7__BBL*CR*MCI*STATUS**</v>
      </c>
      <c r="U31">
        <f>COUNTIFS(core_mc[TestName],misc[[#This Row],[CORE_BBL_String]],core_mc[VisualId],MC_Check!$H$2)</f>
        <v>0</v>
      </c>
      <c r="V31" t="str">
        <f>_xlfn.TEXTJOIN("",,"*SOCKET0**COMPUTE",misc[[#This Row],[Compute]],"**CPU**MODULE",misc[[#This Row],[Module]],splitchar,"BUS*CR*MCI*STATUS**")</f>
        <v>*SOCKET0**COMPUTE0**CPU**MODULE7__BUS*CR*MCI*STATUS**</v>
      </c>
      <c r="W31">
        <f>COUNTIFS(core_mc[TestName],misc[[#This Row],[Core_BUS_String]],core_mc[VisualId],MC_Check!$H$2)</f>
        <v>0</v>
      </c>
      <c r="X31" t="str">
        <f>_xlfn.TEXTJOIN("",,"*SOCKET0**COMPUTE",misc[[#This Row],[Compute]],"**CPU**MODULE",misc[[#This Row],[Module]],splitchar,"L2*CR*MCI*STATUS**")</f>
        <v>*SOCKET0**COMPUTE0**CPU**MODULE7__L2*CR*MCI*STATUS**</v>
      </c>
      <c r="Y31">
        <f>COUNTIFS(core_mc[TestName],misc[[#This Row],[Core_L2_String]],core_mc[VisualId],MC_Check!$H$2)</f>
        <v>0</v>
      </c>
      <c r="Z31">
        <f>misc[[#This Row],[Core_BBL_Count]]+misc[[#This Row],[Core_IC_Count]]+misc[[#This Row],[Core_MEC_Count]]+misc[[#This Row],[Core_AGU_Count]]+misc[[#This Row],[Core_L2_Count]]+misc[[#This Row],[Core_BUS_Count]]</f>
        <v>0</v>
      </c>
      <c r="AA3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1" t="str">
        <f>_xlfn.TEXTJOIN("",,"*SOCKET0**COMPUTE",misc[[#This Row],[Compute]],"**UNCORE**SCF**SCF*LLC**SCF*LLC",misc[[#This Row],[location]],splitchar,"MCI*STATUS*")</f>
        <v>*SOCKET0**COMPUTE0**UNCORE**SCF**SCF*LLC**SCF*LLC28__MCI*STATUS*</v>
      </c>
      <c r="AC31">
        <f>COUNTIFS(cha_mc[TestName],misc[[#This Row],[LLC_MCA_String]],cha_mc[VisualId],MC_Check!$H$2)</f>
        <v>0</v>
      </c>
    </row>
    <row r="32" spans="6:29" x14ac:dyDescent="0.3">
      <c r="F32">
        <v>0</v>
      </c>
      <c r="G32">
        <v>29</v>
      </c>
      <c r="H32">
        <f t="shared" si="2"/>
        <v>11</v>
      </c>
      <c r="I32" s="5" t="b">
        <f>misc[[#This Row],[Core_Hitter_Count]]&gt;0</f>
        <v>0</v>
      </c>
      <c r="J32" t="b">
        <f>misc[[#This Row],[LLC_Hitter_Count]]&gt;0</f>
        <v>0</v>
      </c>
      <c r="K32" t="b">
        <f>misc[[#This Row],[CHA_Hitter_Count]]&gt;0</f>
        <v>0</v>
      </c>
      <c r="L32" t="str">
        <f>_xlfn.TEXTJOIN("",,"*SOCKET0**COMPUTE",misc[[#This Row],[Compute]],"**UNCORE**CHA**CHA",misc[[#This Row],[location]],splitchar,"UTIL**MC*STATUS*")</f>
        <v>*SOCKET0**COMPUTE0**UNCORE**CHA**CHA29__UTIL**MC*STATUS*</v>
      </c>
      <c r="M32">
        <f>COUNTIFS(cha_mc[TestName],misc[[#This Row],[CHA_MCA_String]],cha_mc[VisualId],MC_Check!$H$2)</f>
        <v>0</v>
      </c>
      <c r="N32" t="str">
        <f>_xlfn.TEXTJOIN("",,"*SOCKET0**COMPUTE",misc[[#This Row],[Compute]],"**CPU**MODULE",misc[[#This Row],[Module]],splitchar,"MEC*CR*MCI*STATUS**")</f>
        <v>*SOCKET0**COMPUTE0**CPU**MODULE11__MEC*CR*MCI*STATUS**</v>
      </c>
      <c r="O32">
        <f>COUNTIFS(core_mc[TestName],misc[[#This Row],[MEC_MCA_String]],core_mc[VisualId],MC_Check!$H$2)</f>
        <v>0</v>
      </c>
      <c r="P32" t="str">
        <f>_xlfn.TEXTJOIN("",,"*SOCKET0**COMPUTE",misc[[#This Row],[Compute]],"**CPU**MODULE",misc[[#This Row],[Module]],splitchar,"AGU*CR*MCI*STATUS**")</f>
        <v>*SOCKET0**COMPUTE0**CPU**MODULE11__AGU*CR*MCI*STATUS**</v>
      </c>
      <c r="Q32">
        <f>COUNTIFS(core_mc[TestName],misc[[#This Row],[AGU_MCA_String]],core_mc[VisualId],MC_Check!$H$2)</f>
        <v>0</v>
      </c>
      <c r="R32" t="str">
        <f>_xlfn.TEXTJOIN("",,"*SOCKET0**COMPUTE",misc[[#This Row],[Compute]],"**CPU**MODULE",misc[[#This Row],[Module]],splitchar,"IC*CR*MCI*STATUS**")</f>
        <v>*SOCKET0**COMPUTE0**CPU**MODULE11__IC*CR*MCI*STATUS**</v>
      </c>
      <c r="S32">
        <f>COUNTIFS(core_mc[TestName],misc[[#This Row],[IC_MCA_String]],core_mc[VisualId],MC_Check!$H$2)</f>
        <v>0</v>
      </c>
      <c r="T32" t="str">
        <f>_xlfn.TEXTJOIN("",,"*SOCKET0**COMPUTE",misc[[#This Row],[Compute]],"**CPU**MODULE",misc[[#This Row],[Module]],splitchar,"BBL*CR*MCI*STATUS**")</f>
        <v>*SOCKET0**COMPUTE0**CPU**MODULE11__BBL*CR*MCI*STATUS**</v>
      </c>
      <c r="U32">
        <f>COUNTIFS(core_mc[TestName],misc[[#This Row],[CORE_BBL_String]],core_mc[VisualId],MC_Check!$H$2)</f>
        <v>0</v>
      </c>
      <c r="V32" t="str">
        <f>_xlfn.TEXTJOIN("",,"*SOCKET0**COMPUTE",misc[[#This Row],[Compute]],"**CPU**MODULE",misc[[#This Row],[Module]],splitchar,"BUS*CR*MCI*STATUS**")</f>
        <v>*SOCKET0**COMPUTE0**CPU**MODULE11__BUS*CR*MCI*STATUS**</v>
      </c>
      <c r="W32">
        <f>COUNTIFS(core_mc[TestName],misc[[#This Row],[Core_BUS_String]],core_mc[VisualId],MC_Check!$H$2)</f>
        <v>0</v>
      </c>
      <c r="X32" t="str">
        <f>_xlfn.TEXTJOIN("",,"*SOCKET0**COMPUTE",misc[[#This Row],[Compute]],"**CPU**MODULE",misc[[#This Row],[Module]],splitchar,"L2*CR*MCI*STATUS**")</f>
        <v>*SOCKET0**COMPUTE0**CPU**MODULE11__L2*CR*MCI*STATUS**</v>
      </c>
      <c r="Y32">
        <f>COUNTIFS(core_mc[TestName],misc[[#This Row],[Core_L2_String]],core_mc[VisualId],MC_Check!$H$2)</f>
        <v>0</v>
      </c>
      <c r="Z32">
        <f>misc[[#This Row],[Core_BBL_Count]]+misc[[#This Row],[Core_IC_Count]]+misc[[#This Row],[Core_MEC_Count]]+misc[[#This Row],[Core_AGU_Count]]+misc[[#This Row],[Core_L2_Count]]+misc[[#This Row],[Core_BUS_Count]]</f>
        <v>0</v>
      </c>
      <c r="AA3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2" t="str">
        <f>_xlfn.TEXTJOIN("",,"*SOCKET0**COMPUTE",misc[[#This Row],[Compute]],"**UNCORE**SCF**SCF*LLC**SCF*LLC",misc[[#This Row],[location]],splitchar,"MCI*STATUS*")</f>
        <v>*SOCKET0**COMPUTE0**UNCORE**SCF**SCF*LLC**SCF*LLC29__MCI*STATUS*</v>
      </c>
      <c r="AC32">
        <f>COUNTIFS(cha_mc[TestName],misc[[#This Row],[LLC_MCA_String]],cha_mc[VisualId],MC_Check!$H$2)</f>
        <v>0</v>
      </c>
    </row>
    <row r="33" spans="6:29" x14ac:dyDescent="0.3">
      <c r="F33">
        <v>0</v>
      </c>
      <c r="G33">
        <v>30</v>
      </c>
      <c r="H33" s="95" t="s">
        <v>145</v>
      </c>
      <c r="I33" s="5" t="b">
        <f>misc[[#This Row],[Core_Hitter_Count]]&gt;0</f>
        <v>0</v>
      </c>
      <c r="J33" t="b">
        <f>misc[[#This Row],[LLC_Hitter_Count]]&gt;0</f>
        <v>0</v>
      </c>
      <c r="K33" t="b">
        <f>misc[[#This Row],[CHA_Hitter_Count]]&gt;0</f>
        <v>0</v>
      </c>
      <c r="L33" t="str">
        <f>_xlfn.TEXTJOIN("",,"*SOCKET0**COMPUTE",misc[[#This Row],[Compute]],"**UNCORE**CHA**CHA",misc[[#This Row],[location]],splitchar,"UTIL**MC*STATUS*")</f>
        <v>*SOCKET0**COMPUTE0**UNCORE**CHA**CHA30__UTIL**MC*STATUS*</v>
      </c>
      <c r="M33">
        <f>COUNTIFS(cha_mc[TestName],misc[[#This Row],[CHA_MCA_String]],cha_mc[VisualId],MC_Check!$H$2)</f>
        <v>0</v>
      </c>
      <c r="N33" t="str">
        <f>_xlfn.TEXTJOIN("",,"*SOCKET0**COMPUTE",misc[[#This Row],[Compute]],"**CPU**MODULE",misc[[#This Row],[Module]],splitchar,"MEC*CR*MCI*STATUS**")</f>
        <v>*SOCKET0**COMPUTE0**CPU**MODULE--__MEC*CR*MCI*STATUS**</v>
      </c>
      <c r="O33">
        <f>COUNTIFS(core_mc[TestName],misc[[#This Row],[MEC_MCA_String]],core_mc[VisualId],MC_Check!$H$2)</f>
        <v>0</v>
      </c>
      <c r="P33" t="str">
        <f>_xlfn.TEXTJOIN("",,"*SOCKET0**COMPUTE",misc[[#This Row],[Compute]],"**CPU**MODULE",misc[[#This Row],[Module]],splitchar,"AGU*CR*MCI*STATUS**")</f>
        <v>*SOCKET0**COMPUTE0**CPU**MODULE--__AGU*CR*MCI*STATUS**</v>
      </c>
      <c r="Q33">
        <f>COUNTIFS(core_mc[TestName],misc[[#This Row],[AGU_MCA_String]],core_mc[VisualId],MC_Check!$H$2)</f>
        <v>0</v>
      </c>
      <c r="R33" t="str">
        <f>_xlfn.TEXTJOIN("",,"*SOCKET0**COMPUTE",misc[[#This Row],[Compute]],"**CPU**MODULE",misc[[#This Row],[Module]],splitchar,"IC*CR*MCI*STATUS**")</f>
        <v>*SOCKET0**COMPUTE0**CPU**MODULE--__IC*CR*MCI*STATUS**</v>
      </c>
      <c r="S33">
        <f>COUNTIFS(core_mc[TestName],misc[[#This Row],[IC_MCA_String]],core_mc[VisualId],MC_Check!$H$2)</f>
        <v>0</v>
      </c>
      <c r="T33" t="str">
        <f>_xlfn.TEXTJOIN("",,"*SOCKET0**COMPUTE",misc[[#This Row],[Compute]],"**CPU**MODULE",misc[[#This Row],[Module]],splitchar,"BBL*CR*MCI*STATUS**")</f>
        <v>*SOCKET0**COMPUTE0**CPU**MODULE--__BBL*CR*MCI*STATUS**</v>
      </c>
      <c r="U33">
        <f>COUNTIFS(core_mc[TestName],misc[[#This Row],[CORE_BBL_String]],core_mc[VisualId],MC_Check!$H$2)</f>
        <v>0</v>
      </c>
      <c r="V33" t="str">
        <f>_xlfn.TEXTJOIN("",,"*SOCKET0**COMPUTE",misc[[#This Row],[Compute]],"**CPU**MODULE",misc[[#This Row],[Module]],splitchar,"BUS*CR*MCI*STATUS**")</f>
        <v>*SOCKET0**COMPUTE0**CPU**MODULE--__BUS*CR*MCI*STATUS**</v>
      </c>
      <c r="W33">
        <f>COUNTIFS(core_mc[TestName],misc[[#This Row],[Core_BUS_String]],core_mc[VisualId],MC_Check!$H$2)</f>
        <v>0</v>
      </c>
      <c r="X33" t="str">
        <f>_xlfn.TEXTJOIN("",,"*SOCKET0**COMPUTE",misc[[#This Row],[Compute]],"**CPU**MODULE",misc[[#This Row],[Module]],splitchar,"L2*CR*MCI*STATUS**")</f>
        <v>*SOCKET0**COMPUTE0**CPU**MODULE--__L2*CR*MCI*STATUS**</v>
      </c>
      <c r="Y33">
        <f>COUNTIFS(core_mc[TestName],misc[[#This Row],[Core_L2_String]],core_mc[VisualId],MC_Check!$H$2)</f>
        <v>0</v>
      </c>
      <c r="Z33">
        <f>misc[[#This Row],[Core_BBL_Count]]+misc[[#This Row],[Core_IC_Count]]+misc[[#This Row],[Core_MEC_Count]]+misc[[#This Row],[Core_AGU_Count]]+misc[[#This Row],[Core_L2_Count]]+misc[[#This Row],[Core_BUS_Count]]</f>
        <v>0</v>
      </c>
      <c r="AA3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3" t="str">
        <f>_xlfn.TEXTJOIN("",,"*SOCKET0**COMPUTE",misc[[#This Row],[Compute]],"**UNCORE**SCF**SCF*LLC**SCF*LLC",misc[[#This Row],[location]],splitchar,"MCI*STATUS*")</f>
        <v>*SOCKET0**COMPUTE0**UNCORE**SCF**SCF*LLC**SCF*LLC30__MCI*STATUS*</v>
      </c>
      <c r="AC33">
        <f>COUNTIFS(cha_mc[TestName],misc[[#This Row],[LLC_MCA_String]],cha_mc[VisualId],MC_Check!$H$2)</f>
        <v>0</v>
      </c>
    </row>
    <row r="34" spans="6:29" x14ac:dyDescent="0.3">
      <c r="F34">
        <v>0</v>
      </c>
      <c r="G34">
        <v>31</v>
      </c>
      <c r="H34" s="95" t="s">
        <v>145</v>
      </c>
      <c r="I34" s="5" t="b">
        <f>misc[[#This Row],[Core_Hitter_Count]]&gt;0</f>
        <v>0</v>
      </c>
      <c r="J34" t="b">
        <f>misc[[#This Row],[LLC_Hitter_Count]]&gt;0</f>
        <v>0</v>
      </c>
      <c r="K34" t="b">
        <f>misc[[#This Row],[CHA_Hitter_Count]]&gt;0</f>
        <v>0</v>
      </c>
      <c r="L34" t="str">
        <f>_xlfn.TEXTJOIN("",,"*SOCKET0**COMPUTE",misc[[#This Row],[Compute]],"**UNCORE**CHA**CHA",misc[[#This Row],[location]],splitchar,"UTIL**MC*STATUS*")</f>
        <v>*SOCKET0**COMPUTE0**UNCORE**CHA**CHA31__UTIL**MC*STATUS*</v>
      </c>
      <c r="M34">
        <f>COUNTIFS(cha_mc[TestName],misc[[#This Row],[CHA_MCA_String]],cha_mc[VisualId],MC_Check!$H$2)</f>
        <v>0</v>
      </c>
      <c r="N34" t="str">
        <f>_xlfn.TEXTJOIN("",,"*SOCKET0**COMPUTE",misc[[#This Row],[Compute]],"**CPU**MODULE",misc[[#This Row],[Module]],splitchar,"MEC*CR*MCI*STATUS**")</f>
        <v>*SOCKET0**COMPUTE0**CPU**MODULE--__MEC*CR*MCI*STATUS**</v>
      </c>
      <c r="O34">
        <f>COUNTIFS(core_mc[TestName],misc[[#This Row],[MEC_MCA_String]],core_mc[VisualId],MC_Check!$H$2)</f>
        <v>0</v>
      </c>
      <c r="P34" t="str">
        <f>_xlfn.TEXTJOIN("",,"*SOCKET0**COMPUTE",misc[[#This Row],[Compute]],"**CPU**MODULE",misc[[#This Row],[Module]],splitchar,"AGU*CR*MCI*STATUS**")</f>
        <v>*SOCKET0**COMPUTE0**CPU**MODULE--__AGU*CR*MCI*STATUS**</v>
      </c>
      <c r="Q34">
        <f>COUNTIFS(core_mc[TestName],misc[[#This Row],[AGU_MCA_String]],core_mc[VisualId],MC_Check!$H$2)</f>
        <v>0</v>
      </c>
      <c r="R34" t="str">
        <f>_xlfn.TEXTJOIN("",,"*SOCKET0**COMPUTE",misc[[#This Row],[Compute]],"**CPU**MODULE",misc[[#This Row],[Module]],splitchar,"IC*CR*MCI*STATUS**")</f>
        <v>*SOCKET0**COMPUTE0**CPU**MODULE--__IC*CR*MCI*STATUS**</v>
      </c>
      <c r="S34">
        <f>COUNTIFS(core_mc[TestName],misc[[#This Row],[IC_MCA_String]],core_mc[VisualId],MC_Check!$H$2)</f>
        <v>0</v>
      </c>
      <c r="T34" t="str">
        <f>_xlfn.TEXTJOIN("",,"*SOCKET0**COMPUTE",misc[[#This Row],[Compute]],"**CPU**MODULE",misc[[#This Row],[Module]],splitchar,"BBL*CR*MCI*STATUS**")</f>
        <v>*SOCKET0**COMPUTE0**CPU**MODULE--__BBL*CR*MCI*STATUS**</v>
      </c>
      <c r="U34">
        <f>COUNTIFS(core_mc[TestName],misc[[#This Row],[CORE_BBL_String]],core_mc[VisualId],MC_Check!$H$2)</f>
        <v>0</v>
      </c>
      <c r="V34" t="str">
        <f>_xlfn.TEXTJOIN("",,"*SOCKET0**COMPUTE",misc[[#This Row],[Compute]],"**CPU**MODULE",misc[[#This Row],[Module]],splitchar,"BUS*CR*MCI*STATUS**")</f>
        <v>*SOCKET0**COMPUTE0**CPU**MODULE--__BUS*CR*MCI*STATUS**</v>
      </c>
      <c r="W34">
        <f>COUNTIFS(core_mc[TestName],misc[[#This Row],[Core_BUS_String]],core_mc[VisualId],MC_Check!$H$2)</f>
        <v>0</v>
      </c>
      <c r="X34" t="str">
        <f>_xlfn.TEXTJOIN("",,"*SOCKET0**COMPUTE",misc[[#This Row],[Compute]],"**CPU**MODULE",misc[[#This Row],[Module]],splitchar,"L2*CR*MCI*STATUS**")</f>
        <v>*SOCKET0**COMPUTE0**CPU**MODULE--__L2*CR*MCI*STATUS**</v>
      </c>
      <c r="Y34">
        <f>COUNTIFS(core_mc[TestName],misc[[#This Row],[Core_L2_String]],core_mc[VisualId],MC_Check!$H$2)</f>
        <v>0</v>
      </c>
      <c r="Z34">
        <f>misc[[#This Row],[Core_BBL_Count]]+misc[[#This Row],[Core_IC_Count]]+misc[[#This Row],[Core_MEC_Count]]+misc[[#This Row],[Core_AGU_Count]]+misc[[#This Row],[Core_L2_Count]]+misc[[#This Row],[Core_BUS_Count]]</f>
        <v>0</v>
      </c>
      <c r="AA3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4" t="str">
        <f>_xlfn.TEXTJOIN("",,"*SOCKET0**COMPUTE",misc[[#This Row],[Compute]],"**UNCORE**SCF**SCF*LLC**SCF*LLC",misc[[#This Row],[location]],splitchar,"MCI*STATUS*")</f>
        <v>*SOCKET0**COMPUTE0**UNCORE**SCF**SCF*LLC**SCF*LLC31__MCI*STATUS*</v>
      </c>
      <c r="AC34">
        <f>COUNTIFS(cha_mc[TestName],misc[[#This Row],[LLC_MCA_String]],cha_mc[VisualId],MC_Check!$H$2)</f>
        <v>0</v>
      </c>
    </row>
    <row r="35" spans="6:29" x14ac:dyDescent="0.3">
      <c r="F35">
        <v>0</v>
      </c>
      <c r="G35">
        <v>32</v>
      </c>
      <c r="H35" s="95" t="s">
        <v>145</v>
      </c>
      <c r="I35" s="5" t="b">
        <f>misc[[#This Row],[Core_Hitter_Count]]&gt;0</f>
        <v>0</v>
      </c>
      <c r="J35" t="b">
        <f>misc[[#This Row],[LLC_Hitter_Count]]&gt;0</f>
        <v>0</v>
      </c>
      <c r="K35" t="b">
        <f>misc[[#This Row],[CHA_Hitter_Count]]&gt;0</f>
        <v>0</v>
      </c>
      <c r="L35" t="str">
        <f>_xlfn.TEXTJOIN("",,"*SOCKET0**COMPUTE",misc[[#This Row],[Compute]],"**UNCORE**CHA**CHA",misc[[#This Row],[location]],splitchar,"UTIL**MC*STATUS*")</f>
        <v>*SOCKET0**COMPUTE0**UNCORE**CHA**CHA32__UTIL**MC*STATUS*</v>
      </c>
      <c r="M35">
        <f>COUNTIFS(cha_mc[TestName],misc[[#This Row],[CHA_MCA_String]],cha_mc[VisualId],MC_Check!$H$2)</f>
        <v>0</v>
      </c>
      <c r="N35" t="str">
        <f>_xlfn.TEXTJOIN("",,"*SOCKET0**COMPUTE",misc[[#This Row],[Compute]],"**CPU**MODULE",misc[[#This Row],[Module]],splitchar,"MEC*CR*MCI*STATUS**")</f>
        <v>*SOCKET0**COMPUTE0**CPU**MODULE--__MEC*CR*MCI*STATUS**</v>
      </c>
      <c r="O35">
        <f>COUNTIFS(core_mc[TestName],misc[[#This Row],[MEC_MCA_String]],core_mc[VisualId],MC_Check!$H$2)</f>
        <v>0</v>
      </c>
      <c r="P35" t="str">
        <f>_xlfn.TEXTJOIN("",,"*SOCKET0**COMPUTE",misc[[#This Row],[Compute]],"**CPU**MODULE",misc[[#This Row],[Module]],splitchar,"AGU*CR*MCI*STATUS**")</f>
        <v>*SOCKET0**COMPUTE0**CPU**MODULE--__AGU*CR*MCI*STATUS**</v>
      </c>
      <c r="Q35">
        <f>COUNTIFS(core_mc[TestName],misc[[#This Row],[AGU_MCA_String]],core_mc[VisualId],MC_Check!$H$2)</f>
        <v>0</v>
      </c>
      <c r="R35" t="str">
        <f>_xlfn.TEXTJOIN("",,"*SOCKET0**COMPUTE",misc[[#This Row],[Compute]],"**CPU**MODULE",misc[[#This Row],[Module]],splitchar,"IC*CR*MCI*STATUS**")</f>
        <v>*SOCKET0**COMPUTE0**CPU**MODULE--__IC*CR*MCI*STATUS**</v>
      </c>
      <c r="S35">
        <f>COUNTIFS(core_mc[TestName],misc[[#This Row],[IC_MCA_String]],core_mc[VisualId],MC_Check!$H$2)</f>
        <v>0</v>
      </c>
      <c r="T35" t="str">
        <f>_xlfn.TEXTJOIN("",,"*SOCKET0**COMPUTE",misc[[#This Row],[Compute]],"**CPU**MODULE",misc[[#This Row],[Module]],splitchar,"BBL*CR*MCI*STATUS**")</f>
        <v>*SOCKET0**COMPUTE0**CPU**MODULE--__BBL*CR*MCI*STATUS**</v>
      </c>
      <c r="U35">
        <f>COUNTIFS(core_mc[TestName],misc[[#This Row],[CORE_BBL_String]],core_mc[VisualId],MC_Check!$H$2)</f>
        <v>0</v>
      </c>
      <c r="V35" t="str">
        <f>_xlfn.TEXTJOIN("",,"*SOCKET0**COMPUTE",misc[[#This Row],[Compute]],"**CPU**MODULE",misc[[#This Row],[Module]],splitchar,"BUS*CR*MCI*STATUS**")</f>
        <v>*SOCKET0**COMPUTE0**CPU**MODULE--__BUS*CR*MCI*STATUS**</v>
      </c>
      <c r="W35">
        <f>COUNTIFS(core_mc[TestName],misc[[#This Row],[Core_BUS_String]],core_mc[VisualId],MC_Check!$H$2)</f>
        <v>0</v>
      </c>
      <c r="X35" t="str">
        <f>_xlfn.TEXTJOIN("",,"*SOCKET0**COMPUTE",misc[[#This Row],[Compute]],"**CPU**MODULE",misc[[#This Row],[Module]],splitchar,"L2*CR*MCI*STATUS**")</f>
        <v>*SOCKET0**COMPUTE0**CPU**MODULE--__L2*CR*MCI*STATUS**</v>
      </c>
      <c r="Y35">
        <f>COUNTIFS(core_mc[TestName],misc[[#This Row],[Core_L2_String]],core_mc[VisualId],MC_Check!$H$2)</f>
        <v>0</v>
      </c>
      <c r="Z35">
        <f>misc[[#This Row],[Core_BBL_Count]]+misc[[#This Row],[Core_IC_Count]]+misc[[#This Row],[Core_MEC_Count]]+misc[[#This Row],[Core_AGU_Count]]+misc[[#This Row],[Core_L2_Count]]+misc[[#This Row],[Core_BUS_Count]]</f>
        <v>0</v>
      </c>
      <c r="AA3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5" t="str">
        <f>_xlfn.TEXTJOIN("",,"*SOCKET0**COMPUTE",misc[[#This Row],[Compute]],"**UNCORE**SCF**SCF*LLC**SCF*LLC",misc[[#This Row],[location]],splitchar,"MCI*STATUS*")</f>
        <v>*SOCKET0**COMPUTE0**UNCORE**SCF**SCF*LLC**SCF*LLC32__MCI*STATUS*</v>
      </c>
      <c r="AC35">
        <f>COUNTIFS(cha_mc[TestName],misc[[#This Row],[LLC_MCA_String]],cha_mc[VisualId],MC_Check!$H$2)</f>
        <v>0</v>
      </c>
    </row>
    <row r="36" spans="6:29" x14ac:dyDescent="0.3">
      <c r="F36">
        <v>0</v>
      </c>
      <c r="G36">
        <v>33</v>
      </c>
      <c r="H36" s="95" t="s">
        <v>145</v>
      </c>
      <c r="I36" s="5" t="b">
        <f>misc[[#This Row],[Core_Hitter_Count]]&gt;0</f>
        <v>0</v>
      </c>
      <c r="J36" t="b">
        <f>misc[[#This Row],[LLC_Hitter_Count]]&gt;0</f>
        <v>0</v>
      </c>
      <c r="K36" t="b">
        <f>misc[[#This Row],[CHA_Hitter_Count]]&gt;0</f>
        <v>0</v>
      </c>
      <c r="L36" t="str">
        <f>_xlfn.TEXTJOIN("",,"*SOCKET0**COMPUTE",misc[[#This Row],[Compute]],"**UNCORE**CHA**CHA",misc[[#This Row],[location]],splitchar,"UTIL**MC*STATUS*")</f>
        <v>*SOCKET0**COMPUTE0**UNCORE**CHA**CHA33__UTIL**MC*STATUS*</v>
      </c>
      <c r="M36">
        <f>COUNTIFS(cha_mc[TestName],misc[[#This Row],[CHA_MCA_String]],cha_mc[VisualId],MC_Check!$H$2)</f>
        <v>0</v>
      </c>
      <c r="N36" t="str">
        <f>_xlfn.TEXTJOIN("",,"*SOCKET0**COMPUTE",misc[[#This Row],[Compute]],"**CPU**MODULE",misc[[#This Row],[Module]],splitchar,"MEC*CR*MCI*STATUS**")</f>
        <v>*SOCKET0**COMPUTE0**CPU**MODULE--__MEC*CR*MCI*STATUS**</v>
      </c>
      <c r="O36">
        <f>COUNTIFS(core_mc[TestName],misc[[#This Row],[MEC_MCA_String]],core_mc[VisualId],MC_Check!$H$2)</f>
        <v>0</v>
      </c>
      <c r="P36" t="str">
        <f>_xlfn.TEXTJOIN("",,"*SOCKET0**COMPUTE",misc[[#This Row],[Compute]],"**CPU**MODULE",misc[[#This Row],[Module]],splitchar,"AGU*CR*MCI*STATUS**")</f>
        <v>*SOCKET0**COMPUTE0**CPU**MODULE--__AGU*CR*MCI*STATUS**</v>
      </c>
      <c r="Q36">
        <f>COUNTIFS(core_mc[TestName],misc[[#This Row],[AGU_MCA_String]],core_mc[VisualId],MC_Check!$H$2)</f>
        <v>0</v>
      </c>
      <c r="R36" t="str">
        <f>_xlfn.TEXTJOIN("",,"*SOCKET0**COMPUTE",misc[[#This Row],[Compute]],"**CPU**MODULE",misc[[#This Row],[Module]],splitchar,"IC*CR*MCI*STATUS**")</f>
        <v>*SOCKET0**COMPUTE0**CPU**MODULE--__IC*CR*MCI*STATUS**</v>
      </c>
      <c r="S36">
        <f>COUNTIFS(core_mc[TestName],misc[[#This Row],[IC_MCA_String]],core_mc[VisualId],MC_Check!$H$2)</f>
        <v>0</v>
      </c>
      <c r="T36" t="str">
        <f>_xlfn.TEXTJOIN("",,"*SOCKET0**COMPUTE",misc[[#This Row],[Compute]],"**CPU**MODULE",misc[[#This Row],[Module]],splitchar,"BBL*CR*MCI*STATUS**")</f>
        <v>*SOCKET0**COMPUTE0**CPU**MODULE--__BBL*CR*MCI*STATUS**</v>
      </c>
      <c r="U36">
        <f>COUNTIFS(core_mc[TestName],misc[[#This Row],[CORE_BBL_String]],core_mc[VisualId],MC_Check!$H$2)</f>
        <v>0</v>
      </c>
      <c r="V36" t="str">
        <f>_xlfn.TEXTJOIN("",,"*SOCKET0**COMPUTE",misc[[#This Row],[Compute]],"**CPU**MODULE",misc[[#This Row],[Module]],splitchar,"BUS*CR*MCI*STATUS**")</f>
        <v>*SOCKET0**COMPUTE0**CPU**MODULE--__BUS*CR*MCI*STATUS**</v>
      </c>
      <c r="W36">
        <f>COUNTIFS(core_mc[TestName],misc[[#This Row],[Core_BUS_String]],core_mc[VisualId],MC_Check!$H$2)</f>
        <v>0</v>
      </c>
      <c r="X36" t="str">
        <f>_xlfn.TEXTJOIN("",,"*SOCKET0**COMPUTE",misc[[#This Row],[Compute]],"**CPU**MODULE",misc[[#This Row],[Module]],splitchar,"L2*CR*MCI*STATUS**")</f>
        <v>*SOCKET0**COMPUTE0**CPU**MODULE--__L2*CR*MCI*STATUS**</v>
      </c>
      <c r="Y36">
        <f>COUNTIFS(core_mc[TestName],misc[[#This Row],[Core_L2_String]],core_mc[VisualId],MC_Check!$H$2)</f>
        <v>0</v>
      </c>
      <c r="Z36">
        <f>misc[[#This Row],[Core_BBL_Count]]+misc[[#This Row],[Core_IC_Count]]+misc[[#This Row],[Core_MEC_Count]]+misc[[#This Row],[Core_AGU_Count]]+misc[[#This Row],[Core_L2_Count]]+misc[[#This Row],[Core_BUS_Count]]</f>
        <v>0</v>
      </c>
      <c r="AA3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6" t="str">
        <f>_xlfn.TEXTJOIN("",,"*SOCKET0**COMPUTE",misc[[#This Row],[Compute]],"**UNCORE**SCF**SCF*LLC**SCF*LLC",misc[[#This Row],[location]],splitchar,"MCI*STATUS*")</f>
        <v>*SOCKET0**COMPUTE0**UNCORE**SCF**SCF*LLC**SCF*LLC33__MCI*STATUS*</v>
      </c>
      <c r="AC36">
        <f>COUNTIFS(cha_mc[TestName],misc[[#This Row],[LLC_MCA_String]],cha_mc[VisualId],MC_Check!$H$2)</f>
        <v>0</v>
      </c>
    </row>
    <row r="37" spans="6:29" x14ac:dyDescent="0.3">
      <c r="F37">
        <v>0</v>
      </c>
      <c r="G37">
        <v>34</v>
      </c>
      <c r="H37">
        <f>misc[[#This Row],[Compute]]*24+12</f>
        <v>12</v>
      </c>
      <c r="I37" s="5" t="b">
        <f>misc[[#This Row],[Core_Hitter_Count]]&gt;0</f>
        <v>0</v>
      </c>
      <c r="J37" t="b">
        <f>misc[[#This Row],[LLC_Hitter_Count]]&gt;0</f>
        <v>0</v>
      </c>
      <c r="K37" t="b">
        <f>misc[[#This Row],[CHA_Hitter_Count]]&gt;0</f>
        <v>0</v>
      </c>
      <c r="L37" t="str">
        <f>_xlfn.TEXTJOIN("",,"*SOCKET0**COMPUTE",misc[[#This Row],[Compute]],"**UNCORE**CHA**CHA",misc[[#This Row],[location]],splitchar,"UTIL**MC*STATUS*")</f>
        <v>*SOCKET0**COMPUTE0**UNCORE**CHA**CHA34__UTIL**MC*STATUS*</v>
      </c>
      <c r="M37">
        <f>COUNTIFS(cha_mc[TestName],misc[[#This Row],[CHA_MCA_String]],cha_mc[VisualId],MC_Check!$H$2)</f>
        <v>0</v>
      </c>
      <c r="N37" t="str">
        <f>_xlfn.TEXTJOIN("",,"*SOCKET0**COMPUTE",misc[[#This Row],[Compute]],"**CPU**MODULE",misc[[#This Row],[Module]],splitchar,"MEC*CR*MCI*STATUS**")</f>
        <v>*SOCKET0**COMPUTE0**CPU**MODULE12__MEC*CR*MCI*STATUS**</v>
      </c>
      <c r="O37">
        <f>COUNTIFS(core_mc[TestName],misc[[#This Row],[MEC_MCA_String]],core_mc[VisualId],MC_Check!$H$2)</f>
        <v>0</v>
      </c>
      <c r="P37" t="str">
        <f>_xlfn.TEXTJOIN("",,"*SOCKET0**COMPUTE",misc[[#This Row],[Compute]],"**CPU**MODULE",misc[[#This Row],[Module]],splitchar,"AGU*CR*MCI*STATUS**")</f>
        <v>*SOCKET0**COMPUTE0**CPU**MODULE12__AGU*CR*MCI*STATUS**</v>
      </c>
      <c r="Q37">
        <f>COUNTIFS(core_mc[TestName],misc[[#This Row],[AGU_MCA_String]],core_mc[VisualId],MC_Check!$H$2)</f>
        <v>0</v>
      </c>
      <c r="R37" t="str">
        <f>_xlfn.TEXTJOIN("",,"*SOCKET0**COMPUTE",misc[[#This Row],[Compute]],"**CPU**MODULE",misc[[#This Row],[Module]],splitchar,"IC*CR*MCI*STATUS**")</f>
        <v>*SOCKET0**COMPUTE0**CPU**MODULE12__IC*CR*MCI*STATUS**</v>
      </c>
      <c r="S37">
        <f>COUNTIFS(core_mc[TestName],misc[[#This Row],[IC_MCA_String]],core_mc[VisualId],MC_Check!$H$2)</f>
        <v>0</v>
      </c>
      <c r="T37" t="str">
        <f>_xlfn.TEXTJOIN("",,"*SOCKET0**COMPUTE",misc[[#This Row],[Compute]],"**CPU**MODULE",misc[[#This Row],[Module]],splitchar,"BBL*CR*MCI*STATUS**")</f>
        <v>*SOCKET0**COMPUTE0**CPU**MODULE12__BBL*CR*MCI*STATUS**</v>
      </c>
      <c r="U37">
        <f>COUNTIFS(core_mc[TestName],misc[[#This Row],[CORE_BBL_String]],core_mc[VisualId],MC_Check!$H$2)</f>
        <v>0</v>
      </c>
      <c r="V37" t="str">
        <f>_xlfn.TEXTJOIN("",,"*SOCKET0**COMPUTE",misc[[#This Row],[Compute]],"**CPU**MODULE",misc[[#This Row],[Module]],splitchar,"BUS*CR*MCI*STATUS**")</f>
        <v>*SOCKET0**COMPUTE0**CPU**MODULE12__BUS*CR*MCI*STATUS**</v>
      </c>
      <c r="W37">
        <f>COUNTIFS(core_mc[TestName],misc[[#This Row],[Core_BUS_String]],core_mc[VisualId],MC_Check!$H$2)</f>
        <v>0</v>
      </c>
      <c r="X37" t="str">
        <f>_xlfn.TEXTJOIN("",,"*SOCKET0**COMPUTE",misc[[#This Row],[Compute]],"**CPU**MODULE",misc[[#This Row],[Module]],splitchar,"L2*CR*MCI*STATUS**")</f>
        <v>*SOCKET0**COMPUTE0**CPU**MODULE12__L2*CR*MCI*STATUS**</v>
      </c>
      <c r="Y37">
        <f>COUNTIFS(core_mc[TestName],misc[[#This Row],[Core_L2_String]],core_mc[VisualId],MC_Check!$H$2)</f>
        <v>0</v>
      </c>
      <c r="Z37">
        <f>misc[[#This Row],[Core_BBL_Count]]+misc[[#This Row],[Core_IC_Count]]+misc[[#This Row],[Core_MEC_Count]]+misc[[#This Row],[Core_AGU_Count]]+misc[[#This Row],[Core_L2_Count]]+misc[[#This Row],[Core_BUS_Count]]</f>
        <v>0</v>
      </c>
      <c r="AA3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7" t="str">
        <f>_xlfn.TEXTJOIN("",,"*SOCKET0**COMPUTE",misc[[#This Row],[Compute]],"**UNCORE**SCF**SCF*LLC**SCF*LLC",misc[[#This Row],[location]],splitchar,"MCI*STATUS*")</f>
        <v>*SOCKET0**COMPUTE0**UNCORE**SCF**SCF*LLC**SCF*LLC34__MCI*STATUS*</v>
      </c>
      <c r="AC37">
        <f>COUNTIFS(cha_mc[TestName],misc[[#This Row],[LLC_MCA_String]],cha_mc[VisualId],MC_Check!$H$2)</f>
        <v>0</v>
      </c>
    </row>
    <row r="38" spans="6:29" x14ac:dyDescent="0.3">
      <c r="F38">
        <v>0</v>
      </c>
      <c r="G38">
        <v>35</v>
      </c>
      <c r="H38">
        <f>misc[[#This Row],[Compute]]*24+16</f>
        <v>16</v>
      </c>
      <c r="I38" s="5" t="b">
        <f>misc[[#This Row],[Core_Hitter_Count]]&gt;0</f>
        <v>0</v>
      </c>
      <c r="J38" t="b">
        <f>misc[[#This Row],[LLC_Hitter_Count]]&gt;0</f>
        <v>0</v>
      </c>
      <c r="K38" t="b">
        <f>misc[[#This Row],[CHA_Hitter_Count]]&gt;0</f>
        <v>0</v>
      </c>
      <c r="L38" t="str">
        <f>_xlfn.TEXTJOIN("",,"*SOCKET0**COMPUTE",misc[[#This Row],[Compute]],"**UNCORE**CHA**CHA",misc[[#This Row],[location]],splitchar,"UTIL**MC*STATUS*")</f>
        <v>*SOCKET0**COMPUTE0**UNCORE**CHA**CHA35__UTIL**MC*STATUS*</v>
      </c>
      <c r="M38">
        <f>COUNTIFS(cha_mc[TestName],misc[[#This Row],[CHA_MCA_String]],cha_mc[VisualId],MC_Check!$H$2)</f>
        <v>0</v>
      </c>
      <c r="N38" t="str">
        <f>_xlfn.TEXTJOIN("",,"*SOCKET0**COMPUTE",misc[[#This Row],[Compute]],"**CPU**MODULE",misc[[#This Row],[Module]],splitchar,"MEC*CR*MCI*STATUS**")</f>
        <v>*SOCKET0**COMPUTE0**CPU**MODULE16__MEC*CR*MCI*STATUS**</v>
      </c>
      <c r="O38">
        <f>COUNTIFS(core_mc[TestName],misc[[#This Row],[MEC_MCA_String]],core_mc[VisualId],MC_Check!$H$2)</f>
        <v>0</v>
      </c>
      <c r="P38" t="str">
        <f>_xlfn.TEXTJOIN("",,"*SOCKET0**COMPUTE",misc[[#This Row],[Compute]],"**CPU**MODULE",misc[[#This Row],[Module]],splitchar,"AGU*CR*MCI*STATUS**")</f>
        <v>*SOCKET0**COMPUTE0**CPU**MODULE16__AGU*CR*MCI*STATUS**</v>
      </c>
      <c r="Q38">
        <f>COUNTIFS(core_mc[TestName],misc[[#This Row],[AGU_MCA_String]],core_mc[VisualId],MC_Check!$H$2)</f>
        <v>0</v>
      </c>
      <c r="R38" t="str">
        <f>_xlfn.TEXTJOIN("",,"*SOCKET0**COMPUTE",misc[[#This Row],[Compute]],"**CPU**MODULE",misc[[#This Row],[Module]],splitchar,"IC*CR*MCI*STATUS**")</f>
        <v>*SOCKET0**COMPUTE0**CPU**MODULE16__IC*CR*MCI*STATUS**</v>
      </c>
      <c r="S38">
        <f>COUNTIFS(core_mc[TestName],misc[[#This Row],[IC_MCA_String]],core_mc[VisualId],MC_Check!$H$2)</f>
        <v>0</v>
      </c>
      <c r="T38" t="str">
        <f>_xlfn.TEXTJOIN("",,"*SOCKET0**COMPUTE",misc[[#This Row],[Compute]],"**CPU**MODULE",misc[[#This Row],[Module]],splitchar,"BBL*CR*MCI*STATUS**")</f>
        <v>*SOCKET0**COMPUTE0**CPU**MODULE16__BBL*CR*MCI*STATUS**</v>
      </c>
      <c r="U38">
        <f>COUNTIFS(core_mc[TestName],misc[[#This Row],[CORE_BBL_String]],core_mc[VisualId],MC_Check!$H$2)</f>
        <v>0</v>
      </c>
      <c r="V38" t="str">
        <f>_xlfn.TEXTJOIN("",,"*SOCKET0**COMPUTE",misc[[#This Row],[Compute]],"**CPU**MODULE",misc[[#This Row],[Module]],splitchar,"BUS*CR*MCI*STATUS**")</f>
        <v>*SOCKET0**COMPUTE0**CPU**MODULE16__BUS*CR*MCI*STATUS**</v>
      </c>
      <c r="W38">
        <f>COUNTIFS(core_mc[TestName],misc[[#This Row],[Core_BUS_String]],core_mc[VisualId],MC_Check!$H$2)</f>
        <v>0</v>
      </c>
      <c r="X38" t="str">
        <f>_xlfn.TEXTJOIN("",,"*SOCKET0**COMPUTE",misc[[#This Row],[Compute]],"**CPU**MODULE",misc[[#This Row],[Module]],splitchar,"L2*CR*MCI*STATUS**")</f>
        <v>*SOCKET0**COMPUTE0**CPU**MODULE16__L2*CR*MCI*STATUS**</v>
      </c>
      <c r="Y38">
        <f>COUNTIFS(core_mc[TestName],misc[[#This Row],[Core_L2_String]],core_mc[VisualId],MC_Check!$H$2)</f>
        <v>0</v>
      </c>
      <c r="Z38">
        <f>misc[[#This Row],[Core_BBL_Count]]+misc[[#This Row],[Core_IC_Count]]+misc[[#This Row],[Core_MEC_Count]]+misc[[#This Row],[Core_AGU_Count]]+misc[[#This Row],[Core_L2_Count]]+misc[[#This Row],[Core_BUS_Count]]</f>
        <v>0</v>
      </c>
      <c r="AA3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8" t="str">
        <f>_xlfn.TEXTJOIN("",,"*SOCKET0**COMPUTE",misc[[#This Row],[Compute]],"**UNCORE**SCF**SCF*LLC**SCF*LLC",misc[[#This Row],[location]],splitchar,"MCI*STATUS*")</f>
        <v>*SOCKET0**COMPUTE0**UNCORE**SCF**SCF*LLC**SCF*LLC35__MCI*STATUS*</v>
      </c>
      <c r="AC38">
        <f>COUNTIFS(cha_mc[TestName],misc[[#This Row],[LLC_MCA_String]],cha_mc[VisualId],MC_Check!$H$2)</f>
        <v>0</v>
      </c>
    </row>
    <row r="39" spans="6:29" x14ac:dyDescent="0.3">
      <c r="F39">
        <v>0</v>
      </c>
      <c r="G39">
        <v>36</v>
      </c>
      <c r="H39">
        <f>misc[[#This Row],[Compute]]*24+20</f>
        <v>20</v>
      </c>
      <c r="I39" s="5" t="b">
        <f>misc[[#This Row],[Core_Hitter_Count]]&gt;0</f>
        <v>0</v>
      </c>
      <c r="J39" t="b">
        <f>misc[[#This Row],[LLC_Hitter_Count]]&gt;0</f>
        <v>0</v>
      </c>
      <c r="K39" t="b">
        <f>misc[[#This Row],[CHA_Hitter_Count]]&gt;0</f>
        <v>0</v>
      </c>
      <c r="L39" t="str">
        <f>_xlfn.TEXTJOIN("",,"*SOCKET0**COMPUTE",misc[[#This Row],[Compute]],"**UNCORE**CHA**CHA",misc[[#This Row],[location]],splitchar,"UTIL**MC*STATUS*")</f>
        <v>*SOCKET0**COMPUTE0**UNCORE**CHA**CHA36__UTIL**MC*STATUS*</v>
      </c>
      <c r="M39">
        <f>COUNTIFS(cha_mc[TestName],misc[[#This Row],[CHA_MCA_String]],cha_mc[VisualId],MC_Check!$H$2)</f>
        <v>0</v>
      </c>
      <c r="N39" t="str">
        <f>_xlfn.TEXTJOIN("",,"*SOCKET0**COMPUTE",misc[[#This Row],[Compute]],"**CPU**MODULE",misc[[#This Row],[Module]],splitchar,"MEC*CR*MCI*STATUS**")</f>
        <v>*SOCKET0**COMPUTE0**CPU**MODULE20__MEC*CR*MCI*STATUS**</v>
      </c>
      <c r="O39">
        <f>COUNTIFS(core_mc[TestName],misc[[#This Row],[MEC_MCA_String]],core_mc[VisualId],MC_Check!$H$2)</f>
        <v>0</v>
      </c>
      <c r="P39" t="str">
        <f>_xlfn.TEXTJOIN("",,"*SOCKET0**COMPUTE",misc[[#This Row],[Compute]],"**CPU**MODULE",misc[[#This Row],[Module]],splitchar,"AGU*CR*MCI*STATUS**")</f>
        <v>*SOCKET0**COMPUTE0**CPU**MODULE20__AGU*CR*MCI*STATUS**</v>
      </c>
      <c r="Q39">
        <f>COUNTIFS(core_mc[TestName],misc[[#This Row],[AGU_MCA_String]],core_mc[VisualId],MC_Check!$H$2)</f>
        <v>0</v>
      </c>
      <c r="R39" t="str">
        <f>_xlfn.TEXTJOIN("",,"*SOCKET0**COMPUTE",misc[[#This Row],[Compute]],"**CPU**MODULE",misc[[#This Row],[Module]],splitchar,"IC*CR*MCI*STATUS**")</f>
        <v>*SOCKET0**COMPUTE0**CPU**MODULE20__IC*CR*MCI*STATUS**</v>
      </c>
      <c r="S39">
        <f>COUNTIFS(core_mc[TestName],misc[[#This Row],[IC_MCA_String]],core_mc[VisualId],MC_Check!$H$2)</f>
        <v>0</v>
      </c>
      <c r="T39" t="str">
        <f>_xlfn.TEXTJOIN("",,"*SOCKET0**COMPUTE",misc[[#This Row],[Compute]],"**CPU**MODULE",misc[[#This Row],[Module]],splitchar,"BBL*CR*MCI*STATUS**")</f>
        <v>*SOCKET0**COMPUTE0**CPU**MODULE20__BBL*CR*MCI*STATUS**</v>
      </c>
      <c r="U39">
        <f>COUNTIFS(core_mc[TestName],misc[[#This Row],[CORE_BBL_String]],core_mc[VisualId],MC_Check!$H$2)</f>
        <v>0</v>
      </c>
      <c r="V39" t="str">
        <f>_xlfn.TEXTJOIN("",,"*SOCKET0**COMPUTE",misc[[#This Row],[Compute]],"**CPU**MODULE",misc[[#This Row],[Module]],splitchar,"BUS*CR*MCI*STATUS**")</f>
        <v>*SOCKET0**COMPUTE0**CPU**MODULE20__BUS*CR*MCI*STATUS**</v>
      </c>
      <c r="W39">
        <f>COUNTIFS(core_mc[TestName],misc[[#This Row],[Core_BUS_String]],core_mc[VisualId],MC_Check!$H$2)</f>
        <v>0</v>
      </c>
      <c r="X39" t="str">
        <f>_xlfn.TEXTJOIN("",,"*SOCKET0**COMPUTE",misc[[#This Row],[Compute]],"**CPU**MODULE",misc[[#This Row],[Module]],splitchar,"L2*CR*MCI*STATUS**")</f>
        <v>*SOCKET0**COMPUTE0**CPU**MODULE20__L2*CR*MCI*STATUS**</v>
      </c>
      <c r="Y39">
        <f>COUNTIFS(core_mc[TestName],misc[[#This Row],[Core_L2_String]],core_mc[VisualId],MC_Check!$H$2)</f>
        <v>0</v>
      </c>
      <c r="Z39">
        <f>misc[[#This Row],[Core_BBL_Count]]+misc[[#This Row],[Core_IC_Count]]+misc[[#This Row],[Core_MEC_Count]]+misc[[#This Row],[Core_AGU_Count]]+misc[[#This Row],[Core_L2_Count]]+misc[[#This Row],[Core_BUS_Count]]</f>
        <v>0</v>
      </c>
      <c r="AA3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9" t="str">
        <f>_xlfn.TEXTJOIN("",,"*SOCKET0**COMPUTE",misc[[#This Row],[Compute]],"**UNCORE**SCF**SCF*LLC**SCF*LLC",misc[[#This Row],[location]],splitchar,"MCI*STATUS*")</f>
        <v>*SOCKET0**COMPUTE0**UNCORE**SCF**SCF*LLC**SCF*LLC36__MCI*STATUS*</v>
      </c>
      <c r="AC39">
        <f>COUNTIFS(cha_mc[TestName],misc[[#This Row],[LLC_MCA_String]],cha_mc[VisualId],MC_Check!$H$2)</f>
        <v>0</v>
      </c>
    </row>
    <row r="40" spans="6:29" x14ac:dyDescent="0.3">
      <c r="F40">
        <v>0</v>
      </c>
      <c r="G40">
        <v>37</v>
      </c>
      <c r="H40" s="95" t="s">
        <v>145</v>
      </c>
      <c r="I40" s="5" t="b">
        <f>misc[[#This Row],[Core_Hitter_Count]]&gt;0</f>
        <v>0</v>
      </c>
      <c r="J40" t="b">
        <f>misc[[#This Row],[LLC_Hitter_Count]]&gt;0</f>
        <v>0</v>
      </c>
      <c r="K40" t="b">
        <f>misc[[#This Row],[CHA_Hitter_Count]]&gt;0</f>
        <v>0</v>
      </c>
      <c r="L40" t="str">
        <f>_xlfn.TEXTJOIN("",,"*SOCKET0**COMPUTE",misc[[#This Row],[Compute]],"**UNCORE**CHA**CHA",misc[[#This Row],[location]],splitchar,"UTIL**MC*STATUS*")</f>
        <v>*SOCKET0**COMPUTE0**UNCORE**CHA**CHA37__UTIL**MC*STATUS*</v>
      </c>
      <c r="M40">
        <f>COUNTIFS(cha_mc[TestName],misc[[#This Row],[CHA_MCA_String]],cha_mc[VisualId],MC_Check!$H$2)</f>
        <v>0</v>
      </c>
      <c r="N40" t="str">
        <f>_xlfn.TEXTJOIN("",,"*SOCKET0**COMPUTE",misc[[#This Row],[Compute]],"**CPU**MODULE",misc[[#This Row],[Module]],splitchar,"MEC*CR*MCI*STATUS**")</f>
        <v>*SOCKET0**COMPUTE0**CPU**MODULE--__MEC*CR*MCI*STATUS**</v>
      </c>
      <c r="O40">
        <f>COUNTIFS(core_mc[TestName],misc[[#This Row],[MEC_MCA_String]],core_mc[VisualId],MC_Check!$H$2)</f>
        <v>0</v>
      </c>
      <c r="P40" t="str">
        <f>_xlfn.TEXTJOIN("",,"*SOCKET0**COMPUTE",misc[[#This Row],[Compute]],"**CPU**MODULE",misc[[#This Row],[Module]],splitchar,"AGU*CR*MCI*STATUS**")</f>
        <v>*SOCKET0**COMPUTE0**CPU**MODULE--__AGU*CR*MCI*STATUS**</v>
      </c>
      <c r="Q40">
        <f>COUNTIFS(core_mc[TestName],misc[[#This Row],[AGU_MCA_String]],core_mc[VisualId],MC_Check!$H$2)</f>
        <v>0</v>
      </c>
      <c r="R40" t="str">
        <f>_xlfn.TEXTJOIN("",,"*SOCKET0**COMPUTE",misc[[#This Row],[Compute]],"**CPU**MODULE",misc[[#This Row],[Module]],splitchar,"IC*CR*MCI*STATUS**")</f>
        <v>*SOCKET0**COMPUTE0**CPU**MODULE--__IC*CR*MCI*STATUS**</v>
      </c>
      <c r="S40">
        <f>COUNTIFS(core_mc[TestName],misc[[#This Row],[IC_MCA_String]],core_mc[VisualId],MC_Check!$H$2)</f>
        <v>0</v>
      </c>
      <c r="T40" t="str">
        <f>_xlfn.TEXTJOIN("",,"*SOCKET0**COMPUTE",misc[[#This Row],[Compute]],"**CPU**MODULE",misc[[#This Row],[Module]],splitchar,"BBL*CR*MCI*STATUS**")</f>
        <v>*SOCKET0**COMPUTE0**CPU**MODULE--__BBL*CR*MCI*STATUS**</v>
      </c>
      <c r="U40">
        <f>COUNTIFS(core_mc[TestName],misc[[#This Row],[CORE_BBL_String]],core_mc[VisualId],MC_Check!$H$2)</f>
        <v>0</v>
      </c>
      <c r="V40" t="str">
        <f>_xlfn.TEXTJOIN("",,"*SOCKET0**COMPUTE",misc[[#This Row],[Compute]],"**CPU**MODULE",misc[[#This Row],[Module]],splitchar,"BUS*CR*MCI*STATUS**")</f>
        <v>*SOCKET0**COMPUTE0**CPU**MODULE--__BUS*CR*MCI*STATUS**</v>
      </c>
      <c r="W40">
        <f>COUNTIFS(core_mc[TestName],misc[[#This Row],[Core_BUS_String]],core_mc[VisualId],MC_Check!$H$2)</f>
        <v>0</v>
      </c>
      <c r="X40" t="str">
        <f>_xlfn.TEXTJOIN("",,"*SOCKET0**COMPUTE",misc[[#This Row],[Compute]],"**CPU**MODULE",misc[[#This Row],[Module]],splitchar,"L2*CR*MCI*STATUS**")</f>
        <v>*SOCKET0**COMPUTE0**CPU**MODULE--__L2*CR*MCI*STATUS**</v>
      </c>
      <c r="Y40">
        <f>COUNTIFS(core_mc[TestName],misc[[#This Row],[Core_L2_String]],core_mc[VisualId],MC_Check!$H$2)</f>
        <v>0</v>
      </c>
      <c r="Z40">
        <f>misc[[#This Row],[Core_BBL_Count]]+misc[[#This Row],[Core_IC_Count]]+misc[[#This Row],[Core_MEC_Count]]+misc[[#This Row],[Core_AGU_Count]]+misc[[#This Row],[Core_L2_Count]]+misc[[#This Row],[Core_BUS_Count]]</f>
        <v>0</v>
      </c>
      <c r="AA4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0" t="str">
        <f>_xlfn.TEXTJOIN("",,"*SOCKET0**COMPUTE",misc[[#This Row],[Compute]],"**UNCORE**SCF**SCF*LLC**SCF*LLC",misc[[#This Row],[location]],splitchar,"MCI*STATUS*")</f>
        <v>*SOCKET0**COMPUTE0**UNCORE**SCF**SCF*LLC**SCF*LLC37__MCI*STATUS*</v>
      </c>
      <c r="AC40">
        <f>COUNTIFS(cha_mc[TestName],misc[[#This Row],[LLC_MCA_String]],cha_mc[VisualId],MC_Check!$H$2)</f>
        <v>0</v>
      </c>
    </row>
    <row r="41" spans="6:29" x14ac:dyDescent="0.3">
      <c r="F41">
        <v>0</v>
      </c>
      <c r="G41">
        <v>38</v>
      </c>
      <c r="H41" s="95" t="s">
        <v>145</v>
      </c>
      <c r="I41" s="5" t="b">
        <f>misc[[#This Row],[Core_Hitter_Count]]&gt;0</f>
        <v>0</v>
      </c>
      <c r="J41" t="b">
        <f>misc[[#This Row],[LLC_Hitter_Count]]&gt;0</f>
        <v>0</v>
      </c>
      <c r="K41" t="b">
        <f>misc[[#This Row],[CHA_Hitter_Count]]&gt;0</f>
        <v>0</v>
      </c>
      <c r="L41" t="str">
        <f>_xlfn.TEXTJOIN("",,"*SOCKET0**COMPUTE",misc[[#This Row],[Compute]],"**UNCORE**CHA**CHA",misc[[#This Row],[location]],splitchar,"UTIL**MC*STATUS*")</f>
        <v>*SOCKET0**COMPUTE0**UNCORE**CHA**CHA38__UTIL**MC*STATUS*</v>
      </c>
      <c r="M41">
        <f>COUNTIFS(cha_mc[TestName],misc[[#This Row],[CHA_MCA_String]],cha_mc[VisualId],MC_Check!$H$2)</f>
        <v>0</v>
      </c>
      <c r="N41" t="str">
        <f>_xlfn.TEXTJOIN("",,"*SOCKET0**COMPUTE",misc[[#This Row],[Compute]],"**CPU**MODULE",misc[[#This Row],[Module]],splitchar,"MEC*CR*MCI*STATUS**")</f>
        <v>*SOCKET0**COMPUTE0**CPU**MODULE--__MEC*CR*MCI*STATUS**</v>
      </c>
      <c r="O41">
        <f>COUNTIFS(core_mc[TestName],misc[[#This Row],[MEC_MCA_String]],core_mc[VisualId],MC_Check!$H$2)</f>
        <v>0</v>
      </c>
      <c r="P41" t="str">
        <f>_xlfn.TEXTJOIN("",,"*SOCKET0**COMPUTE",misc[[#This Row],[Compute]],"**CPU**MODULE",misc[[#This Row],[Module]],splitchar,"AGU*CR*MCI*STATUS**")</f>
        <v>*SOCKET0**COMPUTE0**CPU**MODULE--__AGU*CR*MCI*STATUS**</v>
      </c>
      <c r="Q41">
        <f>COUNTIFS(core_mc[TestName],misc[[#This Row],[AGU_MCA_String]],core_mc[VisualId],MC_Check!$H$2)</f>
        <v>0</v>
      </c>
      <c r="R41" t="str">
        <f>_xlfn.TEXTJOIN("",,"*SOCKET0**COMPUTE",misc[[#This Row],[Compute]],"**CPU**MODULE",misc[[#This Row],[Module]],splitchar,"IC*CR*MCI*STATUS**")</f>
        <v>*SOCKET0**COMPUTE0**CPU**MODULE--__IC*CR*MCI*STATUS**</v>
      </c>
      <c r="S41">
        <f>COUNTIFS(core_mc[TestName],misc[[#This Row],[IC_MCA_String]],core_mc[VisualId],MC_Check!$H$2)</f>
        <v>0</v>
      </c>
      <c r="T41" t="str">
        <f>_xlfn.TEXTJOIN("",,"*SOCKET0**COMPUTE",misc[[#This Row],[Compute]],"**CPU**MODULE",misc[[#This Row],[Module]],splitchar,"BBL*CR*MCI*STATUS**")</f>
        <v>*SOCKET0**COMPUTE0**CPU**MODULE--__BBL*CR*MCI*STATUS**</v>
      </c>
      <c r="U41">
        <f>COUNTIFS(core_mc[TestName],misc[[#This Row],[CORE_BBL_String]],core_mc[VisualId],MC_Check!$H$2)</f>
        <v>0</v>
      </c>
      <c r="V41" t="str">
        <f>_xlfn.TEXTJOIN("",,"*SOCKET0**COMPUTE",misc[[#This Row],[Compute]],"**CPU**MODULE",misc[[#This Row],[Module]],splitchar,"BUS*CR*MCI*STATUS**")</f>
        <v>*SOCKET0**COMPUTE0**CPU**MODULE--__BUS*CR*MCI*STATUS**</v>
      </c>
      <c r="W41">
        <f>COUNTIFS(core_mc[TestName],misc[[#This Row],[Core_BUS_String]],core_mc[VisualId],MC_Check!$H$2)</f>
        <v>0</v>
      </c>
      <c r="X41" t="str">
        <f>_xlfn.TEXTJOIN("",,"*SOCKET0**COMPUTE",misc[[#This Row],[Compute]],"**CPU**MODULE",misc[[#This Row],[Module]],splitchar,"L2*CR*MCI*STATUS**")</f>
        <v>*SOCKET0**COMPUTE0**CPU**MODULE--__L2*CR*MCI*STATUS**</v>
      </c>
      <c r="Y41">
        <f>COUNTIFS(core_mc[TestName],misc[[#This Row],[Core_L2_String]],core_mc[VisualId],MC_Check!$H$2)</f>
        <v>0</v>
      </c>
      <c r="Z41">
        <f>misc[[#This Row],[Core_BBL_Count]]+misc[[#This Row],[Core_IC_Count]]+misc[[#This Row],[Core_MEC_Count]]+misc[[#This Row],[Core_AGU_Count]]+misc[[#This Row],[Core_L2_Count]]+misc[[#This Row],[Core_BUS_Count]]</f>
        <v>0</v>
      </c>
      <c r="AA4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1" t="str">
        <f>_xlfn.TEXTJOIN("",,"*SOCKET0**COMPUTE",misc[[#This Row],[Compute]],"**UNCORE**SCF**SCF*LLC**SCF*LLC",misc[[#This Row],[location]],splitchar,"MCI*STATUS*")</f>
        <v>*SOCKET0**COMPUTE0**UNCORE**SCF**SCF*LLC**SCF*LLC38__MCI*STATUS*</v>
      </c>
      <c r="AC41">
        <f>COUNTIFS(cha_mc[TestName],misc[[#This Row],[LLC_MCA_String]],cha_mc[VisualId],MC_Check!$H$2)</f>
        <v>0</v>
      </c>
    </row>
    <row r="42" spans="6:29" x14ac:dyDescent="0.3">
      <c r="F42">
        <v>0</v>
      </c>
      <c r="G42">
        <v>39</v>
      </c>
      <c r="H42" s="95" t="s">
        <v>145</v>
      </c>
      <c r="I42" s="5" t="b">
        <f>misc[[#This Row],[Core_Hitter_Count]]&gt;0</f>
        <v>0</v>
      </c>
      <c r="J42" t="b">
        <f>misc[[#This Row],[LLC_Hitter_Count]]&gt;0</f>
        <v>0</v>
      </c>
      <c r="K42" t="b">
        <f>misc[[#This Row],[CHA_Hitter_Count]]&gt;0</f>
        <v>0</v>
      </c>
      <c r="L42" t="str">
        <f>_xlfn.TEXTJOIN("",,"*SOCKET0**COMPUTE",misc[[#This Row],[Compute]],"**UNCORE**CHA**CHA",misc[[#This Row],[location]],splitchar,"UTIL**MC*STATUS*")</f>
        <v>*SOCKET0**COMPUTE0**UNCORE**CHA**CHA39__UTIL**MC*STATUS*</v>
      </c>
      <c r="M42">
        <f>COUNTIFS(cha_mc[TestName],misc[[#This Row],[CHA_MCA_String]],cha_mc[VisualId],MC_Check!$H$2)</f>
        <v>0</v>
      </c>
      <c r="N42" t="str">
        <f>_xlfn.TEXTJOIN("",,"*SOCKET0**COMPUTE",misc[[#This Row],[Compute]],"**CPU**MODULE",misc[[#This Row],[Module]],splitchar,"MEC*CR*MCI*STATUS**")</f>
        <v>*SOCKET0**COMPUTE0**CPU**MODULE--__MEC*CR*MCI*STATUS**</v>
      </c>
      <c r="O42">
        <f>COUNTIFS(core_mc[TestName],misc[[#This Row],[MEC_MCA_String]],core_mc[VisualId],MC_Check!$H$2)</f>
        <v>0</v>
      </c>
      <c r="P42" t="str">
        <f>_xlfn.TEXTJOIN("",,"*SOCKET0**COMPUTE",misc[[#This Row],[Compute]],"**CPU**MODULE",misc[[#This Row],[Module]],splitchar,"AGU*CR*MCI*STATUS**")</f>
        <v>*SOCKET0**COMPUTE0**CPU**MODULE--__AGU*CR*MCI*STATUS**</v>
      </c>
      <c r="Q42">
        <f>COUNTIFS(core_mc[TestName],misc[[#This Row],[AGU_MCA_String]],core_mc[VisualId],MC_Check!$H$2)</f>
        <v>0</v>
      </c>
      <c r="R42" t="str">
        <f>_xlfn.TEXTJOIN("",,"*SOCKET0**COMPUTE",misc[[#This Row],[Compute]],"**CPU**MODULE",misc[[#This Row],[Module]],splitchar,"IC*CR*MCI*STATUS**")</f>
        <v>*SOCKET0**COMPUTE0**CPU**MODULE--__IC*CR*MCI*STATUS**</v>
      </c>
      <c r="S42">
        <f>COUNTIFS(core_mc[TestName],misc[[#This Row],[IC_MCA_String]],core_mc[VisualId],MC_Check!$H$2)</f>
        <v>0</v>
      </c>
      <c r="T42" t="str">
        <f>_xlfn.TEXTJOIN("",,"*SOCKET0**COMPUTE",misc[[#This Row],[Compute]],"**CPU**MODULE",misc[[#This Row],[Module]],splitchar,"BBL*CR*MCI*STATUS**")</f>
        <v>*SOCKET0**COMPUTE0**CPU**MODULE--__BBL*CR*MCI*STATUS**</v>
      </c>
      <c r="U42">
        <f>COUNTIFS(core_mc[TestName],misc[[#This Row],[CORE_BBL_String]],core_mc[VisualId],MC_Check!$H$2)</f>
        <v>0</v>
      </c>
      <c r="V42" t="str">
        <f>_xlfn.TEXTJOIN("",,"*SOCKET0**COMPUTE",misc[[#This Row],[Compute]],"**CPU**MODULE",misc[[#This Row],[Module]],splitchar,"BUS*CR*MCI*STATUS**")</f>
        <v>*SOCKET0**COMPUTE0**CPU**MODULE--__BUS*CR*MCI*STATUS**</v>
      </c>
      <c r="W42">
        <f>COUNTIFS(core_mc[TestName],misc[[#This Row],[Core_BUS_String]],core_mc[VisualId],MC_Check!$H$2)</f>
        <v>0</v>
      </c>
      <c r="X42" t="str">
        <f>_xlfn.TEXTJOIN("",,"*SOCKET0**COMPUTE",misc[[#This Row],[Compute]],"**CPU**MODULE",misc[[#This Row],[Module]],splitchar,"L2*CR*MCI*STATUS**")</f>
        <v>*SOCKET0**COMPUTE0**CPU**MODULE--__L2*CR*MCI*STATUS**</v>
      </c>
      <c r="Y42">
        <f>COUNTIFS(core_mc[TestName],misc[[#This Row],[Core_L2_String]],core_mc[VisualId],MC_Check!$H$2)</f>
        <v>0</v>
      </c>
      <c r="Z42">
        <f>misc[[#This Row],[Core_BBL_Count]]+misc[[#This Row],[Core_IC_Count]]+misc[[#This Row],[Core_MEC_Count]]+misc[[#This Row],[Core_AGU_Count]]+misc[[#This Row],[Core_L2_Count]]+misc[[#This Row],[Core_BUS_Count]]</f>
        <v>0</v>
      </c>
      <c r="AA4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2" t="str">
        <f>_xlfn.TEXTJOIN("",,"*SOCKET0**COMPUTE",misc[[#This Row],[Compute]],"**UNCORE**SCF**SCF*LLC**SCF*LLC",misc[[#This Row],[location]],splitchar,"MCI*STATUS*")</f>
        <v>*SOCKET0**COMPUTE0**UNCORE**SCF**SCF*LLC**SCF*LLC39__MCI*STATUS*</v>
      </c>
      <c r="AC42">
        <f>COUNTIFS(cha_mc[TestName],misc[[#This Row],[LLC_MCA_String]],cha_mc[VisualId],MC_Check!$H$2)</f>
        <v>0</v>
      </c>
    </row>
    <row r="43" spans="6:29" x14ac:dyDescent="0.3">
      <c r="F43">
        <v>0</v>
      </c>
      <c r="G43">
        <v>40</v>
      </c>
      <c r="H43" s="95" t="s">
        <v>145</v>
      </c>
      <c r="I43" s="5" t="b">
        <f>misc[[#This Row],[Core_Hitter_Count]]&gt;0</f>
        <v>0</v>
      </c>
      <c r="J43" t="b">
        <f>misc[[#This Row],[LLC_Hitter_Count]]&gt;0</f>
        <v>0</v>
      </c>
      <c r="K43" t="b">
        <f>misc[[#This Row],[CHA_Hitter_Count]]&gt;0</f>
        <v>0</v>
      </c>
      <c r="L43" t="str">
        <f>_xlfn.TEXTJOIN("",,"*SOCKET0**COMPUTE",misc[[#This Row],[Compute]],"**UNCORE**CHA**CHA",misc[[#This Row],[location]],splitchar,"UTIL**MC*STATUS*")</f>
        <v>*SOCKET0**COMPUTE0**UNCORE**CHA**CHA40__UTIL**MC*STATUS*</v>
      </c>
      <c r="M43">
        <f>COUNTIFS(cha_mc[TestName],misc[[#This Row],[CHA_MCA_String]],cha_mc[VisualId],MC_Check!$H$2)</f>
        <v>0</v>
      </c>
      <c r="N43" t="str">
        <f>_xlfn.TEXTJOIN("",,"*SOCKET0**COMPUTE",misc[[#This Row],[Compute]],"**CPU**MODULE",misc[[#This Row],[Module]],splitchar,"MEC*CR*MCI*STATUS**")</f>
        <v>*SOCKET0**COMPUTE0**CPU**MODULE--__MEC*CR*MCI*STATUS**</v>
      </c>
      <c r="O43">
        <f>COUNTIFS(core_mc[TestName],misc[[#This Row],[MEC_MCA_String]],core_mc[VisualId],MC_Check!$H$2)</f>
        <v>0</v>
      </c>
      <c r="P43" t="str">
        <f>_xlfn.TEXTJOIN("",,"*SOCKET0**COMPUTE",misc[[#This Row],[Compute]],"**CPU**MODULE",misc[[#This Row],[Module]],splitchar,"AGU*CR*MCI*STATUS**")</f>
        <v>*SOCKET0**COMPUTE0**CPU**MODULE--__AGU*CR*MCI*STATUS**</v>
      </c>
      <c r="Q43">
        <f>COUNTIFS(core_mc[TestName],misc[[#This Row],[AGU_MCA_String]],core_mc[VisualId],MC_Check!$H$2)</f>
        <v>0</v>
      </c>
      <c r="R43" t="str">
        <f>_xlfn.TEXTJOIN("",,"*SOCKET0**COMPUTE",misc[[#This Row],[Compute]],"**CPU**MODULE",misc[[#This Row],[Module]],splitchar,"IC*CR*MCI*STATUS**")</f>
        <v>*SOCKET0**COMPUTE0**CPU**MODULE--__IC*CR*MCI*STATUS**</v>
      </c>
      <c r="S43">
        <f>COUNTIFS(core_mc[TestName],misc[[#This Row],[IC_MCA_String]],core_mc[VisualId],MC_Check!$H$2)</f>
        <v>0</v>
      </c>
      <c r="T43" t="str">
        <f>_xlfn.TEXTJOIN("",,"*SOCKET0**COMPUTE",misc[[#This Row],[Compute]],"**CPU**MODULE",misc[[#This Row],[Module]],splitchar,"BBL*CR*MCI*STATUS**")</f>
        <v>*SOCKET0**COMPUTE0**CPU**MODULE--__BBL*CR*MCI*STATUS**</v>
      </c>
      <c r="U43">
        <f>COUNTIFS(core_mc[TestName],misc[[#This Row],[CORE_BBL_String]],core_mc[VisualId],MC_Check!$H$2)</f>
        <v>0</v>
      </c>
      <c r="V43" t="str">
        <f>_xlfn.TEXTJOIN("",,"*SOCKET0**COMPUTE",misc[[#This Row],[Compute]],"**CPU**MODULE",misc[[#This Row],[Module]],splitchar,"BUS*CR*MCI*STATUS**")</f>
        <v>*SOCKET0**COMPUTE0**CPU**MODULE--__BUS*CR*MCI*STATUS**</v>
      </c>
      <c r="W43">
        <f>COUNTIFS(core_mc[TestName],misc[[#This Row],[Core_BUS_String]],core_mc[VisualId],MC_Check!$H$2)</f>
        <v>0</v>
      </c>
      <c r="X43" t="str">
        <f>_xlfn.TEXTJOIN("",,"*SOCKET0**COMPUTE",misc[[#This Row],[Compute]],"**CPU**MODULE",misc[[#This Row],[Module]],splitchar,"L2*CR*MCI*STATUS**")</f>
        <v>*SOCKET0**COMPUTE0**CPU**MODULE--__L2*CR*MCI*STATUS**</v>
      </c>
      <c r="Y43">
        <f>COUNTIFS(core_mc[TestName],misc[[#This Row],[Core_L2_String]],core_mc[VisualId],MC_Check!$H$2)</f>
        <v>0</v>
      </c>
      <c r="Z43">
        <f>misc[[#This Row],[Core_BBL_Count]]+misc[[#This Row],[Core_IC_Count]]+misc[[#This Row],[Core_MEC_Count]]+misc[[#This Row],[Core_AGU_Count]]+misc[[#This Row],[Core_L2_Count]]+misc[[#This Row],[Core_BUS_Count]]</f>
        <v>0</v>
      </c>
      <c r="AA4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3" t="str">
        <f>_xlfn.TEXTJOIN("",,"*SOCKET0**COMPUTE",misc[[#This Row],[Compute]],"**UNCORE**SCF**SCF*LLC**SCF*LLC",misc[[#This Row],[location]],splitchar,"MCI*STATUS*")</f>
        <v>*SOCKET0**COMPUTE0**UNCORE**SCF**SCF*LLC**SCF*LLC40__MCI*STATUS*</v>
      </c>
      <c r="AC43">
        <f>COUNTIFS(cha_mc[TestName],misc[[#This Row],[LLC_MCA_String]],cha_mc[VisualId],MC_Check!$H$2)</f>
        <v>0</v>
      </c>
    </row>
    <row r="44" spans="6:29" x14ac:dyDescent="0.3">
      <c r="F44">
        <v>0</v>
      </c>
      <c r="G44">
        <v>41</v>
      </c>
      <c r="H44">
        <f>H37+1</f>
        <v>13</v>
      </c>
      <c r="I44" s="5" t="b">
        <f>misc[[#This Row],[Core_Hitter_Count]]&gt;0</f>
        <v>0</v>
      </c>
      <c r="J44" t="b">
        <f>misc[[#This Row],[LLC_Hitter_Count]]&gt;0</f>
        <v>0</v>
      </c>
      <c r="K44" t="b">
        <f>misc[[#This Row],[CHA_Hitter_Count]]&gt;0</f>
        <v>0</v>
      </c>
      <c r="L44" t="str">
        <f>_xlfn.TEXTJOIN("",,"*SOCKET0**COMPUTE",misc[[#This Row],[Compute]],"**UNCORE**CHA**CHA",misc[[#This Row],[location]],splitchar,"UTIL**MC*STATUS*")</f>
        <v>*SOCKET0**COMPUTE0**UNCORE**CHA**CHA41__UTIL**MC*STATUS*</v>
      </c>
      <c r="M44">
        <f>COUNTIFS(cha_mc[TestName],misc[[#This Row],[CHA_MCA_String]],cha_mc[VisualId],MC_Check!$H$2)</f>
        <v>0</v>
      </c>
      <c r="N44" t="str">
        <f>_xlfn.TEXTJOIN("",,"*SOCKET0**COMPUTE",misc[[#This Row],[Compute]],"**CPU**MODULE",misc[[#This Row],[Module]],splitchar,"MEC*CR*MCI*STATUS**")</f>
        <v>*SOCKET0**COMPUTE0**CPU**MODULE13__MEC*CR*MCI*STATUS**</v>
      </c>
      <c r="O44">
        <f>COUNTIFS(core_mc[TestName],misc[[#This Row],[MEC_MCA_String]],core_mc[VisualId],MC_Check!$H$2)</f>
        <v>0</v>
      </c>
      <c r="P44" t="str">
        <f>_xlfn.TEXTJOIN("",,"*SOCKET0**COMPUTE",misc[[#This Row],[Compute]],"**CPU**MODULE",misc[[#This Row],[Module]],splitchar,"AGU*CR*MCI*STATUS**")</f>
        <v>*SOCKET0**COMPUTE0**CPU**MODULE13__AGU*CR*MCI*STATUS**</v>
      </c>
      <c r="Q44">
        <f>COUNTIFS(core_mc[TestName],misc[[#This Row],[AGU_MCA_String]],core_mc[VisualId],MC_Check!$H$2)</f>
        <v>0</v>
      </c>
      <c r="R44" t="str">
        <f>_xlfn.TEXTJOIN("",,"*SOCKET0**COMPUTE",misc[[#This Row],[Compute]],"**CPU**MODULE",misc[[#This Row],[Module]],splitchar,"IC*CR*MCI*STATUS**")</f>
        <v>*SOCKET0**COMPUTE0**CPU**MODULE13__IC*CR*MCI*STATUS**</v>
      </c>
      <c r="S44">
        <f>COUNTIFS(core_mc[TestName],misc[[#This Row],[IC_MCA_String]],core_mc[VisualId],MC_Check!$H$2)</f>
        <v>0</v>
      </c>
      <c r="T44" t="str">
        <f>_xlfn.TEXTJOIN("",,"*SOCKET0**COMPUTE",misc[[#This Row],[Compute]],"**CPU**MODULE",misc[[#This Row],[Module]],splitchar,"BBL*CR*MCI*STATUS**")</f>
        <v>*SOCKET0**COMPUTE0**CPU**MODULE13__BBL*CR*MCI*STATUS**</v>
      </c>
      <c r="U44">
        <f>COUNTIFS(core_mc[TestName],misc[[#This Row],[CORE_BBL_String]],core_mc[VisualId],MC_Check!$H$2)</f>
        <v>0</v>
      </c>
      <c r="V44" t="str">
        <f>_xlfn.TEXTJOIN("",,"*SOCKET0**COMPUTE",misc[[#This Row],[Compute]],"**CPU**MODULE",misc[[#This Row],[Module]],splitchar,"BUS*CR*MCI*STATUS**")</f>
        <v>*SOCKET0**COMPUTE0**CPU**MODULE13__BUS*CR*MCI*STATUS**</v>
      </c>
      <c r="W44">
        <f>COUNTIFS(core_mc[TestName],misc[[#This Row],[Core_BUS_String]],core_mc[VisualId],MC_Check!$H$2)</f>
        <v>0</v>
      </c>
      <c r="X44" t="str">
        <f>_xlfn.TEXTJOIN("",,"*SOCKET0**COMPUTE",misc[[#This Row],[Compute]],"**CPU**MODULE",misc[[#This Row],[Module]],splitchar,"L2*CR*MCI*STATUS**")</f>
        <v>*SOCKET0**COMPUTE0**CPU**MODULE13__L2*CR*MCI*STATUS**</v>
      </c>
      <c r="Y44">
        <f>COUNTIFS(core_mc[TestName],misc[[#This Row],[Core_L2_String]],core_mc[VisualId],MC_Check!$H$2)</f>
        <v>0</v>
      </c>
      <c r="Z44">
        <f>misc[[#This Row],[Core_BBL_Count]]+misc[[#This Row],[Core_IC_Count]]+misc[[#This Row],[Core_MEC_Count]]+misc[[#This Row],[Core_AGU_Count]]+misc[[#This Row],[Core_L2_Count]]+misc[[#This Row],[Core_BUS_Count]]</f>
        <v>0</v>
      </c>
      <c r="AA4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4" t="str">
        <f>_xlfn.TEXTJOIN("",,"*SOCKET0**COMPUTE",misc[[#This Row],[Compute]],"**UNCORE**SCF**SCF*LLC**SCF*LLC",misc[[#This Row],[location]],splitchar,"MCI*STATUS*")</f>
        <v>*SOCKET0**COMPUTE0**UNCORE**SCF**SCF*LLC**SCF*LLC41__MCI*STATUS*</v>
      </c>
      <c r="AC44">
        <f>COUNTIFS(cha_mc[TestName],misc[[#This Row],[LLC_MCA_String]],cha_mc[VisualId],MC_Check!$H$2)</f>
        <v>0</v>
      </c>
    </row>
    <row r="45" spans="6:29" x14ac:dyDescent="0.3">
      <c r="F45">
        <v>0</v>
      </c>
      <c r="G45">
        <v>42</v>
      </c>
      <c r="H45">
        <f t="shared" ref="H45:H46" si="3">H38+1</f>
        <v>17</v>
      </c>
      <c r="I45" s="5" t="b">
        <f>misc[[#This Row],[Core_Hitter_Count]]&gt;0</f>
        <v>0</v>
      </c>
      <c r="J45" t="b">
        <f>misc[[#This Row],[LLC_Hitter_Count]]&gt;0</f>
        <v>0</v>
      </c>
      <c r="K45" t="b">
        <f>misc[[#This Row],[CHA_Hitter_Count]]&gt;0</f>
        <v>0</v>
      </c>
      <c r="L45" t="str">
        <f>_xlfn.TEXTJOIN("",,"*SOCKET0**COMPUTE",misc[[#This Row],[Compute]],"**UNCORE**CHA**CHA",misc[[#This Row],[location]],splitchar,"UTIL**MC*STATUS*")</f>
        <v>*SOCKET0**COMPUTE0**UNCORE**CHA**CHA42__UTIL**MC*STATUS*</v>
      </c>
      <c r="M45">
        <f>COUNTIFS(cha_mc[TestName],misc[[#This Row],[CHA_MCA_String]],cha_mc[VisualId],MC_Check!$H$2)</f>
        <v>0</v>
      </c>
      <c r="N45" t="str">
        <f>_xlfn.TEXTJOIN("",,"*SOCKET0**COMPUTE",misc[[#This Row],[Compute]],"**CPU**MODULE",misc[[#This Row],[Module]],splitchar,"MEC*CR*MCI*STATUS**")</f>
        <v>*SOCKET0**COMPUTE0**CPU**MODULE17__MEC*CR*MCI*STATUS**</v>
      </c>
      <c r="O45">
        <f>COUNTIFS(core_mc[TestName],misc[[#This Row],[MEC_MCA_String]],core_mc[VisualId],MC_Check!$H$2)</f>
        <v>0</v>
      </c>
      <c r="P45" t="str">
        <f>_xlfn.TEXTJOIN("",,"*SOCKET0**COMPUTE",misc[[#This Row],[Compute]],"**CPU**MODULE",misc[[#This Row],[Module]],splitchar,"AGU*CR*MCI*STATUS**")</f>
        <v>*SOCKET0**COMPUTE0**CPU**MODULE17__AGU*CR*MCI*STATUS**</v>
      </c>
      <c r="Q45">
        <f>COUNTIFS(core_mc[TestName],misc[[#This Row],[AGU_MCA_String]],core_mc[VisualId],MC_Check!$H$2)</f>
        <v>0</v>
      </c>
      <c r="R45" t="str">
        <f>_xlfn.TEXTJOIN("",,"*SOCKET0**COMPUTE",misc[[#This Row],[Compute]],"**CPU**MODULE",misc[[#This Row],[Module]],splitchar,"IC*CR*MCI*STATUS**")</f>
        <v>*SOCKET0**COMPUTE0**CPU**MODULE17__IC*CR*MCI*STATUS**</v>
      </c>
      <c r="S45">
        <f>COUNTIFS(core_mc[TestName],misc[[#This Row],[IC_MCA_String]],core_mc[VisualId],MC_Check!$H$2)</f>
        <v>0</v>
      </c>
      <c r="T45" t="str">
        <f>_xlfn.TEXTJOIN("",,"*SOCKET0**COMPUTE",misc[[#This Row],[Compute]],"**CPU**MODULE",misc[[#This Row],[Module]],splitchar,"BBL*CR*MCI*STATUS**")</f>
        <v>*SOCKET0**COMPUTE0**CPU**MODULE17__BBL*CR*MCI*STATUS**</v>
      </c>
      <c r="U45">
        <f>COUNTIFS(core_mc[TestName],misc[[#This Row],[CORE_BBL_String]],core_mc[VisualId],MC_Check!$H$2)</f>
        <v>0</v>
      </c>
      <c r="V45" t="str">
        <f>_xlfn.TEXTJOIN("",,"*SOCKET0**COMPUTE",misc[[#This Row],[Compute]],"**CPU**MODULE",misc[[#This Row],[Module]],splitchar,"BUS*CR*MCI*STATUS**")</f>
        <v>*SOCKET0**COMPUTE0**CPU**MODULE17__BUS*CR*MCI*STATUS**</v>
      </c>
      <c r="W45">
        <f>COUNTIFS(core_mc[TestName],misc[[#This Row],[Core_BUS_String]],core_mc[VisualId],MC_Check!$H$2)</f>
        <v>0</v>
      </c>
      <c r="X45" t="str">
        <f>_xlfn.TEXTJOIN("",,"*SOCKET0**COMPUTE",misc[[#This Row],[Compute]],"**CPU**MODULE",misc[[#This Row],[Module]],splitchar,"L2*CR*MCI*STATUS**")</f>
        <v>*SOCKET0**COMPUTE0**CPU**MODULE17__L2*CR*MCI*STATUS**</v>
      </c>
      <c r="Y45">
        <f>COUNTIFS(core_mc[TestName],misc[[#This Row],[Core_L2_String]],core_mc[VisualId],MC_Check!$H$2)</f>
        <v>0</v>
      </c>
      <c r="Z45">
        <f>misc[[#This Row],[Core_BBL_Count]]+misc[[#This Row],[Core_IC_Count]]+misc[[#This Row],[Core_MEC_Count]]+misc[[#This Row],[Core_AGU_Count]]+misc[[#This Row],[Core_L2_Count]]+misc[[#This Row],[Core_BUS_Count]]</f>
        <v>0</v>
      </c>
      <c r="AA4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5" t="str">
        <f>_xlfn.TEXTJOIN("",,"*SOCKET0**COMPUTE",misc[[#This Row],[Compute]],"**UNCORE**SCF**SCF*LLC**SCF*LLC",misc[[#This Row],[location]],splitchar,"MCI*STATUS*")</f>
        <v>*SOCKET0**COMPUTE0**UNCORE**SCF**SCF*LLC**SCF*LLC42__MCI*STATUS*</v>
      </c>
      <c r="AC45">
        <f>COUNTIFS(cha_mc[TestName],misc[[#This Row],[LLC_MCA_String]],cha_mc[VisualId],MC_Check!$H$2)</f>
        <v>0</v>
      </c>
    </row>
    <row r="46" spans="6:29" x14ac:dyDescent="0.3">
      <c r="F46">
        <v>0</v>
      </c>
      <c r="G46">
        <v>43</v>
      </c>
      <c r="H46">
        <f t="shared" si="3"/>
        <v>21</v>
      </c>
      <c r="I46" s="5" t="b">
        <f>misc[[#This Row],[Core_Hitter_Count]]&gt;0</f>
        <v>0</v>
      </c>
      <c r="J46" t="b">
        <f>misc[[#This Row],[LLC_Hitter_Count]]&gt;0</f>
        <v>0</v>
      </c>
      <c r="K46" t="b">
        <f>misc[[#This Row],[CHA_Hitter_Count]]&gt;0</f>
        <v>0</v>
      </c>
      <c r="L46" t="str">
        <f>_xlfn.TEXTJOIN("",,"*SOCKET0**COMPUTE",misc[[#This Row],[Compute]],"**UNCORE**CHA**CHA",misc[[#This Row],[location]],splitchar,"UTIL**MC*STATUS*")</f>
        <v>*SOCKET0**COMPUTE0**UNCORE**CHA**CHA43__UTIL**MC*STATUS*</v>
      </c>
      <c r="M46">
        <f>COUNTIFS(cha_mc[TestName],misc[[#This Row],[CHA_MCA_String]],cha_mc[VisualId],MC_Check!$H$2)</f>
        <v>0</v>
      </c>
      <c r="N46" t="str">
        <f>_xlfn.TEXTJOIN("",,"*SOCKET0**COMPUTE",misc[[#This Row],[Compute]],"**CPU**MODULE",misc[[#This Row],[Module]],splitchar,"MEC*CR*MCI*STATUS**")</f>
        <v>*SOCKET0**COMPUTE0**CPU**MODULE21__MEC*CR*MCI*STATUS**</v>
      </c>
      <c r="O46">
        <f>COUNTIFS(core_mc[TestName],misc[[#This Row],[MEC_MCA_String]],core_mc[VisualId],MC_Check!$H$2)</f>
        <v>0</v>
      </c>
      <c r="P46" t="str">
        <f>_xlfn.TEXTJOIN("",,"*SOCKET0**COMPUTE",misc[[#This Row],[Compute]],"**CPU**MODULE",misc[[#This Row],[Module]],splitchar,"AGU*CR*MCI*STATUS**")</f>
        <v>*SOCKET0**COMPUTE0**CPU**MODULE21__AGU*CR*MCI*STATUS**</v>
      </c>
      <c r="Q46">
        <f>COUNTIFS(core_mc[TestName],misc[[#This Row],[AGU_MCA_String]],core_mc[VisualId],MC_Check!$H$2)</f>
        <v>0</v>
      </c>
      <c r="R46" t="str">
        <f>_xlfn.TEXTJOIN("",,"*SOCKET0**COMPUTE",misc[[#This Row],[Compute]],"**CPU**MODULE",misc[[#This Row],[Module]],splitchar,"IC*CR*MCI*STATUS**")</f>
        <v>*SOCKET0**COMPUTE0**CPU**MODULE21__IC*CR*MCI*STATUS**</v>
      </c>
      <c r="S46">
        <f>COUNTIFS(core_mc[TestName],misc[[#This Row],[IC_MCA_String]],core_mc[VisualId],MC_Check!$H$2)</f>
        <v>0</v>
      </c>
      <c r="T46" t="str">
        <f>_xlfn.TEXTJOIN("",,"*SOCKET0**COMPUTE",misc[[#This Row],[Compute]],"**CPU**MODULE",misc[[#This Row],[Module]],splitchar,"BBL*CR*MCI*STATUS**")</f>
        <v>*SOCKET0**COMPUTE0**CPU**MODULE21__BBL*CR*MCI*STATUS**</v>
      </c>
      <c r="U46">
        <f>COUNTIFS(core_mc[TestName],misc[[#This Row],[CORE_BBL_String]],core_mc[VisualId],MC_Check!$H$2)</f>
        <v>0</v>
      </c>
      <c r="V46" t="str">
        <f>_xlfn.TEXTJOIN("",,"*SOCKET0**COMPUTE",misc[[#This Row],[Compute]],"**CPU**MODULE",misc[[#This Row],[Module]],splitchar,"BUS*CR*MCI*STATUS**")</f>
        <v>*SOCKET0**COMPUTE0**CPU**MODULE21__BUS*CR*MCI*STATUS**</v>
      </c>
      <c r="W46">
        <f>COUNTIFS(core_mc[TestName],misc[[#This Row],[Core_BUS_String]],core_mc[VisualId],MC_Check!$H$2)</f>
        <v>0</v>
      </c>
      <c r="X46" t="str">
        <f>_xlfn.TEXTJOIN("",,"*SOCKET0**COMPUTE",misc[[#This Row],[Compute]],"**CPU**MODULE",misc[[#This Row],[Module]],splitchar,"L2*CR*MCI*STATUS**")</f>
        <v>*SOCKET0**COMPUTE0**CPU**MODULE21__L2*CR*MCI*STATUS**</v>
      </c>
      <c r="Y46">
        <f>COUNTIFS(core_mc[TestName],misc[[#This Row],[Core_L2_String]],core_mc[VisualId],MC_Check!$H$2)</f>
        <v>0</v>
      </c>
      <c r="Z46">
        <f>misc[[#This Row],[Core_BBL_Count]]+misc[[#This Row],[Core_IC_Count]]+misc[[#This Row],[Core_MEC_Count]]+misc[[#This Row],[Core_AGU_Count]]+misc[[#This Row],[Core_L2_Count]]+misc[[#This Row],[Core_BUS_Count]]</f>
        <v>0</v>
      </c>
      <c r="AA4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6" t="str">
        <f>_xlfn.TEXTJOIN("",,"*SOCKET0**COMPUTE",misc[[#This Row],[Compute]],"**UNCORE**SCF**SCF*LLC**SCF*LLC",misc[[#This Row],[location]],splitchar,"MCI*STATUS*")</f>
        <v>*SOCKET0**COMPUTE0**UNCORE**SCF**SCF*LLC**SCF*LLC43__MCI*STATUS*</v>
      </c>
      <c r="AC46">
        <f>COUNTIFS(cha_mc[TestName],misc[[#This Row],[LLC_MCA_String]],cha_mc[VisualId],MC_Check!$H$2)</f>
        <v>0</v>
      </c>
    </row>
    <row r="47" spans="6:29" x14ac:dyDescent="0.3">
      <c r="F47">
        <v>0</v>
      </c>
      <c r="G47">
        <v>44</v>
      </c>
      <c r="H47" s="95" t="s">
        <v>145</v>
      </c>
      <c r="I47" s="5" t="b">
        <f>misc[[#This Row],[Core_Hitter_Count]]&gt;0</f>
        <v>0</v>
      </c>
      <c r="J47" t="b">
        <f>misc[[#This Row],[LLC_Hitter_Count]]&gt;0</f>
        <v>0</v>
      </c>
      <c r="K47" t="b">
        <f>misc[[#This Row],[CHA_Hitter_Count]]&gt;0</f>
        <v>0</v>
      </c>
      <c r="L47" t="str">
        <f>_xlfn.TEXTJOIN("",,"*SOCKET0**COMPUTE",misc[[#This Row],[Compute]],"**UNCORE**CHA**CHA",misc[[#This Row],[location]],splitchar,"UTIL**MC*STATUS*")</f>
        <v>*SOCKET0**COMPUTE0**UNCORE**CHA**CHA44__UTIL**MC*STATUS*</v>
      </c>
      <c r="M47">
        <f>COUNTIFS(cha_mc[TestName],misc[[#This Row],[CHA_MCA_String]],cha_mc[VisualId],MC_Check!$H$2)</f>
        <v>0</v>
      </c>
      <c r="N47" t="str">
        <f>_xlfn.TEXTJOIN("",,"*SOCKET0**COMPUTE",misc[[#This Row],[Compute]],"**CPU**MODULE",misc[[#This Row],[Module]],splitchar,"MEC*CR*MCI*STATUS**")</f>
        <v>*SOCKET0**COMPUTE0**CPU**MODULE--__MEC*CR*MCI*STATUS**</v>
      </c>
      <c r="O47">
        <f>COUNTIFS(core_mc[TestName],misc[[#This Row],[MEC_MCA_String]],core_mc[VisualId],MC_Check!$H$2)</f>
        <v>0</v>
      </c>
      <c r="P47" t="str">
        <f>_xlfn.TEXTJOIN("",,"*SOCKET0**COMPUTE",misc[[#This Row],[Compute]],"**CPU**MODULE",misc[[#This Row],[Module]],splitchar,"AGU*CR*MCI*STATUS**")</f>
        <v>*SOCKET0**COMPUTE0**CPU**MODULE--__AGU*CR*MCI*STATUS**</v>
      </c>
      <c r="Q47">
        <f>COUNTIFS(core_mc[TestName],misc[[#This Row],[AGU_MCA_String]],core_mc[VisualId],MC_Check!$H$2)</f>
        <v>0</v>
      </c>
      <c r="R47" t="str">
        <f>_xlfn.TEXTJOIN("",,"*SOCKET0**COMPUTE",misc[[#This Row],[Compute]],"**CPU**MODULE",misc[[#This Row],[Module]],splitchar,"IC*CR*MCI*STATUS**")</f>
        <v>*SOCKET0**COMPUTE0**CPU**MODULE--__IC*CR*MCI*STATUS**</v>
      </c>
      <c r="S47">
        <f>COUNTIFS(core_mc[TestName],misc[[#This Row],[IC_MCA_String]],core_mc[VisualId],MC_Check!$H$2)</f>
        <v>0</v>
      </c>
      <c r="T47" t="str">
        <f>_xlfn.TEXTJOIN("",,"*SOCKET0**COMPUTE",misc[[#This Row],[Compute]],"**CPU**MODULE",misc[[#This Row],[Module]],splitchar,"BBL*CR*MCI*STATUS**")</f>
        <v>*SOCKET0**COMPUTE0**CPU**MODULE--__BBL*CR*MCI*STATUS**</v>
      </c>
      <c r="U47">
        <f>COUNTIFS(core_mc[TestName],misc[[#This Row],[CORE_BBL_String]],core_mc[VisualId],MC_Check!$H$2)</f>
        <v>0</v>
      </c>
      <c r="V47" t="str">
        <f>_xlfn.TEXTJOIN("",,"*SOCKET0**COMPUTE",misc[[#This Row],[Compute]],"**CPU**MODULE",misc[[#This Row],[Module]],splitchar,"BUS*CR*MCI*STATUS**")</f>
        <v>*SOCKET0**COMPUTE0**CPU**MODULE--__BUS*CR*MCI*STATUS**</v>
      </c>
      <c r="W47">
        <f>COUNTIFS(core_mc[TestName],misc[[#This Row],[Core_BUS_String]],core_mc[VisualId],MC_Check!$H$2)</f>
        <v>0</v>
      </c>
      <c r="X47" t="str">
        <f>_xlfn.TEXTJOIN("",,"*SOCKET0**COMPUTE",misc[[#This Row],[Compute]],"**CPU**MODULE",misc[[#This Row],[Module]],splitchar,"L2*CR*MCI*STATUS**")</f>
        <v>*SOCKET0**COMPUTE0**CPU**MODULE--__L2*CR*MCI*STATUS**</v>
      </c>
      <c r="Y47">
        <f>COUNTIFS(core_mc[TestName],misc[[#This Row],[Core_L2_String]],core_mc[VisualId],MC_Check!$H$2)</f>
        <v>0</v>
      </c>
      <c r="Z47">
        <f>misc[[#This Row],[Core_BBL_Count]]+misc[[#This Row],[Core_IC_Count]]+misc[[#This Row],[Core_MEC_Count]]+misc[[#This Row],[Core_AGU_Count]]+misc[[#This Row],[Core_L2_Count]]+misc[[#This Row],[Core_BUS_Count]]</f>
        <v>0</v>
      </c>
      <c r="AA4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7" t="str">
        <f>_xlfn.TEXTJOIN("",,"*SOCKET0**COMPUTE",misc[[#This Row],[Compute]],"**UNCORE**SCF**SCF*LLC**SCF*LLC",misc[[#This Row],[location]],splitchar,"MCI*STATUS*")</f>
        <v>*SOCKET0**COMPUTE0**UNCORE**SCF**SCF*LLC**SCF*LLC44__MCI*STATUS*</v>
      </c>
      <c r="AC47">
        <f>COUNTIFS(cha_mc[TestName],misc[[#This Row],[LLC_MCA_String]],cha_mc[VisualId],MC_Check!$H$2)</f>
        <v>0</v>
      </c>
    </row>
    <row r="48" spans="6:29" x14ac:dyDescent="0.3">
      <c r="F48">
        <v>0</v>
      </c>
      <c r="G48">
        <v>45</v>
      </c>
      <c r="H48" s="95" t="s">
        <v>145</v>
      </c>
      <c r="I48" s="5" t="b">
        <f>misc[[#This Row],[Core_Hitter_Count]]&gt;0</f>
        <v>0</v>
      </c>
      <c r="J48" t="b">
        <f>misc[[#This Row],[LLC_Hitter_Count]]&gt;0</f>
        <v>0</v>
      </c>
      <c r="K48" t="b">
        <f>misc[[#This Row],[CHA_Hitter_Count]]&gt;0</f>
        <v>0</v>
      </c>
      <c r="L48" t="str">
        <f>_xlfn.TEXTJOIN("",,"*SOCKET0**COMPUTE",misc[[#This Row],[Compute]],"**UNCORE**CHA**CHA",misc[[#This Row],[location]],splitchar,"UTIL**MC*STATUS*")</f>
        <v>*SOCKET0**COMPUTE0**UNCORE**CHA**CHA45__UTIL**MC*STATUS*</v>
      </c>
      <c r="M48">
        <f>COUNTIFS(cha_mc[TestName],misc[[#This Row],[CHA_MCA_String]],cha_mc[VisualId],MC_Check!$H$2)</f>
        <v>0</v>
      </c>
      <c r="N48" t="str">
        <f>_xlfn.TEXTJOIN("",,"*SOCKET0**COMPUTE",misc[[#This Row],[Compute]],"**CPU**MODULE",misc[[#This Row],[Module]],splitchar,"MEC*CR*MCI*STATUS**")</f>
        <v>*SOCKET0**COMPUTE0**CPU**MODULE--__MEC*CR*MCI*STATUS**</v>
      </c>
      <c r="O48">
        <f>COUNTIFS(core_mc[TestName],misc[[#This Row],[MEC_MCA_String]],core_mc[VisualId],MC_Check!$H$2)</f>
        <v>0</v>
      </c>
      <c r="P48" t="str">
        <f>_xlfn.TEXTJOIN("",,"*SOCKET0**COMPUTE",misc[[#This Row],[Compute]],"**CPU**MODULE",misc[[#This Row],[Module]],splitchar,"AGU*CR*MCI*STATUS**")</f>
        <v>*SOCKET0**COMPUTE0**CPU**MODULE--__AGU*CR*MCI*STATUS**</v>
      </c>
      <c r="Q48">
        <f>COUNTIFS(core_mc[TestName],misc[[#This Row],[AGU_MCA_String]],core_mc[VisualId],MC_Check!$H$2)</f>
        <v>0</v>
      </c>
      <c r="R48" t="str">
        <f>_xlfn.TEXTJOIN("",,"*SOCKET0**COMPUTE",misc[[#This Row],[Compute]],"**CPU**MODULE",misc[[#This Row],[Module]],splitchar,"IC*CR*MCI*STATUS**")</f>
        <v>*SOCKET0**COMPUTE0**CPU**MODULE--__IC*CR*MCI*STATUS**</v>
      </c>
      <c r="S48">
        <f>COUNTIFS(core_mc[TestName],misc[[#This Row],[IC_MCA_String]],core_mc[VisualId],MC_Check!$H$2)</f>
        <v>0</v>
      </c>
      <c r="T48" t="str">
        <f>_xlfn.TEXTJOIN("",,"*SOCKET0**COMPUTE",misc[[#This Row],[Compute]],"**CPU**MODULE",misc[[#This Row],[Module]],splitchar,"BBL*CR*MCI*STATUS**")</f>
        <v>*SOCKET0**COMPUTE0**CPU**MODULE--__BBL*CR*MCI*STATUS**</v>
      </c>
      <c r="U48">
        <f>COUNTIFS(core_mc[TestName],misc[[#This Row],[CORE_BBL_String]],core_mc[VisualId],MC_Check!$H$2)</f>
        <v>0</v>
      </c>
      <c r="V48" t="str">
        <f>_xlfn.TEXTJOIN("",,"*SOCKET0**COMPUTE",misc[[#This Row],[Compute]],"**CPU**MODULE",misc[[#This Row],[Module]],splitchar,"BUS*CR*MCI*STATUS**")</f>
        <v>*SOCKET0**COMPUTE0**CPU**MODULE--__BUS*CR*MCI*STATUS**</v>
      </c>
      <c r="W48">
        <f>COUNTIFS(core_mc[TestName],misc[[#This Row],[Core_BUS_String]],core_mc[VisualId],MC_Check!$H$2)</f>
        <v>0</v>
      </c>
      <c r="X48" t="str">
        <f>_xlfn.TEXTJOIN("",,"*SOCKET0**COMPUTE",misc[[#This Row],[Compute]],"**CPU**MODULE",misc[[#This Row],[Module]],splitchar,"L2*CR*MCI*STATUS**")</f>
        <v>*SOCKET0**COMPUTE0**CPU**MODULE--__L2*CR*MCI*STATUS**</v>
      </c>
      <c r="Y48">
        <f>COUNTIFS(core_mc[TestName],misc[[#This Row],[Core_L2_String]],core_mc[VisualId],MC_Check!$H$2)</f>
        <v>0</v>
      </c>
      <c r="Z48">
        <f>misc[[#This Row],[Core_BBL_Count]]+misc[[#This Row],[Core_IC_Count]]+misc[[#This Row],[Core_MEC_Count]]+misc[[#This Row],[Core_AGU_Count]]+misc[[#This Row],[Core_L2_Count]]+misc[[#This Row],[Core_BUS_Count]]</f>
        <v>0</v>
      </c>
      <c r="AA4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8" t="str">
        <f>_xlfn.TEXTJOIN("",,"*SOCKET0**COMPUTE",misc[[#This Row],[Compute]],"**UNCORE**SCF**SCF*LLC**SCF*LLC",misc[[#This Row],[location]],splitchar,"MCI*STATUS*")</f>
        <v>*SOCKET0**COMPUTE0**UNCORE**SCF**SCF*LLC**SCF*LLC45__MCI*STATUS*</v>
      </c>
      <c r="AC48">
        <f>COUNTIFS(cha_mc[TestName],misc[[#This Row],[LLC_MCA_String]],cha_mc[VisualId],MC_Check!$H$2)</f>
        <v>0</v>
      </c>
    </row>
    <row r="49" spans="6:29" x14ac:dyDescent="0.3">
      <c r="F49">
        <v>0</v>
      </c>
      <c r="G49">
        <v>46</v>
      </c>
      <c r="H49" s="95" t="s">
        <v>145</v>
      </c>
      <c r="I49" s="5" t="b">
        <f>misc[[#This Row],[Core_Hitter_Count]]&gt;0</f>
        <v>0</v>
      </c>
      <c r="J49" t="b">
        <f>misc[[#This Row],[LLC_Hitter_Count]]&gt;0</f>
        <v>0</v>
      </c>
      <c r="K49" t="b">
        <f>misc[[#This Row],[CHA_Hitter_Count]]&gt;0</f>
        <v>0</v>
      </c>
      <c r="L49" t="str">
        <f>_xlfn.TEXTJOIN("",,"*SOCKET0**COMPUTE",misc[[#This Row],[Compute]],"**UNCORE**CHA**CHA",misc[[#This Row],[location]],splitchar,"UTIL**MC*STATUS*")</f>
        <v>*SOCKET0**COMPUTE0**UNCORE**CHA**CHA46__UTIL**MC*STATUS*</v>
      </c>
      <c r="M49">
        <f>COUNTIFS(cha_mc[TestName],misc[[#This Row],[CHA_MCA_String]],cha_mc[VisualId],MC_Check!$H$2)</f>
        <v>0</v>
      </c>
      <c r="N49" t="str">
        <f>_xlfn.TEXTJOIN("",,"*SOCKET0**COMPUTE",misc[[#This Row],[Compute]],"**CPU**MODULE",misc[[#This Row],[Module]],splitchar,"MEC*CR*MCI*STATUS**")</f>
        <v>*SOCKET0**COMPUTE0**CPU**MODULE--__MEC*CR*MCI*STATUS**</v>
      </c>
      <c r="O49">
        <f>COUNTIFS(core_mc[TestName],misc[[#This Row],[MEC_MCA_String]],core_mc[VisualId],MC_Check!$H$2)</f>
        <v>0</v>
      </c>
      <c r="P49" t="str">
        <f>_xlfn.TEXTJOIN("",,"*SOCKET0**COMPUTE",misc[[#This Row],[Compute]],"**CPU**MODULE",misc[[#This Row],[Module]],splitchar,"AGU*CR*MCI*STATUS**")</f>
        <v>*SOCKET0**COMPUTE0**CPU**MODULE--__AGU*CR*MCI*STATUS**</v>
      </c>
      <c r="Q49">
        <f>COUNTIFS(core_mc[TestName],misc[[#This Row],[AGU_MCA_String]],core_mc[VisualId],MC_Check!$H$2)</f>
        <v>0</v>
      </c>
      <c r="R49" t="str">
        <f>_xlfn.TEXTJOIN("",,"*SOCKET0**COMPUTE",misc[[#This Row],[Compute]],"**CPU**MODULE",misc[[#This Row],[Module]],splitchar,"IC*CR*MCI*STATUS**")</f>
        <v>*SOCKET0**COMPUTE0**CPU**MODULE--__IC*CR*MCI*STATUS**</v>
      </c>
      <c r="S49">
        <f>COUNTIFS(core_mc[TestName],misc[[#This Row],[IC_MCA_String]],core_mc[VisualId],MC_Check!$H$2)</f>
        <v>0</v>
      </c>
      <c r="T49" t="str">
        <f>_xlfn.TEXTJOIN("",,"*SOCKET0**COMPUTE",misc[[#This Row],[Compute]],"**CPU**MODULE",misc[[#This Row],[Module]],splitchar,"BBL*CR*MCI*STATUS**")</f>
        <v>*SOCKET0**COMPUTE0**CPU**MODULE--__BBL*CR*MCI*STATUS**</v>
      </c>
      <c r="U49">
        <f>COUNTIFS(core_mc[TestName],misc[[#This Row],[CORE_BBL_String]],core_mc[VisualId],MC_Check!$H$2)</f>
        <v>0</v>
      </c>
      <c r="V49" t="str">
        <f>_xlfn.TEXTJOIN("",,"*SOCKET0**COMPUTE",misc[[#This Row],[Compute]],"**CPU**MODULE",misc[[#This Row],[Module]],splitchar,"BUS*CR*MCI*STATUS**")</f>
        <v>*SOCKET0**COMPUTE0**CPU**MODULE--__BUS*CR*MCI*STATUS**</v>
      </c>
      <c r="W49">
        <f>COUNTIFS(core_mc[TestName],misc[[#This Row],[Core_BUS_String]],core_mc[VisualId],MC_Check!$H$2)</f>
        <v>0</v>
      </c>
      <c r="X49" t="str">
        <f>_xlfn.TEXTJOIN("",,"*SOCKET0**COMPUTE",misc[[#This Row],[Compute]],"**CPU**MODULE",misc[[#This Row],[Module]],splitchar,"L2*CR*MCI*STATUS**")</f>
        <v>*SOCKET0**COMPUTE0**CPU**MODULE--__L2*CR*MCI*STATUS**</v>
      </c>
      <c r="Y49">
        <f>COUNTIFS(core_mc[TestName],misc[[#This Row],[Core_L2_String]],core_mc[VisualId],MC_Check!$H$2)</f>
        <v>0</v>
      </c>
      <c r="Z49">
        <f>misc[[#This Row],[Core_BBL_Count]]+misc[[#This Row],[Core_IC_Count]]+misc[[#This Row],[Core_MEC_Count]]+misc[[#This Row],[Core_AGU_Count]]+misc[[#This Row],[Core_L2_Count]]+misc[[#This Row],[Core_BUS_Count]]</f>
        <v>0</v>
      </c>
      <c r="AA4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9" t="str">
        <f>_xlfn.TEXTJOIN("",,"*SOCKET0**COMPUTE",misc[[#This Row],[Compute]],"**UNCORE**SCF**SCF*LLC**SCF*LLC",misc[[#This Row],[location]],splitchar,"MCI*STATUS*")</f>
        <v>*SOCKET0**COMPUTE0**UNCORE**SCF**SCF*LLC**SCF*LLC46__MCI*STATUS*</v>
      </c>
      <c r="AC49">
        <f>COUNTIFS(cha_mc[TestName],misc[[#This Row],[LLC_MCA_String]],cha_mc[VisualId],MC_Check!$H$2)</f>
        <v>0</v>
      </c>
    </row>
    <row r="50" spans="6:29" x14ac:dyDescent="0.3">
      <c r="F50">
        <v>0</v>
      </c>
      <c r="G50">
        <v>47</v>
      </c>
      <c r="H50" s="95" t="s">
        <v>145</v>
      </c>
      <c r="I50" s="5" t="b">
        <f>misc[[#This Row],[Core_Hitter_Count]]&gt;0</f>
        <v>0</v>
      </c>
      <c r="J50" t="b">
        <f>misc[[#This Row],[LLC_Hitter_Count]]&gt;0</f>
        <v>0</v>
      </c>
      <c r="K50" t="b">
        <f>misc[[#This Row],[CHA_Hitter_Count]]&gt;0</f>
        <v>0</v>
      </c>
      <c r="L50" t="str">
        <f>_xlfn.TEXTJOIN("",,"*SOCKET0**COMPUTE",misc[[#This Row],[Compute]],"**UNCORE**CHA**CHA",misc[[#This Row],[location]],splitchar,"UTIL**MC*STATUS*")</f>
        <v>*SOCKET0**COMPUTE0**UNCORE**CHA**CHA47__UTIL**MC*STATUS*</v>
      </c>
      <c r="M50">
        <f>COUNTIFS(cha_mc[TestName],misc[[#This Row],[CHA_MCA_String]],cha_mc[VisualId],MC_Check!$H$2)</f>
        <v>0</v>
      </c>
      <c r="N50" t="str">
        <f>_xlfn.TEXTJOIN("",,"*SOCKET0**COMPUTE",misc[[#This Row],[Compute]],"**CPU**MODULE",misc[[#This Row],[Module]],splitchar,"MEC*CR*MCI*STATUS**")</f>
        <v>*SOCKET0**COMPUTE0**CPU**MODULE--__MEC*CR*MCI*STATUS**</v>
      </c>
      <c r="O50">
        <f>COUNTIFS(core_mc[TestName],misc[[#This Row],[MEC_MCA_String]],core_mc[VisualId],MC_Check!$H$2)</f>
        <v>0</v>
      </c>
      <c r="P50" t="str">
        <f>_xlfn.TEXTJOIN("",,"*SOCKET0**COMPUTE",misc[[#This Row],[Compute]],"**CPU**MODULE",misc[[#This Row],[Module]],splitchar,"AGU*CR*MCI*STATUS**")</f>
        <v>*SOCKET0**COMPUTE0**CPU**MODULE--__AGU*CR*MCI*STATUS**</v>
      </c>
      <c r="Q50">
        <f>COUNTIFS(core_mc[TestName],misc[[#This Row],[AGU_MCA_String]],core_mc[VisualId],MC_Check!$H$2)</f>
        <v>0</v>
      </c>
      <c r="R50" t="str">
        <f>_xlfn.TEXTJOIN("",,"*SOCKET0**COMPUTE",misc[[#This Row],[Compute]],"**CPU**MODULE",misc[[#This Row],[Module]],splitchar,"IC*CR*MCI*STATUS**")</f>
        <v>*SOCKET0**COMPUTE0**CPU**MODULE--__IC*CR*MCI*STATUS**</v>
      </c>
      <c r="S50">
        <f>COUNTIFS(core_mc[TestName],misc[[#This Row],[IC_MCA_String]],core_mc[VisualId],MC_Check!$H$2)</f>
        <v>0</v>
      </c>
      <c r="T50" t="str">
        <f>_xlfn.TEXTJOIN("",,"*SOCKET0**COMPUTE",misc[[#This Row],[Compute]],"**CPU**MODULE",misc[[#This Row],[Module]],splitchar,"BBL*CR*MCI*STATUS**")</f>
        <v>*SOCKET0**COMPUTE0**CPU**MODULE--__BBL*CR*MCI*STATUS**</v>
      </c>
      <c r="U50">
        <f>COUNTIFS(core_mc[TestName],misc[[#This Row],[CORE_BBL_String]],core_mc[VisualId],MC_Check!$H$2)</f>
        <v>0</v>
      </c>
      <c r="V50" t="str">
        <f>_xlfn.TEXTJOIN("",,"*SOCKET0**COMPUTE",misc[[#This Row],[Compute]],"**CPU**MODULE",misc[[#This Row],[Module]],splitchar,"BUS*CR*MCI*STATUS**")</f>
        <v>*SOCKET0**COMPUTE0**CPU**MODULE--__BUS*CR*MCI*STATUS**</v>
      </c>
      <c r="W50">
        <f>COUNTIFS(core_mc[TestName],misc[[#This Row],[Core_BUS_String]],core_mc[VisualId],MC_Check!$H$2)</f>
        <v>0</v>
      </c>
      <c r="X50" t="str">
        <f>_xlfn.TEXTJOIN("",,"*SOCKET0**COMPUTE",misc[[#This Row],[Compute]],"**CPU**MODULE",misc[[#This Row],[Module]],splitchar,"L2*CR*MCI*STATUS**")</f>
        <v>*SOCKET0**COMPUTE0**CPU**MODULE--__L2*CR*MCI*STATUS**</v>
      </c>
      <c r="Y50">
        <f>COUNTIFS(core_mc[TestName],misc[[#This Row],[Core_L2_String]],core_mc[VisualId],MC_Check!$H$2)</f>
        <v>0</v>
      </c>
      <c r="Z50">
        <f>misc[[#This Row],[Core_BBL_Count]]+misc[[#This Row],[Core_IC_Count]]+misc[[#This Row],[Core_MEC_Count]]+misc[[#This Row],[Core_AGU_Count]]+misc[[#This Row],[Core_L2_Count]]+misc[[#This Row],[Core_BUS_Count]]</f>
        <v>0</v>
      </c>
      <c r="AA5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0" t="str">
        <f>_xlfn.TEXTJOIN("",,"*SOCKET0**COMPUTE",misc[[#This Row],[Compute]],"**UNCORE**SCF**SCF*LLC**SCF*LLC",misc[[#This Row],[location]],splitchar,"MCI*STATUS*")</f>
        <v>*SOCKET0**COMPUTE0**UNCORE**SCF**SCF*LLC**SCF*LLC47__MCI*STATUS*</v>
      </c>
      <c r="AC50">
        <f>COUNTIFS(cha_mc[TestName],misc[[#This Row],[LLC_MCA_String]],cha_mc[VisualId],MC_Check!$H$2)</f>
        <v>0</v>
      </c>
    </row>
    <row r="51" spans="6:29" x14ac:dyDescent="0.3">
      <c r="F51">
        <v>0</v>
      </c>
      <c r="G51">
        <v>48</v>
      </c>
      <c r="H51">
        <f>H44+1</f>
        <v>14</v>
      </c>
      <c r="I51" s="5" t="b">
        <f>misc[[#This Row],[Core_Hitter_Count]]&gt;0</f>
        <v>0</v>
      </c>
      <c r="J51" t="b">
        <f>misc[[#This Row],[LLC_Hitter_Count]]&gt;0</f>
        <v>0</v>
      </c>
      <c r="K51" t="b">
        <f>misc[[#This Row],[CHA_Hitter_Count]]&gt;0</f>
        <v>0</v>
      </c>
      <c r="L51" t="str">
        <f>_xlfn.TEXTJOIN("",,"*SOCKET0**COMPUTE",misc[[#This Row],[Compute]],"**UNCORE**CHA**CHA",misc[[#This Row],[location]],splitchar,"UTIL**MC*STATUS*")</f>
        <v>*SOCKET0**COMPUTE0**UNCORE**CHA**CHA48__UTIL**MC*STATUS*</v>
      </c>
      <c r="M51">
        <f>COUNTIFS(cha_mc[TestName],misc[[#This Row],[CHA_MCA_String]],cha_mc[VisualId],MC_Check!$H$2)</f>
        <v>0</v>
      </c>
      <c r="N51" t="str">
        <f>_xlfn.TEXTJOIN("",,"*SOCKET0**COMPUTE",misc[[#This Row],[Compute]],"**CPU**MODULE",misc[[#This Row],[Module]],splitchar,"MEC*CR*MCI*STATUS**")</f>
        <v>*SOCKET0**COMPUTE0**CPU**MODULE14__MEC*CR*MCI*STATUS**</v>
      </c>
      <c r="O51">
        <f>COUNTIFS(core_mc[TestName],misc[[#This Row],[MEC_MCA_String]],core_mc[VisualId],MC_Check!$H$2)</f>
        <v>0</v>
      </c>
      <c r="P51" t="str">
        <f>_xlfn.TEXTJOIN("",,"*SOCKET0**COMPUTE",misc[[#This Row],[Compute]],"**CPU**MODULE",misc[[#This Row],[Module]],splitchar,"AGU*CR*MCI*STATUS**")</f>
        <v>*SOCKET0**COMPUTE0**CPU**MODULE14__AGU*CR*MCI*STATUS**</v>
      </c>
      <c r="Q51">
        <f>COUNTIFS(core_mc[TestName],misc[[#This Row],[AGU_MCA_String]],core_mc[VisualId],MC_Check!$H$2)</f>
        <v>0</v>
      </c>
      <c r="R51" t="str">
        <f>_xlfn.TEXTJOIN("",,"*SOCKET0**COMPUTE",misc[[#This Row],[Compute]],"**CPU**MODULE",misc[[#This Row],[Module]],splitchar,"IC*CR*MCI*STATUS**")</f>
        <v>*SOCKET0**COMPUTE0**CPU**MODULE14__IC*CR*MCI*STATUS**</v>
      </c>
      <c r="S51">
        <f>COUNTIFS(core_mc[TestName],misc[[#This Row],[IC_MCA_String]],core_mc[VisualId],MC_Check!$H$2)</f>
        <v>0</v>
      </c>
      <c r="T51" t="str">
        <f>_xlfn.TEXTJOIN("",,"*SOCKET0**COMPUTE",misc[[#This Row],[Compute]],"**CPU**MODULE",misc[[#This Row],[Module]],splitchar,"BBL*CR*MCI*STATUS**")</f>
        <v>*SOCKET0**COMPUTE0**CPU**MODULE14__BBL*CR*MCI*STATUS**</v>
      </c>
      <c r="U51">
        <f>COUNTIFS(core_mc[TestName],misc[[#This Row],[CORE_BBL_String]],core_mc[VisualId],MC_Check!$H$2)</f>
        <v>0</v>
      </c>
      <c r="V51" t="str">
        <f>_xlfn.TEXTJOIN("",,"*SOCKET0**COMPUTE",misc[[#This Row],[Compute]],"**CPU**MODULE",misc[[#This Row],[Module]],splitchar,"BUS*CR*MCI*STATUS**")</f>
        <v>*SOCKET0**COMPUTE0**CPU**MODULE14__BUS*CR*MCI*STATUS**</v>
      </c>
      <c r="W51">
        <f>COUNTIFS(core_mc[TestName],misc[[#This Row],[Core_BUS_String]],core_mc[VisualId],MC_Check!$H$2)</f>
        <v>0</v>
      </c>
      <c r="X51" t="str">
        <f>_xlfn.TEXTJOIN("",,"*SOCKET0**COMPUTE",misc[[#This Row],[Compute]],"**CPU**MODULE",misc[[#This Row],[Module]],splitchar,"L2*CR*MCI*STATUS**")</f>
        <v>*SOCKET0**COMPUTE0**CPU**MODULE14__L2*CR*MCI*STATUS**</v>
      </c>
      <c r="Y51">
        <f>COUNTIFS(core_mc[TestName],misc[[#This Row],[Core_L2_String]],core_mc[VisualId],MC_Check!$H$2)</f>
        <v>0</v>
      </c>
      <c r="Z51">
        <f>misc[[#This Row],[Core_BBL_Count]]+misc[[#This Row],[Core_IC_Count]]+misc[[#This Row],[Core_MEC_Count]]+misc[[#This Row],[Core_AGU_Count]]+misc[[#This Row],[Core_L2_Count]]+misc[[#This Row],[Core_BUS_Count]]</f>
        <v>0</v>
      </c>
      <c r="AA5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1" t="str">
        <f>_xlfn.TEXTJOIN("",,"*SOCKET0**COMPUTE",misc[[#This Row],[Compute]],"**UNCORE**SCF**SCF*LLC**SCF*LLC",misc[[#This Row],[location]],splitchar,"MCI*STATUS*")</f>
        <v>*SOCKET0**COMPUTE0**UNCORE**SCF**SCF*LLC**SCF*LLC48__MCI*STATUS*</v>
      </c>
      <c r="AC51">
        <f>COUNTIFS(cha_mc[TestName],misc[[#This Row],[LLC_MCA_String]],cha_mc[VisualId],MC_Check!$H$2)</f>
        <v>0</v>
      </c>
    </row>
    <row r="52" spans="6:29" x14ac:dyDescent="0.3">
      <c r="F52">
        <v>0</v>
      </c>
      <c r="G52">
        <v>49</v>
      </c>
      <c r="H52">
        <f t="shared" ref="H52:H53" si="4">H45+1</f>
        <v>18</v>
      </c>
      <c r="I52" s="5" t="b">
        <f>misc[[#This Row],[Core_Hitter_Count]]&gt;0</f>
        <v>0</v>
      </c>
      <c r="J52" t="b">
        <f>misc[[#This Row],[LLC_Hitter_Count]]&gt;0</f>
        <v>0</v>
      </c>
      <c r="K52" t="b">
        <f>misc[[#This Row],[CHA_Hitter_Count]]&gt;0</f>
        <v>0</v>
      </c>
      <c r="L52" t="str">
        <f>_xlfn.TEXTJOIN("",,"*SOCKET0**COMPUTE",misc[[#This Row],[Compute]],"**UNCORE**CHA**CHA",misc[[#This Row],[location]],splitchar,"UTIL**MC*STATUS*")</f>
        <v>*SOCKET0**COMPUTE0**UNCORE**CHA**CHA49__UTIL**MC*STATUS*</v>
      </c>
      <c r="M52">
        <f>COUNTIFS(cha_mc[TestName],misc[[#This Row],[CHA_MCA_String]],cha_mc[VisualId],MC_Check!$H$2)</f>
        <v>0</v>
      </c>
      <c r="N52" t="str">
        <f>_xlfn.TEXTJOIN("",,"*SOCKET0**COMPUTE",misc[[#This Row],[Compute]],"**CPU**MODULE",misc[[#This Row],[Module]],splitchar,"MEC*CR*MCI*STATUS**")</f>
        <v>*SOCKET0**COMPUTE0**CPU**MODULE18__MEC*CR*MCI*STATUS**</v>
      </c>
      <c r="O52">
        <f>COUNTIFS(core_mc[TestName],misc[[#This Row],[MEC_MCA_String]],core_mc[VisualId],MC_Check!$H$2)</f>
        <v>0</v>
      </c>
      <c r="P52" t="str">
        <f>_xlfn.TEXTJOIN("",,"*SOCKET0**COMPUTE",misc[[#This Row],[Compute]],"**CPU**MODULE",misc[[#This Row],[Module]],splitchar,"AGU*CR*MCI*STATUS**")</f>
        <v>*SOCKET0**COMPUTE0**CPU**MODULE18__AGU*CR*MCI*STATUS**</v>
      </c>
      <c r="Q52">
        <f>COUNTIFS(core_mc[TestName],misc[[#This Row],[AGU_MCA_String]],core_mc[VisualId],MC_Check!$H$2)</f>
        <v>0</v>
      </c>
      <c r="R52" t="str">
        <f>_xlfn.TEXTJOIN("",,"*SOCKET0**COMPUTE",misc[[#This Row],[Compute]],"**CPU**MODULE",misc[[#This Row],[Module]],splitchar,"IC*CR*MCI*STATUS**")</f>
        <v>*SOCKET0**COMPUTE0**CPU**MODULE18__IC*CR*MCI*STATUS**</v>
      </c>
      <c r="S52">
        <f>COUNTIFS(core_mc[TestName],misc[[#This Row],[IC_MCA_String]],core_mc[VisualId],MC_Check!$H$2)</f>
        <v>0</v>
      </c>
      <c r="T52" t="str">
        <f>_xlfn.TEXTJOIN("",,"*SOCKET0**COMPUTE",misc[[#This Row],[Compute]],"**CPU**MODULE",misc[[#This Row],[Module]],splitchar,"BBL*CR*MCI*STATUS**")</f>
        <v>*SOCKET0**COMPUTE0**CPU**MODULE18__BBL*CR*MCI*STATUS**</v>
      </c>
      <c r="U52">
        <f>COUNTIFS(core_mc[TestName],misc[[#This Row],[CORE_BBL_String]],core_mc[VisualId],MC_Check!$H$2)</f>
        <v>0</v>
      </c>
      <c r="V52" t="str">
        <f>_xlfn.TEXTJOIN("",,"*SOCKET0**COMPUTE",misc[[#This Row],[Compute]],"**CPU**MODULE",misc[[#This Row],[Module]],splitchar,"BUS*CR*MCI*STATUS**")</f>
        <v>*SOCKET0**COMPUTE0**CPU**MODULE18__BUS*CR*MCI*STATUS**</v>
      </c>
      <c r="W52">
        <f>COUNTIFS(core_mc[TestName],misc[[#This Row],[Core_BUS_String]],core_mc[VisualId],MC_Check!$H$2)</f>
        <v>0</v>
      </c>
      <c r="X52" t="str">
        <f>_xlfn.TEXTJOIN("",,"*SOCKET0**COMPUTE",misc[[#This Row],[Compute]],"**CPU**MODULE",misc[[#This Row],[Module]],splitchar,"L2*CR*MCI*STATUS**")</f>
        <v>*SOCKET0**COMPUTE0**CPU**MODULE18__L2*CR*MCI*STATUS**</v>
      </c>
      <c r="Y52">
        <f>COUNTIFS(core_mc[TestName],misc[[#This Row],[Core_L2_String]],core_mc[VisualId],MC_Check!$H$2)</f>
        <v>0</v>
      </c>
      <c r="Z52">
        <f>misc[[#This Row],[Core_BBL_Count]]+misc[[#This Row],[Core_IC_Count]]+misc[[#This Row],[Core_MEC_Count]]+misc[[#This Row],[Core_AGU_Count]]+misc[[#This Row],[Core_L2_Count]]+misc[[#This Row],[Core_BUS_Count]]</f>
        <v>0</v>
      </c>
      <c r="AA5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2" t="str">
        <f>_xlfn.TEXTJOIN("",,"*SOCKET0**COMPUTE",misc[[#This Row],[Compute]],"**UNCORE**SCF**SCF*LLC**SCF*LLC",misc[[#This Row],[location]],splitchar,"MCI*STATUS*")</f>
        <v>*SOCKET0**COMPUTE0**UNCORE**SCF**SCF*LLC**SCF*LLC49__MCI*STATUS*</v>
      </c>
      <c r="AC52">
        <f>COUNTIFS(cha_mc[TestName],misc[[#This Row],[LLC_MCA_String]],cha_mc[VisualId],MC_Check!$H$2)</f>
        <v>0</v>
      </c>
    </row>
    <row r="53" spans="6:29" x14ac:dyDescent="0.3">
      <c r="F53">
        <v>0</v>
      </c>
      <c r="G53">
        <v>50</v>
      </c>
      <c r="H53">
        <f t="shared" si="4"/>
        <v>22</v>
      </c>
      <c r="I53" s="5" t="b">
        <f>misc[[#This Row],[Core_Hitter_Count]]&gt;0</f>
        <v>0</v>
      </c>
      <c r="J53" t="b">
        <f>misc[[#This Row],[LLC_Hitter_Count]]&gt;0</f>
        <v>0</v>
      </c>
      <c r="K53" t="b">
        <f>misc[[#This Row],[CHA_Hitter_Count]]&gt;0</f>
        <v>0</v>
      </c>
      <c r="L53" t="str">
        <f>_xlfn.TEXTJOIN("",,"*SOCKET0**COMPUTE",misc[[#This Row],[Compute]],"**UNCORE**CHA**CHA",misc[[#This Row],[location]],splitchar,"UTIL**MC*STATUS*")</f>
        <v>*SOCKET0**COMPUTE0**UNCORE**CHA**CHA50__UTIL**MC*STATUS*</v>
      </c>
      <c r="M53">
        <f>COUNTIFS(cha_mc[TestName],misc[[#This Row],[CHA_MCA_String]],cha_mc[VisualId],MC_Check!$H$2)</f>
        <v>0</v>
      </c>
      <c r="N53" t="str">
        <f>_xlfn.TEXTJOIN("",,"*SOCKET0**COMPUTE",misc[[#This Row],[Compute]],"**CPU**MODULE",misc[[#This Row],[Module]],splitchar,"MEC*CR*MCI*STATUS**")</f>
        <v>*SOCKET0**COMPUTE0**CPU**MODULE22__MEC*CR*MCI*STATUS**</v>
      </c>
      <c r="O53">
        <f>COUNTIFS(core_mc[TestName],misc[[#This Row],[MEC_MCA_String]],core_mc[VisualId],MC_Check!$H$2)</f>
        <v>0</v>
      </c>
      <c r="P53" t="str">
        <f>_xlfn.TEXTJOIN("",,"*SOCKET0**COMPUTE",misc[[#This Row],[Compute]],"**CPU**MODULE",misc[[#This Row],[Module]],splitchar,"AGU*CR*MCI*STATUS**")</f>
        <v>*SOCKET0**COMPUTE0**CPU**MODULE22__AGU*CR*MCI*STATUS**</v>
      </c>
      <c r="Q53">
        <f>COUNTIFS(core_mc[TestName],misc[[#This Row],[AGU_MCA_String]],core_mc[VisualId],MC_Check!$H$2)</f>
        <v>0</v>
      </c>
      <c r="R53" t="str">
        <f>_xlfn.TEXTJOIN("",,"*SOCKET0**COMPUTE",misc[[#This Row],[Compute]],"**CPU**MODULE",misc[[#This Row],[Module]],splitchar,"IC*CR*MCI*STATUS**")</f>
        <v>*SOCKET0**COMPUTE0**CPU**MODULE22__IC*CR*MCI*STATUS**</v>
      </c>
      <c r="S53">
        <f>COUNTIFS(core_mc[TestName],misc[[#This Row],[IC_MCA_String]],core_mc[VisualId],MC_Check!$H$2)</f>
        <v>0</v>
      </c>
      <c r="T53" t="str">
        <f>_xlfn.TEXTJOIN("",,"*SOCKET0**COMPUTE",misc[[#This Row],[Compute]],"**CPU**MODULE",misc[[#This Row],[Module]],splitchar,"BBL*CR*MCI*STATUS**")</f>
        <v>*SOCKET0**COMPUTE0**CPU**MODULE22__BBL*CR*MCI*STATUS**</v>
      </c>
      <c r="U53">
        <f>COUNTIFS(core_mc[TestName],misc[[#This Row],[CORE_BBL_String]],core_mc[VisualId],MC_Check!$H$2)</f>
        <v>0</v>
      </c>
      <c r="V53" t="str">
        <f>_xlfn.TEXTJOIN("",,"*SOCKET0**COMPUTE",misc[[#This Row],[Compute]],"**CPU**MODULE",misc[[#This Row],[Module]],splitchar,"BUS*CR*MCI*STATUS**")</f>
        <v>*SOCKET0**COMPUTE0**CPU**MODULE22__BUS*CR*MCI*STATUS**</v>
      </c>
      <c r="W53">
        <f>COUNTIFS(core_mc[TestName],misc[[#This Row],[Core_BUS_String]],core_mc[VisualId],MC_Check!$H$2)</f>
        <v>0</v>
      </c>
      <c r="X53" t="str">
        <f>_xlfn.TEXTJOIN("",,"*SOCKET0**COMPUTE",misc[[#This Row],[Compute]],"**CPU**MODULE",misc[[#This Row],[Module]],splitchar,"L2*CR*MCI*STATUS**")</f>
        <v>*SOCKET0**COMPUTE0**CPU**MODULE22__L2*CR*MCI*STATUS**</v>
      </c>
      <c r="Y53">
        <f>COUNTIFS(core_mc[TestName],misc[[#This Row],[Core_L2_String]],core_mc[VisualId],MC_Check!$H$2)</f>
        <v>0</v>
      </c>
      <c r="Z53">
        <f>misc[[#This Row],[Core_BBL_Count]]+misc[[#This Row],[Core_IC_Count]]+misc[[#This Row],[Core_MEC_Count]]+misc[[#This Row],[Core_AGU_Count]]+misc[[#This Row],[Core_L2_Count]]+misc[[#This Row],[Core_BUS_Count]]</f>
        <v>0</v>
      </c>
      <c r="AA5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3" t="str">
        <f>_xlfn.TEXTJOIN("",,"*SOCKET0**COMPUTE",misc[[#This Row],[Compute]],"**UNCORE**SCF**SCF*LLC**SCF*LLC",misc[[#This Row],[location]],splitchar,"MCI*STATUS*")</f>
        <v>*SOCKET0**COMPUTE0**UNCORE**SCF**SCF*LLC**SCF*LLC50__MCI*STATUS*</v>
      </c>
      <c r="AC53">
        <f>COUNTIFS(cha_mc[TestName],misc[[#This Row],[LLC_MCA_String]],cha_mc[VisualId],MC_Check!$H$2)</f>
        <v>0</v>
      </c>
    </row>
    <row r="54" spans="6:29" x14ac:dyDescent="0.3">
      <c r="F54">
        <v>0</v>
      </c>
      <c r="G54">
        <v>51</v>
      </c>
      <c r="H54" s="95" t="s">
        <v>145</v>
      </c>
      <c r="I54" s="5" t="b">
        <f>misc[[#This Row],[Core_Hitter_Count]]&gt;0</f>
        <v>0</v>
      </c>
      <c r="J54" t="b">
        <f>misc[[#This Row],[LLC_Hitter_Count]]&gt;0</f>
        <v>0</v>
      </c>
      <c r="K54" t="b">
        <f>misc[[#This Row],[CHA_Hitter_Count]]&gt;0</f>
        <v>0</v>
      </c>
      <c r="L54" t="str">
        <f>_xlfn.TEXTJOIN("",,"*SOCKET0**COMPUTE",misc[[#This Row],[Compute]],"**UNCORE**CHA**CHA",misc[[#This Row],[location]],splitchar,"UTIL**MC*STATUS*")</f>
        <v>*SOCKET0**COMPUTE0**UNCORE**CHA**CHA51__UTIL**MC*STATUS*</v>
      </c>
      <c r="M54">
        <f>COUNTIFS(cha_mc[TestName],misc[[#This Row],[CHA_MCA_String]],cha_mc[VisualId],MC_Check!$H$2)</f>
        <v>0</v>
      </c>
      <c r="N54" t="str">
        <f>_xlfn.TEXTJOIN("",,"*SOCKET0**COMPUTE",misc[[#This Row],[Compute]],"**CPU**MODULE",misc[[#This Row],[Module]],splitchar,"MEC*CR*MCI*STATUS**")</f>
        <v>*SOCKET0**COMPUTE0**CPU**MODULE--__MEC*CR*MCI*STATUS**</v>
      </c>
      <c r="O54">
        <f>COUNTIFS(core_mc[TestName],misc[[#This Row],[MEC_MCA_String]],core_mc[VisualId],MC_Check!$H$2)</f>
        <v>0</v>
      </c>
      <c r="P54" t="str">
        <f>_xlfn.TEXTJOIN("",,"*SOCKET0**COMPUTE",misc[[#This Row],[Compute]],"**CPU**MODULE",misc[[#This Row],[Module]],splitchar,"AGU*CR*MCI*STATUS**")</f>
        <v>*SOCKET0**COMPUTE0**CPU**MODULE--__AGU*CR*MCI*STATUS**</v>
      </c>
      <c r="Q54">
        <f>COUNTIFS(core_mc[TestName],misc[[#This Row],[AGU_MCA_String]],core_mc[VisualId],MC_Check!$H$2)</f>
        <v>0</v>
      </c>
      <c r="R54" t="str">
        <f>_xlfn.TEXTJOIN("",,"*SOCKET0**COMPUTE",misc[[#This Row],[Compute]],"**CPU**MODULE",misc[[#This Row],[Module]],splitchar,"IC*CR*MCI*STATUS**")</f>
        <v>*SOCKET0**COMPUTE0**CPU**MODULE--__IC*CR*MCI*STATUS**</v>
      </c>
      <c r="S54">
        <f>COUNTIFS(core_mc[TestName],misc[[#This Row],[IC_MCA_String]],core_mc[VisualId],MC_Check!$H$2)</f>
        <v>0</v>
      </c>
      <c r="T54" t="str">
        <f>_xlfn.TEXTJOIN("",,"*SOCKET0**COMPUTE",misc[[#This Row],[Compute]],"**CPU**MODULE",misc[[#This Row],[Module]],splitchar,"BBL*CR*MCI*STATUS**")</f>
        <v>*SOCKET0**COMPUTE0**CPU**MODULE--__BBL*CR*MCI*STATUS**</v>
      </c>
      <c r="U54">
        <f>COUNTIFS(core_mc[TestName],misc[[#This Row],[CORE_BBL_String]],core_mc[VisualId],MC_Check!$H$2)</f>
        <v>0</v>
      </c>
      <c r="V54" t="str">
        <f>_xlfn.TEXTJOIN("",,"*SOCKET0**COMPUTE",misc[[#This Row],[Compute]],"**CPU**MODULE",misc[[#This Row],[Module]],splitchar,"BUS*CR*MCI*STATUS**")</f>
        <v>*SOCKET0**COMPUTE0**CPU**MODULE--__BUS*CR*MCI*STATUS**</v>
      </c>
      <c r="W54">
        <f>COUNTIFS(core_mc[TestName],misc[[#This Row],[Core_BUS_String]],core_mc[VisualId],MC_Check!$H$2)</f>
        <v>0</v>
      </c>
      <c r="X54" t="str">
        <f>_xlfn.TEXTJOIN("",,"*SOCKET0**COMPUTE",misc[[#This Row],[Compute]],"**CPU**MODULE",misc[[#This Row],[Module]],splitchar,"L2*CR*MCI*STATUS**")</f>
        <v>*SOCKET0**COMPUTE0**CPU**MODULE--__L2*CR*MCI*STATUS**</v>
      </c>
      <c r="Y54">
        <f>COUNTIFS(core_mc[TestName],misc[[#This Row],[Core_L2_String]],core_mc[VisualId],MC_Check!$H$2)</f>
        <v>0</v>
      </c>
      <c r="Z54">
        <f>misc[[#This Row],[Core_BBL_Count]]+misc[[#This Row],[Core_IC_Count]]+misc[[#This Row],[Core_MEC_Count]]+misc[[#This Row],[Core_AGU_Count]]+misc[[#This Row],[Core_L2_Count]]+misc[[#This Row],[Core_BUS_Count]]</f>
        <v>0</v>
      </c>
      <c r="AA5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4" t="str">
        <f>_xlfn.TEXTJOIN("",,"*SOCKET0**COMPUTE",misc[[#This Row],[Compute]],"**UNCORE**SCF**SCF*LLC**SCF*LLC",misc[[#This Row],[location]],splitchar,"MCI*STATUS*")</f>
        <v>*SOCKET0**COMPUTE0**UNCORE**SCF**SCF*LLC**SCF*LLC51__MCI*STATUS*</v>
      </c>
      <c r="AC54">
        <f>COUNTIFS(cha_mc[TestName],misc[[#This Row],[LLC_MCA_String]],cha_mc[VisualId],MC_Check!$H$2)</f>
        <v>0</v>
      </c>
    </row>
    <row r="55" spans="6:29" x14ac:dyDescent="0.3">
      <c r="F55">
        <v>0</v>
      </c>
      <c r="G55">
        <v>52</v>
      </c>
      <c r="H55" s="95" t="s">
        <v>145</v>
      </c>
      <c r="I55" s="5" t="b">
        <f>misc[[#This Row],[Core_Hitter_Count]]&gt;0</f>
        <v>0</v>
      </c>
      <c r="J55" t="b">
        <f>misc[[#This Row],[LLC_Hitter_Count]]&gt;0</f>
        <v>0</v>
      </c>
      <c r="K55" t="b">
        <f>misc[[#This Row],[CHA_Hitter_Count]]&gt;0</f>
        <v>0</v>
      </c>
      <c r="L55" t="str">
        <f>_xlfn.TEXTJOIN("",,"*SOCKET0**COMPUTE",misc[[#This Row],[Compute]],"**UNCORE**CHA**CHA",misc[[#This Row],[location]],splitchar,"UTIL**MC*STATUS*")</f>
        <v>*SOCKET0**COMPUTE0**UNCORE**CHA**CHA52__UTIL**MC*STATUS*</v>
      </c>
      <c r="M55">
        <f>COUNTIFS(cha_mc[TestName],misc[[#This Row],[CHA_MCA_String]],cha_mc[VisualId],MC_Check!$H$2)</f>
        <v>0</v>
      </c>
      <c r="N55" t="str">
        <f>_xlfn.TEXTJOIN("",,"*SOCKET0**COMPUTE",misc[[#This Row],[Compute]],"**CPU**MODULE",misc[[#This Row],[Module]],splitchar,"MEC*CR*MCI*STATUS**")</f>
        <v>*SOCKET0**COMPUTE0**CPU**MODULE--__MEC*CR*MCI*STATUS**</v>
      </c>
      <c r="O55">
        <f>COUNTIFS(core_mc[TestName],misc[[#This Row],[MEC_MCA_String]],core_mc[VisualId],MC_Check!$H$2)</f>
        <v>0</v>
      </c>
      <c r="P55" t="str">
        <f>_xlfn.TEXTJOIN("",,"*SOCKET0**COMPUTE",misc[[#This Row],[Compute]],"**CPU**MODULE",misc[[#This Row],[Module]],splitchar,"AGU*CR*MCI*STATUS**")</f>
        <v>*SOCKET0**COMPUTE0**CPU**MODULE--__AGU*CR*MCI*STATUS**</v>
      </c>
      <c r="Q55">
        <f>COUNTIFS(core_mc[TestName],misc[[#This Row],[AGU_MCA_String]],core_mc[VisualId],MC_Check!$H$2)</f>
        <v>0</v>
      </c>
      <c r="R55" t="str">
        <f>_xlfn.TEXTJOIN("",,"*SOCKET0**COMPUTE",misc[[#This Row],[Compute]],"**CPU**MODULE",misc[[#This Row],[Module]],splitchar,"IC*CR*MCI*STATUS**")</f>
        <v>*SOCKET0**COMPUTE0**CPU**MODULE--__IC*CR*MCI*STATUS**</v>
      </c>
      <c r="S55">
        <f>COUNTIFS(core_mc[TestName],misc[[#This Row],[IC_MCA_String]],core_mc[VisualId],MC_Check!$H$2)</f>
        <v>0</v>
      </c>
      <c r="T55" t="str">
        <f>_xlfn.TEXTJOIN("",,"*SOCKET0**COMPUTE",misc[[#This Row],[Compute]],"**CPU**MODULE",misc[[#This Row],[Module]],splitchar,"BBL*CR*MCI*STATUS**")</f>
        <v>*SOCKET0**COMPUTE0**CPU**MODULE--__BBL*CR*MCI*STATUS**</v>
      </c>
      <c r="U55">
        <f>COUNTIFS(core_mc[TestName],misc[[#This Row],[CORE_BBL_String]],core_mc[VisualId],MC_Check!$H$2)</f>
        <v>0</v>
      </c>
      <c r="V55" t="str">
        <f>_xlfn.TEXTJOIN("",,"*SOCKET0**COMPUTE",misc[[#This Row],[Compute]],"**CPU**MODULE",misc[[#This Row],[Module]],splitchar,"BUS*CR*MCI*STATUS**")</f>
        <v>*SOCKET0**COMPUTE0**CPU**MODULE--__BUS*CR*MCI*STATUS**</v>
      </c>
      <c r="W55">
        <f>COUNTIFS(core_mc[TestName],misc[[#This Row],[Core_BUS_String]],core_mc[VisualId],MC_Check!$H$2)</f>
        <v>0</v>
      </c>
      <c r="X55" t="str">
        <f>_xlfn.TEXTJOIN("",,"*SOCKET0**COMPUTE",misc[[#This Row],[Compute]],"**CPU**MODULE",misc[[#This Row],[Module]],splitchar,"L2*CR*MCI*STATUS**")</f>
        <v>*SOCKET0**COMPUTE0**CPU**MODULE--__L2*CR*MCI*STATUS**</v>
      </c>
      <c r="Y55">
        <f>COUNTIFS(core_mc[TestName],misc[[#This Row],[Core_L2_String]],core_mc[VisualId],MC_Check!$H$2)</f>
        <v>0</v>
      </c>
      <c r="Z55">
        <f>misc[[#This Row],[Core_BBL_Count]]+misc[[#This Row],[Core_IC_Count]]+misc[[#This Row],[Core_MEC_Count]]+misc[[#This Row],[Core_AGU_Count]]+misc[[#This Row],[Core_L2_Count]]+misc[[#This Row],[Core_BUS_Count]]</f>
        <v>0</v>
      </c>
      <c r="AA5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5" t="str">
        <f>_xlfn.TEXTJOIN("",,"*SOCKET0**COMPUTE",misc[[#This Row],[Compute]],"**UNCORE**SCF**SCF*LLC**SCF*LLC",misc[[#This Row],[location]],splitchar,"MCI*STATUS*")</f>
        <v>*SOCKET0**COMPUTE0**UNCORE**SCF**SCF*LLC**SCF*LLC52__MCI*STATUS*</v>
      </c>
      <c r="AC55">
        <f>COUNTIFS(cha_mc[TestName],misc[[#This Row],[LLC_MCA_String]],cha_mc[VisualId],MC_Check!$H$2)</f>
        <v>0</v>
      </c>
    </row>
    <row r="56" spans="6:29" x14ac:dyDescent="0.3">
      <c r="F56">
        <v>0</v>
      </c>
      <c r="G56">
        <v>53</v>
      </c>
      <c r="H56" s="95" t="s">
        <v>145</v>
      </c>
      <c r="I56" s="5" t="b">
        <f>misc[[#This Row],[Core_Hitter_Count]]&gt;0</f>
        <v>0</v>
      </c>
      <c r="J56" t="b">
        <f>misc[[#This Row],[LLC_Hitter_Count]]&gt;0</f>
        <v>0</v>
      </c>
      <c r="K56" t="b">
        <f>misc[[#This Row],[CHA_Hitter_Count]]&gt;0</f>
        <v>0</v>
      </c>
      <c r="L56" t="str">
        <f>_xlfn.TEXTJOIN("",,"*SOCKET0**COMPUTE",misc[[#This Row],[Compute]],"**UNCORE**CHA**CHA",misc[[#This Row],[location]],splitchar,"UTIL**MC*STATUS*")</f>
        <v>*SOCKET0**COMPUTE0**UNCORE**CHA**CHA53__UTIL**MC*STATUS*</v>
      </c>
      <c r="M56">
        <f>COUNTIFS(cha_mc[TestName],misc[[#This Row],[CHA_MCA_String]],cha_mc[VisualId],MC_Check!$H$2)</f>
        <v>0</v>
      </c>
      <c r="N56" t="str">
        <f>_xlfn.TEXTJOIN("",,"*SOCKET0**COMPUTE",misc[[#This Row],[Compute]],"**CPU**MODULE",misc[[#This Row],[Module]],splitchar,"MEC*CR*MCI*STATUS**")</f>
        <v>*SOCKET0**COMPUTE0**CPU**MODULE--__MEC*CR*MCI*STATUS**</v>
      </c>
      <c r="O56">
        <f>COUNTIFS(core_mc[TestName],misc[[#This Row],[MEC_MCA_String]],core_mc[VisualId],MC_Check!$H$2)</f>
        <v>0</v>
      </c>
      <c r="P56" t="str">
        <f>_xlfn.TEXTJOIN("",,"*SOCKET0**COMPUTE",misc[[#This Row],[Compute]],"**CPU**MODULE",misc[[#This Row],[Module]],splitchar,"AGU*CR*MCI*STATUS**")</f>
        <v>*SOCKET0**COMPUTE0**CPU**MODULE--__AGU*CR*MCI*STATUS**</v>
      </c>
      <c r="Q56">
        <f>COUNTIFS(core_mc[TestName],misc[[#This Row],[AGU_MCA_String]],core_mc[VisualId],MC_Check!$H$2)</f>
        <v>0</v>
      </c>
      <c r="R56" t="str">
        <f>_xlfn.TEXTJOIN("",,"*SOCKET0**COMPUTE",misc[[#This Row],[Compute]],"**CPU**MODULE",misc[[#This Row],[Module]],splitchar,"IC*CR*MCI*STATUS**")</f>
        <v>*SOCKET0**COMPUTE0**CPU**MODULE--__IC*CR*MCI*STATUS**</v>
      </c>
      <c r="S56">
        <f>COUNTIFS(core_mc[TestName],misc[[#This Row],[IC_MCA_String]],core_mc[VisualId],MC_Check!$H$2)</f>
        <v>0</v>
      </c>
      <c r="T56" t="str">
        <f>_xlfn.TEXTJOIN("",,"*SOCKET0**COMPUTE",misc[[#This Row],[Compute]],"**CPU**MODULE",misc[[#This Row],[Module]],splitchar,"BBL*CR*MCI*STATUS**")</f>
        <v>*SOCKET0**COMPUTE0**CPU**MODULE--__BBL*CR*MCI*STATUS**</v>
      </c>
      <c r="U56">
        <f>COUNTIFS(core_mc[TestName],misc[[#This Row],[CORE_BBL_String]],core_mc[VisualId],MC_Check!$H$2)</f>
        <v>0</v>
      </c>
      <c r="V56" t="str">
        <f>_xlfn.TEXTJOIN("",,"*SOCKET0**COMPUTE",misc[[#This Row],[Compute]],"**CPU**MODULE",misc[[#This Row],[Module]],splitchar,"BUS*CR*MCI*STATUS**")</f>
        <v>*SOCKET0**COMPUTE0**CPU**MODULE--__BUS*CR*MCI*STATUS**</v>
      </c>
      <c r="W56">
        <f>COUNTIFS(core_mc[TestName],misc[[#This Row],[Core_BUS_String]],core_mc[VisualId],MC_Check!$H$2)</f>
        <v>0</v>
      </c>
      <c r="X56" t="str">
        <f>_xlfn.TEXTJOIN("",,"*SOCKET0**COMPUTE",misc[[#This Row],[Compute]],"**CPU**MODULE",misc[[#This Row],[Module]],splitchar,"L2*CR*MCI*STATUS**")</f>
        <v>*SOCKET0**COMPUTE0**CPU**MODULE--__L2*CR*MCI*STATUS**</v>
      </c>
      <c r="Y56">
        <f>COUNTIFS(core_mc[TestName],misc[[#This Row],[Core_L2_String]],core_mc[VisualId],MC_Check!$H$2)</f>
        <v>0</v>
      </c>
      <c r="Z56">
        <f>misc[[#This Row],[Core_BBL_Count]]+misc[[#This Row],[Core_IC_Count]]+misc[[#This Row],[Core_MEC_Count]]+misc[[#This Row],[Core_AGU_Count]]+misc[[#This Row],[Core_L2_Count]]+misc[[#This Row],[Core_BUS_Count]]</f>
        <v>0</v>
      </c>
      <c r="AA5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6" t="str">
        <f>_xlfn.TEXTJOIN("",,"*SOCKET0**COMPUTE",misc[[#This Row],[Compute]],"**UNCORE**SCF**SCF*LLC**SCF*LLC",misc[[#This Row],[location]],splitchar,"MCI*STATUS*")</f>
        <v>*SOCKET0**COMPUTE0**UNCORE**SCF**SCF*LLC**SCF*LLC53__MCI*STATUS*</v>
      </c>
      <c r="AC56">
        <f>COUNTIFS(cha_mc[TestName],misc[[#This Row],[LLC_MCA_String]],cha_mc[VisualId],MC_Check!$H$2)</f>
        <v>0</v>
      </c>
    </row>
    <row r="57" spans="6:29" x14ac:dyDescent="0.3">
      <c r="F57">
        <v>0</v>
      </c>
      <c r="G57">
        <v>54</v>
      </c>
      <c r="H57" s="95" t="s">
        <v>145</v>
      </c>
      <c r="I57" s="5" t="b">
        <f>misc[[#This Row],[Core_Hitter_Count]]&gt;0</f>
        <v>0</v>
      </c>
      <c r="J57" t="b">
        <f>misc[[#This Row],[LLC_Hitter_Count]]&gt;0</f>
        <v>0</v>
      </c>
      <c r="K57" t="b">
        <f>misc[[#This Row],[CHA_Hitter_Count]]&gt;0</f>
        <v>0</v>
      </c>
      <c r="L57" t="str">
        <f>_xlfn.TEXTJOIN("",,"*SOCKET0**COMPUTE",misc[[#This Row],[Compute]],"**UNCORE**CHA**CHA",misc[[#This Row],[location]],splitchar,"UTIL**MC*STATUS*")</f>
        <v>*SOCKET0**COMPUTE0**UNCORE**CHA**CHA54__UTIL**MC*STATUS*</v>
      </c>
      <c r="M57">
        <f>COUNTIFS(cha_mc[TestName],misc[[#This Row],[CHA_MCA_String]],cha_mc[VisualId],MC_Check!$H$2)</f>
        <v>0</v>
      </c>
      <c r="N57" t="str">
        <f>_xlfn.TEXTJOIN("",,"*SOCKET0**COMPUTE",misc[[#This Row],[Compute]],"**CPU**MODULE",misc[[#This Row],[Module]],splitchar,"MEC*CR*MCI*STATUS**")</f>
        <v>*SOCKET0**COMPUTE0**CPU**MODULE--__MEC*CR*MCI*STATUS**</v>
      </c>
      <c r="O57">
        <f>COUNTIFS(core_mc[TestName],misc[[#This Row],[MEC_MCA_String]],core_mc[VisualId],MC_Check!$H$2)</f>
        <v>0</v>
      </c>
      <c r="P57" t="str">
        <f>_xlfn.TEXTJOIN("",,"*SOCKET0**COMPUTE",misc[[#This Row],[Compute]],"**CPU**MODULE",misc[[#This Row],[Module]],splitchar,"AGU*CR*MCI*STATUS**")</f>
        <v>*SOCKET0**COMPUTE0**CPU**MODULE--__AGU*CR*MCI*STATUS**</v>
      </c>
      <c r="Q57">
        <f>COUNTIFS(core_mc[TestName],misc[[#This Row],[AGU_MCA_String]],core_mc[VisualId],MC_Check!$H$2)</f>
        <v>0</v>
      </c>
      <c r="R57" t="str">
        <f>_xlfn.TEXTJOIN("",,"*SOCKET0**COMPUTE",misc[[#This Row],[Compute]],"**CPU**MODULE",misc[[#This Row],[Module]],splitchar,"IC*CR*MCI*STATUS**")</f>
        <v>*SOCKET0**COMPUTE0**CPU**MODULE--__IC*CR*MCI*STATUS**</v>
      </c>
      <c r="S57">
        <f>COUNTIFS(core_mc[TestName],misc[[#This Row],[IC_MCA_String]],core_mc[VisualId],MC_Check!$H$2)</f>
        <v>0</v>
      </c>
      <c r="T57" t="str">
        <f>_xlfn.TEXTJOIN("",,"*SOCKET0**COMPUTE",misc[[#This Row],[Compute]],"**CPU**MODULE",misc[[#This Row],[Module]],splitchar,"BBL*CR*MCI*STATUS**")</f>
        <v>*SOCKET0**COMPUTE0**CPU**MODULE--__BBL*CR*MCI*STATUS**</v>
      </c>
      <c r="U57">
        <f>COUNTIFS(core_mc[TestName],misc[[#This Row],[CORE_BBL_String]],core_mc[VisualId],MC_Check!$H$2)</f>
        <v>0</v>
      </c>
      <c r="V57" t="str">
        <f>_xlfn.TEXTJOIN("",,"*SOCKET0**COMPUTE",misc[[#This Row],[Compute]],"**CPU**MODULE",misc[[#This Row],[Module]],splitchar,"BUS*CR*MCI*STATUS**")</f>
        <v>*SOCKET0**COMPUTE0**CPU**MODULE--__BUS*CR*MCI*STATUS**</v>
      </c>
      <c r="W57">
        <f>COUNTIFS(core_mc[TestName],misc[[#This Row],[Core_BUS_String]],core_mc[VisualId],MC_Check!$H$2)</f>
        <v>0</v>
      </c>
      <c r="X57" t="str">
        <f>_xlfn.TEXTJOIN("",,"*SOCKET0**COMPUTE",misc[[#This Row],[Compute]],"**CPU**MODULE",misc[[#This Row],[Module]],splitchar,"L2*CR*MCI*STATUS**")</f>
        <v>*SOCKET0**COMPUTE0**CPU**MODULE--__L2*CR*MCI*STATUS**</v>
      </c>
      <c r="Y57">
        <f>COUNTIFS(core_mc[TestName],misc[[#This Row],[Core_L2_String]],core_mc[VisualId],MC_Check!$H$2)</f>
        <v>0</v>
      </c>
      <c r="Z57">
        <f>misc[[#This Row],[Core_BBL_Count]]+misc[[#This Row],[Core_IC_Count]]+misc[[#This Row],[Core_MEC_Count]]+misc[[#This Row],[Core_AGU_Count]]+misc[[#This Row],[Core_L2_Count]]+misc[[#This Row],[Core_BUS_Count]]</f>
        <v>0</v>
      </c>
      <c r="AA5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7" t="str">
        <f>_xlfn.TEXTJOIN("",,"*SOCKET0**COMPUTE",misc[[#This Row],[Compute]],"**UNCORE**SCF**SCF*LLC**SCF*LLC",misc[[#This Row],[location]],splitchar,"MCI*STATUS*")</f>
        <v>*SOCKET0**COMPUTE0**UNCORE**SCF**SCF*LLC**SCF*LLC54__MCI*STATUS*</v>
      </c>
      <c r="AC57">
        <f>COUNTIFS(cha_mc[TestName],misc[[#This Row],[LLC_MCA_String]],cha_mc[VisualId],MC_Check!$H$2)</f>
        <v>0</v>
      </c>
    </row>
    <row r="58" spans="6:29" x14ac:dyDescent="0.3">
      <c r="F58">
        <v>0</v>
      </c>
      <c r="G58">
        <v>55</v>
      </c>
      <c r="H58">
        <f>H51+1</f>
        <v>15</v>
      </c>
      <c r="I58" s="5" t="b">
        <f>misc[[#This Row],[Core_Hitter_Count]]&gt;0</f>
        <v>0</v>
      </c>
      <c r="J58" t="b">
        <f>misc[[#This Row],[LLC_Hitter_Count]]&gt;0</f>
        <v>0</v>
      </c>
      <c r="K58" t="b">
        <f>misc[[#This Row],[CHA_Hitter_Count]]&gt;0</f>
        <v>0</v>
      </c>
      <c r="L58" t="str">
        <f>_xlfn.TEXTJOIN("",,"*SOCKET0**COMPUTE",misc[[#This Row],[Compute]],"**UNCORE**CHA**CHA",misc[[#This Row],[location]],splitchar,"UTIL**MC*STATUS*")</f>
        <v>*SOCKET0**COMPUTE0**UNCORE**CHA**CHA55__UTIL**MC*STATUS*</v>
      </c>
      <c r="M58">
        <f>COUNTIFS(cha_mc[TestName],misc[[#This Row],[CHA_MCA_String]],cha_mc[VisualId],MC_Check!$H$2)</f>
        <v>0</v>
      </c>
      <c r="N58" t="str">
        <f>_xlfn.TEXTJOIN("",,"*SOCKET0**COMPUTE",misc[[#This Row],[Compute]],"**CPU**MODULE",misc[[#This Row],[Module]],splitchar,"MEC*CR*MCI*STATUS**")</f>
        <v>*SOCKET0**COMPUTE0**CPU**MODULE15__MEC*CR*MCI*STATUS**</v>
      </c>
      <c r="O58">
        <f>COUNTIFS(core_mc[TestName],misc[[#This Row],[MEC_MCA_String]],core_mc[VisualId],MC_Check!$H$2)</f>
        <v>0</v>
      </c>
      <c r="P58" t="str">
        <f>_xlfn.TEXTJOIN("",,"*SOCKET0**COMPUTE",misc[[#This Row],[Compute]],"**CPU**MODULE",misc[[#This Row],[Module]],splitchar,"AGU*CR*MCI*STATUS**")</f>
        <v>*SOCKET0**COMPUTE0**CPU**MODULE15__AGU*CR*MCI*STATUS**</v>
      </c>
      <c r="Q58">
        <f>COUNTIFS(core_mc[TestName],misc[[#This Row],[AGU_MCA_String]],core_mc[VisualId],MC_Check!$H$2)</f>
        <v>0</v>
      </c>
      <c r="R58" t="str">
        <f>_xlfn.TEXTJOIN("",,"*SOCKET0**COMPUTE",misc[[#This Row],[Compute]],"**CPU**MODULE",misc[[#This Row],[Module]],splitchar,"IC*CR*MCI*STATUS**")</f>
        <v>*SOCKET0**COMPUTE0**CPU**MODULE15__IC*CR*MCI*STATUS**</v>
      </c>
      <c r="S58">
        <f>COUNTIFS(core_mc[TestName],misc[[#This Row],[IC_MCA_String]],core_mc[VisualId],MC_Check!$H$2)</f>
        <v>0</v>
      </c>
      <c r="T58" t="str">
        <f>_xlfn.TEXTJOIN("",,"*SOCKET0**COMPUTE",misc[[#This Row],[Compute]],"**CPU**MODULE",misc[[#This Row],[Module]],splitchar,"BBL*CR*MCI*STATUS**")</f>
        <v>*SOCKET0**COMPUTE0**CPU**MODULE15__BBL*CR*MCI*STATUS**</v>
      </c>
      <c r="U58">
        <f>COUNTIFS(core_mc[TestName],misc[[#This Row],[CORE_BBL_String]],core_mc[VisualId],MC_Check!$H$2)</f>
        <v>0</v>
      </c>
      <c r="V58" t="str">
        <f>_xlfn.TEXTJOIN("",,"*SOCKET0**COMPUTE",misc[[#This Row],[Compute]],"**CPU**MODULE",misc[[#This Row],[Module]],splitchar,"BUS*CR*MCI*STATUS**")</f>
        <v>*SOCKET0**COMPUTE0**CPU**MODULE15__BUS*CR*MCI*STATUS**</v>
      </c>
      <c r="W58">
        <f>COUNTIFS(core_mc[TestName],misc[[#This Row],[Core_BUS_String]],core_mc[VisualId],MC_Check!$H$2)</f>
        <v>0</v>
      </c>
      <c r="X58" t="str">
        <f>_xlfn.TEXTJOIN("",,"*SOCKET0**COMPUTE",misc[[#This Row],[Compute]],"**CPU**MODULE",misc[[#This Row],[Module]],splitchar,"L2*CR*MCI*STATUS**")</f>
        <v>*SOCKET0**COMPUTE0**CPU**MODULE15__L2*CR*MCI*STATUS**</v>
      </c>
      <c r="Y58">
        <f>COUNTIFS(core_mc[TestName],misc[[#This Row],[Core_L2_String]],core_mc[VisualId],MC_Check!$H$2)</f>
        <v>0</v>
      </c>
      <c r="Z58">
        <f>misc[[#This Row],[Core_BBL_Count]]+misc[[#This Row],[Core_IC_Count]]+misc[[#This Row],[Core_MEC_Count]]+misc[[#This Row],[Core_AGU_Count]]+misc[[#This Row],[Core_L2_Count]]+misc[[#This Row],[Core_BUS_Count]]</f>
        <v>0</v>
      </c>
      <c r="AA5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8" t="str">
        <f>_xlfn.TEXTJOIN("",,"*SOCKET0**COMPUTE",misc[[#This Row],[Compute]],"**UNCORE**SCF**SCF*LLC**SCF*LLC",misc[[#This Row],[location]],splitchar,"MCI*STATUS*")</f>
        <v>*SOCKET0**COMPUTE0**UNCORE**SCF**SCF*LLC**SCF*LLC55__MCI*STATUS*</v>
      </c>
      <c r="AC58">
        <f>COUNTIFS(cha_mc[TestName],misc[[#This Row],[LLC_MCA_String]],cha_mc[VisualId],MC_Check!$H$2)</f>
        <v>0</v>
      </c>
    </row>
    <row r="59" spans="6:29" x14ac:dyDescent="0.3">
      <c r="F59">
        <v>0</v>
      </c>
      <c r="G59">
        <v>56</v>
      </c>
      <c r="H59">
        <f t="shared" ref="H59:H60" si="5">H52+1</f>
        <v>19</v>
      </c>
      <c r="I59" s="5" t="b">
        <f>misc[[#This Row],[Core_Hitter_Count]]&gt;0</f>
        <v>0</v>
      </c>
      <c r="J59" t="b">
        <f>misc[[#This Row],[LLC_Hitter_Count]]&gt;0</f>
        <v>0</v>
      </c>
      <c r="K59" t="b">
        <f>misc[[#This Row],[CHA_Hitter_Count]]&gt;0</f>
        <v>0</v>
      </c>
      <c r="L59" t="str">
        <f>_xlfn.TEXTJOIN("",,"*SOCKET0**COMPUTE",misc[[#This Row],[Compute]],"**UNCORE**CHA**CHA",misc[[#This Row],[location]],splitchar,"UTIL**MC*STATUS*")</f>
        <v>*SOCKET0**COMPUTE0**UNCORE**CHA**CHA56__UTIL**MC*STATUS*</v>
      </c>
      <c r="M59">
        <f>COUNTIFS(cha_mc[TestName],misc[[#This Row],[CHA_MCA_String]],cha_mc[VisualId],MC_Check!$H$2)</f>
        <v>0</v>
      </c>
      <c r="N59" t="str">
        <f>_xlfn.TEXTJOIN("",,"*SOCKET0**COMPUTE",misc[[#This Row],[Compute]],"**CPU**MODULE",misc[[#This Row],[Module]],splitchar,"MEC*CR*MCI*STATUS**")</f>
        <v>*SOCKET0**COMPUTE0**CPU**MODULE19__MEC*CR*MCI*STATUS**</v>
      </c>
      <c r="O59">
        <f>COUNTIFS(core_mc[TestName],misc[[#This Row],[MEC_MCA_String]],core_mc[VisualId],MC_Check!$H$2)</f>
        <v>0</v>
      </c>
      <c r="P59" t="str">
        <f>_xlfn.TEXTJOIN("",,"*SOCKET0**COMPUTE",misc[[#This Row],[Compute]],"**CPU**MODULE",misc[[#This Row],[Module]],splitchar,"AGU*CR*MCI*STATUS**")</f>
        <v>*SOCKET0**COMPUTE0**CPU**MODULE19__AGU*CR*MCI*STATUS**</v>
      </c>
      <c r="Q59">
        <f>COUNTIFS(core_mc[TestName],misc[[#This Row],[AGU_MCA_String]],core_mc[VisualId],MC_Check!$H$2)</f>
        <v>0</v>
      </c>
      <c r="R59" t="str">
        <f>_xlfn.TEXTJOIN("",,"*SOCKET0**COMPUTE",misc[[#This Row],[Compute]],"**CPU**MODULE",misc[[#This Row],[Module]],splitchar,"IC*CR*MCI*STATUS**")</f>
        <v>*SOCKET0**COMPUTE0**CPU**MODULE19__IC*CR*MCI*STATUS**</v>
      </c>
      <c r="S59">
        <f>COUNTIFS(core_mc[TestName],misc[[#This Row],[IC_MCA_String]],core_mc[VisualId],MC_Check!$H$2)</f>
        <v>0</v>
      </c>
      <c r="T59" t="str">
        <f>_xlfn.TEXTJOIN("",,"*SOCKET0**COMPUTE",misc[[#This Row],[Compute]],"**CPU**MODULE",misc[[#This Row],[Module]],splitchar,"BBL*CR*MCI*STATUS**")</f>
        <v>*SOCKET0**COMPUTE0**CPU**MODULE19__BBL*CR*MCI*STATUS**</v>
      </c>
      <c r="U59">
        <f>COUNTIFS(core_mc[TestName],misc[[#This Row],[CORE_BBL_String]],core_mc[VisualId],MC_Check!$H$2)</f>
        <v>0</v>
      </c>
      <c r="V59" t="str">
        <f>_xlfn.TEXTJOIN("",,"*SOCKET0**COMPUTE",misc[[#This Row],[Compute]],"**CPU**MODULE",misc[[#This Row],[Module]],splitchar,"BUS*CR*MCI*STATUS**")</f>
        <v>*SOCKET0**COMPUTE0**CPU**MODULE19__BUS*CR*MCI*STATUS**</v>
      </c>
      <c r="W59">
        <f>COUNTIFS(core_mc[TestName],misc[[#This Row],[Core_BUS_String]],core_mc[VisualId],MC_Check!$H$2)</f>
        <v>0</v>
      </c>
      <c r="X59" t="str">
        <f>_xlfn.TEXTJOIN("",,"*SOCKET0**COMPUTE",misc[[#This Row],[Compute]],"**CPU**MODULE",misc[[#This Row],[Module]],splitchar,"L2*CR*MCI*STATUS**")</f>
        <v>*SOCKET0**COMPUTE0**CPU**MODULE19__L2*CR*MCI*STATUS**</v>
      </c>
      <c r="Y59">
        <f>COUNTIFS(core_mc[TestName],misc[[#This Row],[Core_L2_String]],core_mc[VisualId],MC_Check!$H$2)</f>
        <v>0</v>
      </c>
      <c r="Z59">
        <f>misc[[#This Row],[Core_BBL_Count]]+misc[[#This Row],[Core_IC_Count]]+misc[[#This Row],[Core_MEC_Count]]+misc[[#This Row],[Core_AGU_Count]]+misc[[#This Row],[Core_L2_Count]]+misc[[#This Row],[Core_BUS_Count]]</f>
        <v>0</v>
      </c>
      <c r="AA5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9" t="str">
        <f>_xlfn.TEXTJOIN("",,"*SOCKET0**COMPUTE",misc[[#This Row],[Compute]],"**UNCORE**SCF**SCF*LLC**SCF*LLC",misc[[#This Row],[location]],splitchar,"MCI*STATUS*")</f>
        <v>*SOCKET0**COMPUTE0**UNCORE**SCF**SCF*LLC**SCF*LLC56__MCI*STATUS*</v>
      </c>
      <c r="AC59">
        <f>COUNTIFS(cha_mc[TestName],misc[[#This Row],[LLC_MCA_String]],cha_mc[VisualId],MC_Check!$H$2)</f>
        <v>0</v>
      </c>
    </row>
    <row r="60" spans="6:29" x14ac:dyDescent="0.3">
      <c r="F60">
        <v>0</v>
      </c>
      <c r="G60">
        <v>57</v>
      </c>
      <c r="H60">
        <f t="shared" si="5"/>
        <v>23</v>
      </c>
      <c r="I60" s="5" t="b">
        <f>misc[[#This Row],[Core_Hitter_Count]]&gt;0</f>
        <v>0</v>
      </c>
      <c r="J60" t="b">
        <f>misc[[#This Row],[LLC_Hitter_Count]]&gt;0</f>
        <v>0</v>
      </c>
      <c r="K60" t="b">
        <f>misc[[#This Row],[CHA_Hitter_Count]]&gt;0</f>
        <v>0</v>
      </c>
      <c r="L60" t="str">
        <f>_xlfn.TEXTJOIN("",,"*SOCKET0**COMPUTE",misc[[#This Row],[Compute]],"**UNCORE**CHA**CHA",misc[[#This Row],[location]],splitchar,"UTIL**MC*STATUS*")</f>
        <v>*SOCKET0**COMPUTE0**UNCORE**CHA**CHA57__UTIL**MC*STATUS*</v>
      </c>
      <c r="M60">
        <f>COUNTIFS(cha_mc[TestName],misc[[#This Row],[CHA_MCA_String]],cha_mc[VisualId],MC_Check!$H$2)</f>
        <v>0</v>
      </c>
      <c r="N60" t="str">
        <f>_xlfn.TEXTJOIN("",,"*SOCKET0**COMPUTE",misc[[#This Row],[Compute]],"**CPU**MODULE",misc[[#This Row],[Module]],splitchar,"MEC*CR*MCI*STATUS**")</f>
        <v>*SOCKET0**COMPUTE0**CPU**MODULE23__MEC*CR*MCI*STATUS**</v>
      </c>
      <c r="O60">
        <f>COUNTIFS(core_mc[TestName],misc[[#This Row],[MEC_MCA_String]],core_mc[VisualId],MC_Check!$H$2)</f>
        <v>0</v>
      </c>
      <c r="P60" t="str">
        <f>_xlfn.TEXTJOIN("",,"*SOCKET0**COMPUTE",misc[[#This Row],[Compute]],"**CPU**MODULE",misc[[#This Row],[Module]],splitchar,"AGU*CR*MCI*STATUS**")</f>
        <v>*SOCKET0**COMPUTE0**CPU**MODULE23__AGU*CR*MCI*STATUS**</v>
      </c>
      <c r="Q60">
        <f>COUNTIFS(core_mc[TestName],misc[[#This Row],[AGU_MCA_String]],core_mc[VisualId],MC_Check!$H$2)</f>
        <v>0</v>
      </c>
      <c r="R60" t="str">
        <f>_xlfn.TEXTJOIN("",,"*SOCKET0**COMPUTE",misc[[#This Row],[Compute]],"**CPU**MODULE",misc[[#This Row],[Module]],splitchar,"IC*CR*MCI*STATUS**")</f>
        <v>*SOCKET0**COMPUTE0**CPU**MODULE23__IC*CR*MCI*STATUS**</v>
      </c>
      <c r="S60">
        <f>COUNTIFS(core_mc[TestName],misc[[#This Row],[IC_MCA_String]],core_mc[VisualId],MC_Check!$H$2)</f>
        <v>0</v>
      </c>
      <c r="T60" t="str">
        <f>_xlfn.TEXTJOIN("",,"*SOCKET0**COMPUTE",misc[[#This Row],[Compute]],"**CPU**MODULE",misc[[#This Row],[Module]],splitchar,"BBL*CR*MCI*STATUS**")</f>
        <v>*SOCKET0**COMPUTE0**CPU**MODULE23__BBL*CR*MCI*STATUS**</v>
      </c>
      <c r="U60">
        <f>COUNTIFS(core_mc[TestName],misc[[#This Row],[CORE_BBL_String]],core_mc[VisualId],MC_Check!$H$2)</f>
        <v>0</v>
      </c>
      <c r="V60" t="str">
        <f>_xlfn.TEXTJOIN("",,"*SOCKET0**COMPUTE",misc[[#This Row],[Compute]],"**CPU**MODULE",misc[[#This Row],[Module]],splitchar,"BUS*CR*MCI*STATUS**")</f>
        <v>*SOCKET0**COMPUTE0**CPU**MODULE23__BUS*CR*MCI*STATUS**</v>
      </c>
      <c r="W60">
        <f>COUNTIFS(core_mc[TestName],misc[[#This Row],[Core_BUS_String]],core_mc[VisualId],MC_Check!$H$2)</f>
        <v>0</v>
      </c>
      <c r="X60" t="str">
        <f>_xlfn.TEXTJOIN("",,"*SOCKET0**COMPUTE",misc[[#This Row],[Compute]],"**CPU**MODULE",misc[[#This Row],[Module]],splitchar,"L2*CR*MCI*STATUS**")</f>
        <v>*SOCKET0**COMPUTE0**CPU**MODULE23__L2*CR*MCI*STATUS**</v>
      </c>
      <c r="Y60">
        <f>COUNTIFS(core_mc[TestName],misc[[#This Row],[Core_L2_String]],core_mc[VisualId],MC_Check!$H$2)</f>
        <v>0</v>
      </c>
      <c r="Z60">
        <f>misc[[#This Row],[Core_BBL_Count]]+misc[[#This Row],[Core_IC_Count]]+misc[[#This Row],[Core_MEC_Count]]+misc[[#This Row],[Core_AGU_Count]]+misc[[#This Row],[Core_L2_Count]]+misc[[#This Row],[Core_BUS_Count]]</f>
        <v>0</v>
      </c>
      <c r="AA6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0" t="str">
        <f>_xlfn.TEXTJOIN("",,"*SOCKET0**COMPUTE",misc[[#This Row],[Compute]],"**UNCORE**SCF**SCF*LLC**SCF*LLC",misc[[#This Row],[location]],splitchar,"MCI*STATUS*")</f>
        <v>*SOCKET0**COMPUTE0**UNCORE**SCF**SCF*LLC**SCF*LLC57__MCI*STATUS*</v>
      </c>
      <c r="AC60">
        <f>COUNTIFS(cha_mc[TestName],misc[[#This Row],[LLC_MCA_String]],cha_mc[VisualId],MC_Check!$H$2)</f>
        <v>0</v>
      </c>
    </row>
    <row r="61" spans="6:29" x14ac:dyDescent="0.3">
      <c r="F61">
        <v>0</v>
      </c>
      <c r="G61">
        <v>58</v>
      </c>
      <c r="H61" s="95" t="s">
        <v>145</v>
      </c>
      <c r="I61" s="5" t="b">
        <f>misc[[#This Row],[Core_Hitter_Count]]&gt;0</f>
        <v>0</v>
      </c>
      <c r="J61" t="b">
        <f>misc[[#This Row],[LLC_Hitter_Count]]&gt;0</f>
        <v>0</v>
      </c>
      <c r="K61" t="b">
        <f>misc[[#This Row],[CHA_Hitter_Count]]&gt;0</f>
        <v>0</v>
      </c>
      <c r="L61" t="str">
        <f>_xlfn.TEXTJOIN("",,"*SOCKET0**COMPUTE",misc[[#This Row],[Compute]],"**UNCORE**CHA**CHA",misc[[#This Row],[location]],splitchar,"UTIL**MC*STATUS*")</f>
        <v>*SOCKET0**COMPUTE0**UNCORE**CHA**CHA58__UTIL**MC*STATUS*</v>
      </c>
      <c r="M61">
        <f>COUNTIFS(cha_mc[TestName],misc[[#This Row],[CHA_MCA_String]],cha_mc[VisualId],MC_Check!$H$2)</f>
        <v>0</v>
      </c>
      <c r="N61" t="str">
        <f>_xlfn.TEXTJOIN("",,"*SOCKET0**COMPUTE",misc[[#This Row],[Compute]],"**CPU**MODULE",misc[[#This Row],[Module]],splitchar,"MEC*CR*MCI*STATUS**")</f>
        <v>*SOCKET0**COMPUTE0**CPU**MODULE--__MEC*CR*MCI*STATUS**</v>
      </c>
      <c r="O61">
        <f>COUNTIFS(core_mc[TestName],misc[[#This Row],[MEC_MCA_String]],core_mc[VisualId],MC_Check!$H$2)</f>
        <v>0</v>
      </c>
      <c r="P61" t="str">
        <f>_xlfn.TEXTJOIN("",,"*SOCKET0**COMPUTE",misc[[#This Row],[Compute]],"**CPU**MODULE",misc[[#This Row],[Module]],splitchar,"AGU*CR*MCI*STATUS**")</f>
        <v>*SOCKET0**COMPUTE0**CPU**MODULE--__AGU*CR*MCI*STATUS**</v>
      </c>
      <c r="Q61">
        <f>COUNTIFS(core_mc[TestName],misc[[#This Row],[AGU_MCA_String]],core_mc[VisualId],MC_Check!$H$2)</f>
        <v>0</v>
      </c>
      <c r="R61" t="str">
        <f>_xlfn.TEXTJOIN("",,"*SOCKET0**COMPUTE",misc[[#This Row],[Compute]],"**CPU**MODULE",misc[[#This Row],[Module]],splitchar,"IC*CR*MCI*STATUS**")</f>
        <v>*SOCKET0**COMPUTE0**CPU**MODULE--__IC*CR*MCI*STATUS**</v>
      </c>
      <c r="S61">
        <f>COUNTIFS(core_mc[TestName],misc[[#This Row],[IC_MCA_String]],core_mc[VisualId],MC_Check!$H$2)</f>
        <v>0</v>
      </c>
      <c r="T61" t="str">
        <f>_xlfn.TEXTJOIN("",,"*SOCKET0**COMPUTE",misc[[#This Row],[Compute]],"**CPU**MODULE",misc[[#This Row],[Module]],splitchar,"BBL*CR*MCI*STATUS**")</f>
        <v>*SOCKET0**COMPUTE0**CPU**MODULE--__BBL*CR*MCI*STATUS**</v>
      </c>
      <c r="U61">
        <f>COUNTIFS(core_mc[TestName],misc[[#This Row],[CORE_BBL_String]],core_mc[VisualId],MC_Check!$H$2)</f>
        <v>0</v>
      </c>
      <c r="V61" t="str">
        <f>_xlfn.TEXTJOIN("",,"*SOCKET0**COMPUTE",misc[[#This Row],[Compute]],"**CPU**MODULE",misc[[#This Row],[Module]],splitchar,"BUS*CR*MCI*STATUS**")</f>
        <v>*SOCKET0**COMPUTE0**CPU**MODULE--__BUS*CR*MCI*STATUS**</v>
      </c>
      <c r="W61">
        <f>COUNTIFS(core_mc[TestName],misc[[#This Row],[Core_BUS_String]],core_mc[VisualId],MC_Check!$H$2)</f>
        <v>0</v>
      </c>
      <c r="X61" t="str">
        <f>_xlfn.TEXTJOIN("",,"*SOCKET0**COMPUTE",misc[[#This Row],[Compute]],"**CPU**MODULE",misc[[#This Row],[Module]],splitchar,"L2*CR*MCI*STATUS**")</f>
        <v>*SOCKET0**COMPUTE0**CPU**MODULE--__L2*CR*MCI*STATUS**</v>
      </c>
      <c r="Y61">
        <f>COUNTIFS(core_mc[TestName],misc[[#This Row],[Core_L2_String]],core_mc[VisualId],MC_Check!$H$2)</f>
        <v>0</v>
      </c>
      <c r="Z61">
        <f>misc[[#This Row],[Core_BBL_Count]]+misc[[#This Row],[Core_IC_Count]]+misc[[#This Row],[Core_MEC_Count]]+misc[[#This Row],[Core_AGU_Count]]+misc[[#This Row],[Core_L2_Count]]+misc[[#This Row],[Core_BUS_Count]]</f>
        <v>0</v>
      </c>
      <c r="AA6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1" t="str">
        <f>_xlfn.TEXTJOIN("",,"*SOCKET0**COMPUTE",misc[[#This Row],[Compute]],"**UNCORE**SCF**SCF*LLC**SCF*LLC",misc[[#This Row],[location]],splitchar,"MCI*STATUS*")</f>
        <v>*SOCKET0**COMPUTE0**UNCORE**SCF**SCF*LLC**SCF*LLC58__MCI*STATUS*</v>
      </c>
      <c r="AC61">
        <f>COUNTIFS(cha_mc[TestName],misc[[#This Row],[LLC_MCA_String]],cha_mc[VisualId],MC_Check!$H$2)</f>
        <v>0</v>
      </c>
    </row>
    <row r="62" spans="6:29" x14ac:dyDescent="0.3">
      <c r="F62">
        <v>0</v>
      </c>
      <c r="G62">
        <v>59</v>
      </c>
      <c r="H62" s="95" t="s">
        <v>145</v>
      </c>
      <c r="I62" s="5" t="b">
        <f>misc[[#This Row],[Core_Hitter_Count]]&gt;0</f>
        <v>0</v>
      </c>
      <c r="J62" t="b">
        <f>misc[[#This Row],[LLC_Hitter_Count]]&gt;0</f>
        <v>0</v>
      </c>
      <c r="K62" t="b">
        <f>misc[[#This Row],[CHA_Hitter_Count]]&gt;0</f>
        <v>0</v>
      </c>
      <c r="L62" t="str">
        <f>_xlfn.TEXTJOIN("",,"*SOCKET0**COMPUTE",misc[[#This Row],[Compute]],"**UNCORE**CHA**CHA",misc[[#This Row],[location]],splitchar,"UTIL**MC*STATUS*")</f>
        <v>*SOCKET0**COMPUTE0**UNCORE**CHA**CHA59__UTIL**MC*STATUS*</v>
      </c>
      <c r="M62">
        <f>COUNTIFS(cha_mc[TestName],misc[[#This Row],[CHA_MCA_String]],cha_mc[VisualId],MC_Check!$H$2)</f>
        <v>0</v>
      </c>
      <c r="N62" t="str">
        <f>_xlfn.TEXTJOIN("",,"*SOCKET0**COMPUTE",misc[[#This Row],[Compute]],"**CPU**MODULE",misc[[#This Row],[Module]],splitchar,"MEC*CR*MCI*STATUS**")</f>
        <v>*SOCKET0**COMPUTE0**CPU**MODULE--__MEC*CR*MCI*STATUS**</v>
      </c>
      <c r="O62">
        <f>COUNTIFS(core_mc[TestName],misc[[#This Row],[MEC_MCA_String]],core_mc[VisualId],MC_Check!$H$2)</f>
        <v>0</v>
      </c>
      <c r="P62" t="str">
        <f>_xlfn.TEXTJOIN("",,"*SOCKET0**COMPUTE",misc[[#This Row],[Compute]],"**CPU**MODULE",misc[[#This Row],[Module]],splitchar,"AGU*CR*MCI*STATUS**")</f>
        <v>*SOCKET0**COMPUTE0**CPU**MODULE--__AGU*CR*MCI*STATUS**</v>
      </c>
      <c r="Q62">
        <f>COUNTIFS(core_mc[TestName],misc[[#This Row],[AGU_MCA_String]],core_mc[VisualId],MC_Check!$H$2)</f>
        <v>0</v>
      </c>
      <c r="R62" t="str">
        <f>_xlfn.TEXTJOIN("",,"*SOCKET0**COMPUTE",misc[[#This Row],[Compute]],"**CPU**MODULE",misc[[#This Row],[Module]],splitchar,"IC*CR*MCI*STATUS**")</f>
        <v>*SOCKET0**COMPUTE0**CPU**MODULE--__IC*CR*MCI*STATUS**</v>
      </c>
      <c r="S62">
        <f>COUNTIFS(core_mc[TestName],misc[[#This Row],[IC_MCA_String]],core_mc[VisualId],MC_Check!$H$2)</f>
        <v>0</v>
      </c>
      <c r="T62" t="str">
        <f>_xlfn.TEXTJOIN("",,"*SOCKET0**COMPUTE",misc[[#This Row],[Compute]],"**CPU**MODULE",misc[[#This Row],[Module]],splitchar,"BBL*CR*MCI*STATUS**")</f>
        <v>*SOCKET0**COMPUTE0**CPU**MODULE--__BBL*CR*MCI*STATUS**</v>
      </c>
      <c r="U62">
        <f>COUNTIFS(core_mc[TestName],misc[[#This Row],[CORE_BBL_String]],core_mc[VisualId],MC_Check!$H$2)</f>
        <v>0</v>
      </c>
      <c r="V62" t="str">
        <f>_xlfn.TEXTJOIN("",,"*SOCKET0**COMPUTE",misc[[#This Row],[Compute]],"**CPU**MODULE",misc[[#This Row],[Module]],splitchar,"BUS*CR*MCI*STATUS**")</f>
        <v>*SOCKET0**COMPUTE0**CPU**MODULE--__BUS*CR*MCI*STATUS**</v>
      </c>
      <c r="W62">
        <f>COUNTIFS(core_mc[TestName],misc[[#This Row],[Core_BUS_String]],core_mc[VisualId],MC_Check!$H$2)</f>
        <v>0</v>
      </c>
      <c r="X62" t="str">
        <f>_xlfn.TEXTJOIN("",,"*SOCKET0**COMPUTE",misc[[#This Row],[Compute]],"**CPU**MODULE",misc[[#This Row],[Module]],splitchar,"L2*CR*MCI*STATUS**")</f>
        <v>*SOCKET0**COMPUTE0**CPU**MODULE--__L2*CR*MCI*STATUS**</v>
      </c>
      <c r="Y62">
        <f>COUNTIFS(core_mc[TestName],misc[[#This Row],[Core_L2_String]],core_mc[VisualId],MC_Check!$H$2)</f>
        <v>0</v>
      </c>
      <c r="Z62">
        <f>misc[[#This Row],[Core_BBL_Count]]+misc[[#This Row],[Core_IC_Count]]+misc[[#This Row],[Core_MEC_Count]]+misc[[#This Row],[Core_AGU_Count]]+misc[[#This Row],[Core_L2_Count]]+misc[[#This Row],[Core_BUS_Count]]</f>
        <v>0</v>
      </c>
      <c r="AA6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2" t="str">
        <f>_xlfn.TEXTJOIN("",,"*SOCKET0**COMPUTE",misc[[#This Row],[Compute]],"**UNCORE**SCF**SCF*LLC**SCF*LLC",misc[[#This Row],[location]],splitchar,"MCI*STATUS*")</f>
        <v>*SOCKET0**COMPUTE0**UNCORE**SCF**SCF*LLC**SCF*LLC59__MCI*STATUS*</v>
      </c>
      <c r="AC62">
        <f>COUNTIFS(cha_mc[TestName],misc[[#This Row],[LLC_MCA_String]],cha_mc[VisualId],MC_Check!$H$2)</f>
        <v>0</v>
      </c>
    </row>
    <row r="63" spans="6:29" x14ac:dyDescent="0.3">
      <c r="F63">
        <v>1</v>
      </c>
      <c r="G63">
        <f t="shared" ref="G63:G94" si="6">G62+1</f>
        <v>60</v>
      </c>
      <c r="H63" s="95" t="s">
        <v>145</v>
      </c>
      <c r="I63" s="5" t="b">
        <f>misc[[#This Row],[Core_Hitter_Count]]&gt;0</f>
        <v>0</v>
      </c>
      <c r="J63" t="b">
        <f>misc[[#This Row],[LLC_Hitter_Count]]&gt;0</f>
        <v>0</v>
      </c>
      <c r="K63" t="b">
        <f>misc[[#This Row],[CHA_Hitter_Count]]&gt;0</f>
        <v>0</v>
      </c>
      <c r="L63" t="str">
        <f>_xlfn.TEXTJOIN("",,"*SOCKET0**COMPUTE",misc[[#This Row],[Compute]],"**UNCORE**CHA**CHA",misc[[#This Row],[location]],splitchar,"UTIL**MC*STATUS*")</f>
        <v>*SOCKET0**COMPUTE1**UNCORE**CHA**CHA60__UTIL**MC*STATUS*</v>
      </c>
      <c r="M63">
        <f>COUNTIFS(cha_mc[TestName],misc[[#This Row],[CHA_MCA_String]],cha_mc[VisualId],MC_Check!$H$2)</f>
        <v>0</v>
      </c>
      <c r="N63" t="str">
        <f>_xlfn.TEXTJOIN("",,"*SOCKET0**COMPUTE",misc[[#This Row],[Compute]],"**CPU**MODULE",misc[[#This Row],[Module]],splitchar,"MEC*CR*MCI*STATUS**")</f>
        <v>*SOCKET0**COMPUTE1**CPU**MODULE--__MEC*CR*MCI*STATUS**</v>
      </c>
      <c r="O63">
        <f>COUNTIFS(core_mc[TestName],misc[[#This Row],[MEC_MCA_String]],core_mc[VisualId],MC_Check!$H$2)</f>
        <v>0</v>
      </c>
      <c r="P63" t="str">
        <f>_xlfn.TEXTJOIN("",,"*SOCKET0**COMPUTE",misc[[#This Row],[Compute]],"**CPU**MODULE",misc[[#This Row],[Module]],splitchar,"AGU*CR*MCI*STATUS**")</f>
        <v>*SOCKET0**COMPUTE1**CPU**MODULE--__AGU*CR*MCI*STATUS**</v>
      </c>
      <c r="Q63">
        <f>COUNTIFS(core_mc[TestName],misc[[#This Row],[AGU_MCA_String]],core_mc[VisualId],MC_Check!$H$2)</f>
        <v>0</v>
      </c>
      <c r="R63" t="str">
        <f>_xlfn.TEXTJOIN("",,"*SOCKET0**COMPUTE",misc[[#This Row],[Compute]],"**CPU**MODULE",misc[[#This Row],[Module]],splitchar,"IC*CR*MCI*STATUS**")</f>
        <v>*SOCKET0**COMPUTE1**CPU**MODULE--__IC*CR*MCI*STATUS**</v>
      </c>
      <c r="S63">
        <f>COUNTIFS(core_mc[TestName],misc[[#This Row],[IC_MCA_String]],core_mc[VisualId],MC_Check!$H$2)</f>
        <v>0</v>
      </c>
      <c r="T63" t="str">
        <f>_xlfn.TEXTJOIN("",,"*SOCKET0**COMPUTE",misc[[#This Row],[Compute]],"**CPU**MODULE",misc[[#This Row],[Module]],splitchar,"BBL*CR*MCI*STATUS**")</f>
        <v>*SOCKET0**COMPUTE1**CPU**MODULE--__BBL*CR*MCI*STATUS**</v>
      </c>
      <c r="U63">
        <f>COUNTIFS(core_mc[TestName],misc[[#This Row],[CORE_BBL_String]],core_mc[VisualId],MC_Check!$H$2)</f>
        <v>0</v>
      </c>
      <c r="V63" t="str">
        <f>_xlfn.TEXTJOIN("",,"*SOCKET0**COMPUTE",misc[[#This Row],[Compute]],"**CPU**MODULE",misc[[#This Row],[Module]],splitchar,"BUS*CR*MCI*STATUS**")</f>
        <v>*SOCKET0**COMPUTE1**CPU**MODULE--__BUS*CR*MCI*STATUS**</v>
      </c>
      <c r="W63">
        <f>COUNTIFS(core_mc[TestName],misc[[#This Row],[Core_BUS_String]],core_mc[VisualId],MC_Check!$H$2)</f>
        <v>0</v>
      </c>
      <c r="X63" t="str">
        <f>_xlfn.TEXTJOIN("",,"*SOCKET0**COMPUTE",misc[[#This Row],[Compute]],"**CPU**MODULE",misc[[#This Row],[Module]],splitchar,"L2*CR*MCI*STATUS**")</f>
        <v>*SOCKET0**COMPUTE1**CPU**MODULE--__L2*CR*MCI*STATUS**</v>
      </c>
      <c r="Y63">
        <f>COUNTIFS(core_mc[TestName],misc[[#This Row],[Core_L2_String]],core_mc[VisualId],MC_Check!$H$2)</f>
        <v>0</v>
      </c>
      <c r="Z63">
        <f>misc[[#This Row],[Core_BBL_Count]]+misc[[#This Row],[Core_IC_Count]]+misc[[#This Row],[Core_MEC_Count]]+misc[[#This Row],[Core_AGU_Count]]+misc[[#This Row],[Core_L2_Count]]+misc[[#This Row],[Core_BUS_Count]]</f>
        <v>0</v>
      </c>
      <c r="AA6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3" t="str">
        <f>_xlfn.TEXTJOIN("",,"*SOCKET0**COMPUTE",misc[[#This Row],[Compute]],"**UNCORE**SCF**SCF*LLC**SCF*LLC",misc[[#This Row],[location]],splitchar,"MCI*STATUS*")</f>
        <v>*SOCKET0**COMPUTE1**UNCORE**SCF**SCF*LLC**SCF*LLC60__MCI*STATUS*</v>
      </c>
      <c r="AC63">
        <f>COUNTIFS(cha_mc[TestName],misc[[#This Row],[LLC_MCA_String]],cha_mc[VisualId],MC_Check!$H$2)</f>
        <v>0</v>
      </c>
    </row>
    <row r="64" spans="6:29" x14ac:dyDescent="0.3">
      <c r="F64">
        <v>1</v>
      </c>
      <c r="G64">
        <f t="shared" si="6"/>
        <v>61</v>
      </c>
      <c r="H64" s="95" t="s">
        <v>145</v>
      </c>
      <c r="I64" s="5" t="b">
        <f>misc[[#This Row],[Core_Hitter_Count]]&gt;0</f>
        <v>0</v>
      </c>
      <c r="J64" t="b">
        <f>misc[[#This Row],[LLC_Hitter_Count]]&gt;0</f>
        <v>0</v>
      </c>
      <c r="K64" t="b">
        <f>misc[[#This Row],[CHA_Hitter_Count]]&gt;0</f>
        <v>0</v>
      </c>
      <c r="L64" t="str">
        <f>_xlfn.TEXTJOIN("",,"*SOCKET0**COMPUTE",misc[[#This Row],[Compute]],"**UNCORE**CHA**CHA",misc[[#This Row],[location]],splitchar,"UTIL**MC*STATUS*")</f>
        <v>*SOCKET0**COMPUTE1**UNCORE**CHA**CHA61__UTIL**MC*STATUS*</v>
      </c>
      <c r="M64">
        <f>COUNTIFS(cha_mc[TestName],misc[[#This Row],[CHA_MCA_String]],cha_mc[VisualId],MC_Check!$H$2)</f>
        <v>0</v>
      </c>
      <c r="N64" t="str">
        <f>_xlfn.TEXTJOIN("",,"*SOCKET0**COMPUTE",misc[[#This Row],[Compute]],"**CPU**MODULE",misc[[#This Row],[Module]],splitchar,"MEC*CR*MCI*STATUS**")</f>
        <v>*SOCKET0**COMPUTE1**CPU**MODULE--__MEC*CR*MCI*STATUS**</v>
      </c>
      <c r="O64">
        <f>COUNTIFS(core_mc[TestName],misc[[#This Row],[MEC_MCA_String]],core_mc[VisualId],MC_Check!$H$2)</f>
        <v>0</v>
      </c>
      <c r="P64" t="str">
        <f>_xlfn.TEXTJOIN("",,"*SOCKET0**COMPUTE",misc[[#This Row],[Compute]],"**CPU**MODULE",misc[[#This Row],[Module]],splitchar,"AGU*CR*MCI*STATUS**")</f>
        <v>*SOCKET0**COMPUTE1**CPU**MODULE--__AGU*CR*MCI*STATUS**</v>
      </c>
      <c r="Q64">
        <f>COUNTIFS(core_mc[TestName],misc[[#This Row],[AGU_MCA_String]],core_mc[VisualId],MC_Check!$H$2)</f>
        <v>0</v>
      </c>
      <c r="R64" t="str">
        <f>_xlfn.TEXTJOIN("",,"*SOCKET0**COMPUTE",misc[[#This Row],[Compute]],"**CPU**MODULE",misc[[#This Row],[Module]],splitchar,"IC*CR*MCI*STATUS**")</f>
        <v>*SOCKET0**COMPUTE1**CPU**MODULE--__IC*CR*MCI*STATUS**</v>
      </c>
      <c r="S64">
        <f>COUNTIFS(core_mc[TestName],misc[[#This Row],[IC_MCA_String]],core_mc[VisualId],MC_Check!$H$2)</f>
        <v>0</v>
      </c>
      <c r="T64" t="str">
        <f>_xlfn.TEXTJOIN("",,"*SOCKET0**COMPUTE",misc[[#This Row],[Compute]],"**CPU**MODULE",misc[[#This Row],[Module]],splitchar,"BBL*CR*MCI*STATUS**")</f>
        <v>*SOCKET0**COMPUTE1**CPU**MODULE--__BBL*CR*MCI*STATUS**</v>
      </c>
      <c r="U64">
        <f>COUNTIFS(core_mc[TestName],misc[[#This Row],[CORE_BBL_String]],core_mc[VisualId],MC_Check!$H$2)</f>
        <v>0</v>
      </c>
      <c r="V64" t="str">
        <f>_xlfn.TEXTJOIN("",,"*SOCKET0**COMPUTE",misc[[#This Row],[Compute]],"**CPU**MODULE",misc[[#This Row],[Module]],splitchar,"BUS*CR*MCI*STATUS**")</f>
        <v>*SOCKET0**COMPUTE1**CPU**MODULE--__BUS*CR*MCI*STATUS**</v>
      </c>
      <c r="W64">
        <f>COUNTIFS(core_mc[TestName],misc[[#This Row],[Core_BUS_String]],core_mc[VisualId],MC_Check!$H$2)</f>
        <v>0</v>
      </c>
      <c r="X64" t="str">
        <f>_xlfn.TEXTJOIN("",,"*SOCKET0**COMPUTE",misc[[#This Row],[Compute]],"**CPU**MODULE",misc[[#This Row],[Module]],splitchar,"L2*CR*MCI*STATUS**")</f>
        <v>*SOCKET0**COMPUTE1**CPU**MODULE--__L2*CR*MCI*STATUS**</v>
      </c>
      <c r="Y64">
        <f>COUNTIFS(core_mc[TestName],misc[[#This Row],[Core_L2_String]],core_mc[VisualId],MC_Check!$H$2)</f>
        <v>0</v>
      </c>
      <c r="Z64">
        <f>misc[[#This Row],[Core_BBL_Count]]+misc[[#This Row],[Core_IC_Count]]+misc[[#This Row],[Core_MEC_Count]]+misc[[#This Row],[Core_AGU_Count]]+misc[[#This Row],[Core_L2_Count]]+misc[[#This Row],[Core_BUS_Count]]</f>
        <v>0</v>
      </c>
      <c r="AA6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4" t="str">
        <f>_xlfn.TEXTJOIN("",,"*SOCKET0**COMPUTE",misc[[#This Row],[Compute]],"**UNCORE**SCF**SCF*LLC**SCF*LLC",misc[[#This Row],[location]],splitchar,"MCI*STATUS*")</f>
        <v>*SOCKET0**COMPUTE1**UNCORE**SCF**SCF*LLC**SCF*LLC61__MCI*STATUS*</v>
      </c>
      <c r="AC64">
        <f>COUNTIFS(cha_mc[TestName],misc[[#This Row],[LLC_MCA_String]],cha_mc[VisualId],MC_Check!$H$2)</f>
        <v>0</v>
      </c>
    </row>
    <row r="65" spans="6:29" x14ac:dyDescent="0.3">
      <c r="F65">
        <v>1</v>
      </c>
      <c r="G65">
        <f t="shared" si="6"/>
        <v>62</v>
      </c>
      <c r="H65" s="95" t="s">
        <v>145</v>
      </c>
      <c r="I65" s="5" t="b">
        <f>misc[[#This Row],[Core_Hitter_Count]]&gt;0</f>
        <v>0</v>
      </c>
      <c r="J65" t="b">
        <f>misc[[#This Row],[LLC_Hitter_Count]]&gt;0</f>
        <v>0</v>
      </c>
      <c r="K65" t="b">
        <f>misc[[#This Row],[CHA_Hitter_Count]]&gt;0</f>
        <v>0</v>
      </c>
      <c r="L65" t="str">
        <f>_xlfn.TEXTJOIN("",,"*SOCKET0**COMPUTE",misc[[#This Row],[Compute]],"**UNCORE**CHA**CHA",misc[[#This Row],[location]],splitchar,"UTIL**MC*STATUS*")</f>
        <v>*SOCKET0**COMPUTE1**UNCORE**CHA**CHA62__UTIL**MC*STATUS*</v>
      </c>
      <c r="M65">
        <f>COUNTIFS(cha_mc[TestName],misc[[#This Row],[CHA_MCA_String]],cha_mc[VisualId],MC_Check!$H$2)</f>
        <v>0</v>
      </c>
      <c r="N65" t="str">
        <f>_xlfn.TEXTJOIN("",,"*SOCKET0**COMPUTE",misc[[#This Row],[Compute]],"**CPU**MODULE",misc[[#This Row],[Module]],splitchar,"MEC*CR*MCI*STATUS**")</f>
        <v>*SOCKET0**COMPUTE1**CPU**MODULE--__MEC*CR*MCI*STATUS**</v>
      </c>
      <c r="O65">
        <f>COUNTIFS(core_mc[TestName],misc[[#This Row],[MEC_MCA_String]],core_mc[VisualId],MC_Check!$H$2)</f>
        <v>0</v>
      </c>
      <c r="P65" t="str">
        <f>_xlfn.TEXTJOIN("",,"*SOCKET0**COMPUTE",misc[[#This Row],[Compute]],"**CPU**MODULE",misc[[#This Row],[Module]],splitchar,"AGU*CR*MCI*STATUS**")</f>
        <v>*SOCKET0**COMPUTE1**CPU**MODULE--__AGU*CR*MCI*STATUS**</v>
      </c>
      <c r="Q65">
        <f>COUNTIFS(core_mc[TestName],misc[[#This Row],[AGU_MCA_String]],core_mc[VisualId],MC_Check!$H$2)</f>
        <v>0</v>
      </c>
      <c r="R65" t="str">
        <f>_xlfn.TEXTJOIN("",,"*SOCKET0**COMPUTE",misc[[#This Row],[Compute]],"**CPU**MODULE",misc[[#This Row],[Module]],splitchar,"IC*CR*MCI*STATUS**")</f>
        <v>*SOCKET0**COMPUTE1**CPU**MODULE--__IC*CR*MCI*STATUS**</v>
      </c>
      <c r="S65">
        <f>COUNTIFS(core_mc[TestName],misc[[#This Row],[IC_MCA_String]],core_mc[VisualId],MC_Check!$H$2)</f>
        <v>0</v>
      </c>
      <c r="T65" t="str">
        <f>_xlfn.TEXTJOIN("",,"*SOCKET0**COMPUTE",misc[[#This Row],[Compute]],"**CPU**MODULE",misc[[#This Row],[Module]],splitchar,"BBL*CR*MCI*STATUS**")</f>
        <v>*SOCKET0**COMPUTE1**CPU**MODULE--__BBL*CR*MCI*STATUS**</v>
      </c>
      <c r="U65">
        <f>COUNTIFS(core_mc[TestName],misc[[#This Row],[CORE_BBL_String]],core_mc[VisualId],MC_Check!$H$2)</f>
        <v>0</v>
      </c>
      <c r="V65" t="str">
        <f>_xlfn.TEXTJOIN("",,"*SOCKET0**COMPUTE",misc[[#This Row],[Compute]],"**CPU**MODULE",misc[[#This Row],[Module]],splitchar,"BUS*CR*MCI*STATUS**")</f>
        <v>*SOCKET0**COMPUTE1**CPU**MODULE--__BUS*CR*MCI*STATUS**</v>
      </c>
      <c r="W65">
        <f>COUNTIFS(core_mc[TestName],misc[[#This Row],[Core_BUS_String]],core_mc[VisualId],MC_Check!$H$2)</f>
        <v>0</v>
      </c>
      <c r="X65" t="str">
        <f>_xlfn.TEXTJOIN("",,"*SOCKET0**COMPUTE",misc[[#This Row],[Compute]],"**CPU**MODULE",misc[[#This Row],[Module]],splitchar,"L2*CR*MCI*STATUS**")</f>
        <v>*SOCKET0**COMPUTE1**CPU**MODULE--__L2*CR*MCI*STATUS**</v>
      </c>
      <c r="Y65">
        <f>COUNTIFS(core_mc[TestName],misc[[#This Row],[Core_L2_String]],core_mc[VisualId],MC_Check!$H$2)</f>
        <v>0</v>
      </c>
      <c r="Z65">
        <f>misc[[#This Row],[Core_BBL_Count]]+misc[[#This Row],[Core_IC_Count]]+misc[[#This Row],[Core_MEC_Count]]+misc[[#This Row],[Core_AGU_Count]]+misc[[#This Row],[Core_L2_Count]]+misc[[#This Row],[Core_BUS_Count]]</f>
        <v>0</v>
      </c>
      <c r="AA6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5" t="str">
        <f>_xlfn.TEXTJOIN("",,"*SOCKET0**COMPUTE",misc[[#This Row],[Compute]],"**UNCORE**SCF**SCF*LLC**SCF*LLC",misc[[#This Row],[location]],splitchar,"MCI*STATUS*")</f>
        <v>*SOCKET0**COMPUTE1**UNCORE**SCF**SCF*LLC**SCF*LLC62__MCI*STATUS*</v>
      </c>
      <c r="AC65">
        <f>COUNTIFS(cha_mc[TestName],misc[[#This Row],[LLC_MCA_String]],cha_mc[VisualId],MC_Check!$H$2)</f>
        <v>0</v>
      </c>
    </row>
    <row r="66" spans="6:29" x14ac:dyDescent="0.3">
      <c r="F66">
        <v>1</v>
      </c>
      <c r="G66">
        <f t="shared" si="6"/>
        <v>63</v>
      </c>
      <c r="H66" s="95" t="s">
        <v>145</v>
      </c>
      <c r="I66" s="5" t="b">
        <f>misc[[#This Row],[Core_Hitter_Count]]&gt;0</f>
        <v>0</v>
      </c>
      <c r="J66" t="b">
        <f>misc[[#This Row],[LLC_Hitter_Count]]&gt;0</f>
        <v>0</v>
      </c>
      <c r="K66" t="b">
        <f>misc[[#This Row],[CHA_Hitter_Count]]&gt;0</f>
        <v>0</v>
      </c>
      <c r="L66" t="str">
        <f>_xlfn.TEXTJOIN("",,"*SOCKET0**COMPUTE",misc[[#This Row],[Compute]],"**UNCORE**CHA**CHA",misc[[#This Row],[location]],splitchar,"UTIL**MC*STATUS*")</f>
        <v>*SOCKET0**COMPUTE1**UNCORE**CHA**CHA63__UTIL**MC*STATUS*</v>
      </c>
      <c r="M66">
        <f>COUNTIFS(cha_mc[TestName],misc[[#This Row],[CHA_MCA_String]],cha_mc[VisualId],MC_Check!$H$2)</f>
        <v>0</v>
      </c>
      <c r="N66" t="str">
        <f>_xlfn.TEXTJOIN("",,"*SOCKET0**COMPUTE",misc[[#This Row],[Compute]],"**CPU**MODULE",misc[[#This Row],[Module]],splitchar,"MEC*CR*MCI*STATUS**")</f>
        <v>*SOCKET0**COMPUTE1**CPU**MODULE--__MEC*CR*MCI*STATUS**</v>
      </c>
      <c r="O66">
        <f>COUNTIFS(core_mc[TestName],misc[[#This Row],[MEC_MCA_String]],core_mc[VisualId],MC_Check!$H$2)</f>
        <v>0</v>
      </c>
      <c r="P66" t="str">
        <f>_xlfn.TEXTJOIN("",,"*SOCKET0**COMPUTE",misc[[#This Row],[Compute]],"**CPU**MODULE",misc[[#This Row],[Module]],splitchar,"AGU*CR*MCI*STATUS**")</f>
        <v>*SOCKET0**COMPUTE1**CPU**MODULE--__AGU*CR*MCI*STATUS**</v>
      </c>
      <c r="Q66">
        <f>COUNTIFS(core_mc[TestName],misc[[#This Row],[AGU_MCA_String]],core_mc[VisualId],MC_Check!$H$2)</f>
        <v>0</v>
      </c>
      <c r="R66" t="str">
        <f>_xlfn.TEXTJOIN("",,"*SOCKET0**COMPUTE",misc[[#This Row],[Compute]],"**CPU**MODULE",misc[[#This Row],[Module]],splitchar,"IC*CR*MCI*STATUS**")</f>
        <v>*SOCKET0**COMPUTE1**CPU**MODULE--__IC*CR*MCI*STATUS**</v>
      </c>
      <c r="S66">
        <f>COUNTIFS(core_mc[TestName],misc[[#This Row],[IC_MCA_String]],core_mc[VisualId],MC_Check!$H$2)</f>
        <v>0</v>
      </c>
      <c r="T66" t="str">
        <f>_xlfn.TEXTJOIN("",,"*SOCKET0**COMPUTE",misc[[#This Row],[Compute]],"**CPU**MODULE",misc[[#This Row],[Module]],splitchar,"BBL*CR*MCI*STATUS**")</f>
        <v>*SOCKET0**COMPUTE1**CPU**MODULE--__BBL*CR*MCI*STATUS**</v>
      </c>
      <c r="U66">
        <f>COUNTIFS(core_mc[TestName],misc[[#This Row],[CORE_BBL_String]],core_mc[VisualId],MC_Check!$H$2)</f>
        <v>0</v>
      </c>
      <c r="V66" t="str">
        <f>_xlfn.TEXTJOIN("",,"*SOCKET0**COMPUTE",misc[[#This Row],[Compute]],"**CPU**MODULE",misc[[#This Row],[Module]],splitchar,"BUS*CR*MCI*STATUS**")</f>
        <v>*SOCKET0**COMPUTE1**CPU**MODULE--__BUS*CR*MCI*STATUS**</v>
      </c>
      <c r="W66">
        <f>COUNTIFS(core_mc[TestName],misc[[#This Row],[Core_BUS_String]],core_mc[VisualId],MC_Check!$H$2)</f>
        <v>0</v>
      </c>
      <c r="X66" t="str">
        <f>_xlfn.TEXTJOIN("",,"*SOCKET0**COMPUTE",misc[[#This Row],[Compute]],"**CPU**MODULE",misc[[#This Row],[Module]],splitchar,"L2*CR*MCI*STATUS**")</f>
        <v>*SOCKET0**COMPUTE1**CPU**MODULE--__L2*CR*MCI*STATUS**</v>
      </c>
      <c r="Y66">
        <f>COUNTIFS(core_mc[TestName],misc[[#This Row],[Core_L2_String]],core_mc[VisualId],MC_Check!$H$2)</f>
        <v>0</v>
      </c>
      <c r="Z66">
        <f>misc[[#This Row],[Core_BBL_Count]]+misc[[#This Row],[Core_IC_Count]]+misc[[#This Row],[Core_MEC_Count]]+misc[[#This Row],[Core_AGU_Count]]+misc[[#This Row],[Core_L2_Count]]+misc[[#This Row],[Core_BUS_Count]]</f>
        <v>0</v>
      </c>
      <c r="AA6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6" t="str">
        <f>_xlfn.TEXTJOIN("",,"*SOCKET0**COMPUTE",misc[[#This Row],[Compute]],"**UNCORE**SCF**SCF*LLC**SCF*LLC",misc[[#This Row],[location]],splitchar,"MCI*STATUS*")</f>
        <v>*SOCKET0**COMPUTE1**UNCORE**SCF**SCF*LLC**SCF*LLC63__MCI*STATUS*</v>
      </c>
      <c r="AC66">
        <f>COUNTIFS(cha_mc[TestName],misc[[#This Row],[LLC_MCA_String]],cha_mc[VisualId],MC_Check!$H$2)</f>
        <v>0</v>
      </c>
    </row>
    <row r="67" spans="6:29" x14ac:dyDescent="0.3">
      <c r="F67">
        <v>1</v>
      </c>
      <c r="G67">
        <f t="shared" si="6"/>
        <v>64</v>
      </c>
      <c r="H67" s="95" t="s">
        <v>145</v>
      </c>
      <c r="I67" s="5" t="b">
        <f>misc[[#This Row],[Core_Hitter_Count]]&gt;0</f>
        <v>0</v>
      </c>
      <c r="J67" t="b">
        <f>misc[[#This Row],[LLC_Hitter_Count]]&gt;0</f>
        <v>0</v>
      </c>
      <c r="K67" t="b">
        <f>misc[[#This Row],[CHA_Hitter_Count]]&gt;0</f>
        <v>0</v>
      </c>
      <c r="L67" t="str">
        <f>_xlfn.TEXTJOIN("",,"*SOCKET0**COMPUTE",misc[[#This Row],[Compute]],"**UNCORE**CHA**CHA",misc[[#This Row],[location]],splitchar,"UTIL**MC*STATUS*")</f>
        <v>*SOCKET0**COMPUTE1**UNCORE**CHA**CHA64__UTIL**MC*STATUS*</v>
      </c>
      <c r="M67">
        <f>COUNTIFS(cha_mc[TestName],misc[[#This Row],[CHA_MCA_String]],cha_mc[VisualId],MC_Check!$H$2)</f>
        <v>0</v>
      </c>
      <c r="N67" t="str">
        <f>_xlfn.TEXTJOIN("",,"*SOCKET0**COMPUTE",misc[[#This Row],[Compute]],"**CPU**MODULE",misc[[#This Row],[Module]],splitchar,"MEC*CR*MCI*STATUS**")</f>
        <v>*SOCKET0**COMPUTE1**CPU**MODULE--__MEC*CR*MCI*STATUS**</v>
      </c>
      <c r="O67">
        <f>COUNTIFS(core_mc[TestName],misc[[#This Row],[MEC_MCA_String]],core_mc[VisualId],MC_Check!$H$2)</f>
        <v>0</v>
      </c>
      <c r="P67" t="str">
        <f>_xlfn.TEXTJOIN("",,"*SOCKET0**COMPUTE",misc[[#This Row],[Compute]],"**CPU**MODULE",misc[[#This Row],[Module]],splitchar,"AGU*CR*MCI*STATUS**")</f>
        <v>*SOCKET0**COMPUTE1**CPU**MODULE--__AGU*CR*MCI*STATUS**</v>
      </c>
      <c r="Q67">
        <f>COUNTIFS(core_mc[TestName],misc[[#This Row],[AGU_MCA_String]],core_mc[VisualId],MC_Check!$H$2)</f>
        <v>0</v>
      </c>
      <c r="R67" t="str">
        <f>_xlfn.TEXTJOIN("",,"*SOCKET0**COMPUTE",misc[[#This Row],[Compute]],"**CPU**MODULE",misc[[#This Row],[Module]],splitchar,"IC*CR*MCI*STATUS**")</f>
        <v>*SOCKET0**COMPUTE1**CPU**MODULE--__IC*CR*MCI*STATUS**</v>
      </c>
      <c r="S67">
        <f>COUNTIFS(core_mc[TestName],misc[[#This Row],[IC_MCA_String]],core_mc[VisualId],MC_Check!$H$2)</f>
        <v>0</v>
      </c>
      <c r="T67" t="str">
        <f>_xlfn.TEXTJOIN("",,"*SOCKET0**COMPUTE",misc[[#This Row],[Compute]],"**CPU**MODULE",misc[[#This Row],[Module]],splitchar,"BBL*CR*MCI*STATUS**")</f>
        <v>*SOCKET0**COMPUTE1**CPU**MODULE--__BBL*CR*MCI*STATUS**</v>
      </c>
      <c r="U67">
        <f>COUNTIFS(core_mc[TestName],misc[[#This Row],[CORE_BBL_String]],core_mc[VisualId],MC_Check!$H$2)</f>
        <v>0</v>
      </c>
      <c r="V67" t="str">
        <f>_xlfn.TEXTJOIN("",,"*SOCKET0**COMPUTE",misc[[#This Row],[Compute]],"**CPU**MODULE",misc[[#This Row],[Module]],splitchar,"BUS*CR*MCI*STATUS**")</f>
        <v>*SOCKET0**COMPUTE1**CPU**MODULE--__BUS*CR*MCI*STATUS**</v>
      </c>
      <c r="W67">
        <f>COUNTIFS(core_mc[TestName],misc[[#This Row],[Core_BUS_String]],core_mc[VisualId],MC_Check!$H$2)</f>
        <v>0</v>
      </c>
      <c r="X67" t="str">
        <f>_xlfn.TEXTJOIN("",,"*SOCKET0**COMPUTE",misc[[#This Row],[Compute]],"**CPU**MODULE",misc[[#This Row],[Module]],splitchar,"L2*CR*MCI*STATUS**")</f>
        <v>*SOCKET0**COMPUTE1**CPU**MODULE--__L2*CR*MCI*STATUS**</v>
      </c>
      <c r="Y67">
        <f>COUNTIFS(core_mc[TestName],misc[[#This Row],[Core_L2_String]],core_mc[VisualId],MC_Check!$H$2)</f>
        <v>0</v>
      </c>
      <c r="Z67">
        <f>misc[[#This Row],[Core_BBL_Count]]+misc[[#This Row],[Core_IC_Count]]+misc[[#This Row],[Core_MEC_Count]]+misc[[#This Row],[Core_AGU_Count]]+misc[[#This Row],[Core_L2_Count]]+misc[[#This Row],[Core_BUS_Count]]</f>
        <v>0</v>
      </c>
      <c r="AA6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7" t="str">
        <f>_xlfn.TEXTJOIN("",,"*SOCKET0**COMPUTE",misc[[#This Row],[Compute]],"**UNCORE**SCF**SCF*LLC**SCF*LLC",misc[[#This Row],[location]],splitchar,"MCI*STATUS*")</f>
        <v>*SOCKET0**COMPUTE1**UNCORE**SCF**SCF*LLC**SCF*LLC64__MCI*STATUS*</v>
      </c>
      <c r="AC67">
        <f>COUNTIFS(cha_mc[TestName],misc[[#This Row],[LLC_MCA_String]],cha_mc[VisualId],MC_Check!$H$2)</f>
        <v>0</v>
      </c>
    </row>
    <row r="68" spans="6:29" x14ac:dyDescent="0.3">
      <c r="F68">
        <v>1</v>
      </c>
      <c r="G68">
        <f t="shared" si="6"/>
        <v>65</v>
      </c>
      <c r="H68" s="95" t="s">
        <v>145</v>
      </c>
      <c r="I68" s="5" t="b">
        <f>misc[[#This Row],[Core_Hitter_Count]]&gt;0</f>
        <v>0</v>
      </c>
      <c r="J68" t="b">
        <f>misc[[#This Row],[LLC_Hitter_Count]]&gt;0</f>
        <v>0</v>
      </c>
      <c r="K68" t="b">
        <f>misc[[#This Row],[CHA_Hitter_Count]]&gt;0</f>
        <v>0</v>
      </c>
      <c r="L68" t="str">
        <f>_xlfn.TEXTJOIN("",,"*SOCKET0**COMPUTE",misc[[#This Row],[Compute]],"**UNCORE**CHA**CHA",misc[[#This Row],[location]],splitchar,"UTIL**MC*STATUS*")</f>
        <v>*SOCKET0**COMPUTE1**UNCORE**CHA**CHA65__UTIL**MC*STATUS*</v>
      </c>
      <c r="M68">
        <f>COUNTIFS(cha_mc[TestName],misc[[#This Row],[CHA_MCA_String]],cha_mc[VisualId],MC_Check!$H$2)</f>
        <v>0</v>
      </c>
      <c r="N68" t="str">
        <f>_xlfn.TEXTJOIN("",,"*SOCKET0**COMPUTE",misc[[#This Row],[Compute]],"**CPU**MODULE",misc[[#This Row],[Module]],splitchar,"MEC*CR*MCI*STATUS**")</f>
        <v>*SOCKET0**COMPUTE1**CPU**MODULE--__MEC*CR*MCI*STATUS**</v>
      </c>
      <c r="O68">
        <f>COUNTIFS(core_mc[TestName],misc[[#This Row],[MEC_MCA_String]],core_mc[VisualId],MC_Check!$H$2)</f>
        <v>0</v>
      </c>
      <c r="P68" t="str">
        <f>_xlfn.TEXTJOIN("",,"*SOCKET0**COMPUTE",misc[[#This Row],[Compute]],"**CPU**MODULE",misc[[#This Row],[Module]],splitchar,"AGU*CR*MCI*STATUS**")</f>
        <v>*SOCKET0**COMPUTE1**CPU**MODULE--__AGU*CR*MCI*STATUS**</v>
      </c>
      <c r="Q68">
        <f>COUNTIFS(core_mc[TestName],misc[[#This Row],[AGU_MCA_String]],core_mc[VisualId],MC_Check!$H$2)</f>
        <v>0</v>
      </c>
      <c r="R68" t="str">
        <f>_xlfn.TEXTJOIN("",,"*SOCKET0**COMPUTE",misc[[#This Row],[Compute]],"**CPU**MODULE",misc[[#This Row],[Module]],splitchar,"IC*CR*MCI*STATUS**")</f>
        <v>*SOCKET0**COMPUTE1**CPU**MODULE--__IC*CR*MCI*STATUS**</v>
      </c>
      <c r="S68">
        <f>COUNTIFS(core_mc[TestName],misc[[#This Row],[IC_MCA_String]],core_mc[VisualId],MC_Check!$H$2)</f>
        <v>0</v>
      </c>
      <c r="T68" t="str">
        <f>_xlfn.TEXTJOIN("",,"*SOCKET0**COMPUTE",misc[[#This Row],[Compute]],"**CPU**MODULE",misc[[#This Row],[Module]],splitchar,"BBL*CR*MCI*STATUS**")</f>
        <v>*SOCKET0**COMPUTE1**CPU**MODULE--__BBL*CR*MCI*STATUS**</v>
      </c>
      <c r="U68">
        <f>COUNTIFS(core_mc[TestName],misc[[#This Row],[CORE_BBL_String]],core_mc[VisualId],MC_Check!$H$2)</f>
        <v>0</v>
      </c>
      <c r="V68" t="str">
        <f>_xlfn.TEXTJOIN("",,"*SOCKET0**COMPUTE",misc[[#This Row],[Compute]],"**CPU**MODULE",misc[[#This Row],[Module]],splitchar,"BUS*CR*MCI*STATUS**")</f>
        <v>*SOCKET0**COMPUTE1**CPU**MODULE--__BUS*CR*MCI*STATUS**</v>
      </c>
      <c r="W68">
        <f>COUNTIFS(core_mc[TestName],misc[[#This Row],[Core_BUS_String]],core_mc[VisualId],MC_Check!$H$2)</f>
        <v>0</v>
      </c>
      <c r="X68" t="str">
        <f>_xlfn.TEXTJOIN("",,"*SOCKET0**COMPUTE",misc[[#This Row],[Compute]],"**CPU**MODULE",misc[[#This Row],[Module]],splitchar,"L2*CR*MCI*STATUS**")</f>
        <v>*SOCKET0**COMPUTE1**CPU**MODULE--__L2*CR*MCI*STATUS**</v>
      </c>
      <c r="Y68">
        <f>COUNTIFS(core_mc[TestName],misc[[#This Row],[Core_L2_String]],core_mc[VisualId],MC_Check!$H$2)</f>
        <v>0</v>
      </c>
      <c r="Z68">
        <f>misc[[#This Row],[Core_BBL_Count]]+misc[[#This Row],[Core_IC_Count]]+misc[[#This Row],[Core_MEC_Count]]+misc[[#This Row],[Core_AGU_Count]]+misc[[#This Row],[Core_L2_Count]]+misc[[#This Row],[Core_BUS_Count]]</f>
        <v>0</v>
      </c>
      <c r="AA6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8" t="str">
        <f>_xlfn.TEXTJOIN("",,"*SOCKET0**COMPUTE",misc[[#This Row],[Compute]],"**UNCORE**SCF**SCF*LLC**SCF*LLC",misc[[#This Row],[location]],splitchar,"MCI*STATUS*")</f>
        <v>*SOCKET0**COMPUTE1**UNCORE**SCF**SCF*LLC**SCF*LLC65__MCI*STATUS*</v>
      </c>
      <c r="AC68">
        <f>COUNTIFS(cha_mc[TestName],misc[[#This Row],[LLC_MCA_String]],cha_mc[VisualId],MC_Check!$H$2)</f>
        <v>0</v>
      </c>
    </row>
    <row r="69" spans="6:29" x14ac:dyDescent="0.3">
      <c r="F69">
        <v>1</v>
      </c>
      <c r="G69">
        <f t="shared" si="6"/>
        <v>66</v>
      </c>
      <c r="H69">
        <f>misc[[#This Row],[Compute]]*24+0</f>
        <v>24</v>
      </c>
      <c r="I69" s="5" t="b">
        <f>misc[[#This Row],[Core_Hitter_Count]]&gt;0</f>
        <v>0</v>
      </c>
      <c r="J69" t="b">
        <f>misc[[#This Row],[LLC_Hitter_Count]]&gt;0</f>
        <v>0</v>
      </c>
      <c r="K69" t="b">
        <f>misc[[#This Row],[CHA_Hitter_Count]]&gt;0</f>
        <v>0</v>
      </c>
      <c r="L69" t="str">
        <f>_xlfn.TEXTJOIN("",,"*SOCKET0**COMPUTE",misc[[#This Row],[Compute]],"**UNCORE**CHA**CHA",misc[[#This Row],[location]],splitchar,"UTIL**MC*STATUS*")</f>
        <v>*SOCKET0**COMPUTE1**UNCORE**CHA**CHA66__UTIL**MC*STATUS*</v>
      </c>
      <c r="M69">
        <f>COUNTIFS(cha_mc[TestName],misc[[#This Row],[CHA_MCA_String]],cha_mc[VisualId],MC_Check!$H$2)</f>
        <v>0</v>
      </c>
      <c r="N69" t="str">
        <f>_xlfn.TEXTJOIN("",,"*SOCKET0**COMPUTE",misc[[#This Row],[Compute]],"**CPU**MODULE",misc[[#This Row],[Module]],splitchar,"MEC*CR*MCI*STATUS**")</f>
        <v>*SOCKET0**COMPUTE1**CPU**MODULE24__MEC*CR*MCI*STATUS**</v>
      </c>
      <c r="O69">
        <f>COUNTIFS(core_mc[TestName],misc[[#This Row],[MEC_MCA_String]],core_mc[VisualId],MC_Check!$H$2)</f>
        <v>0</v>
      </c>
      <c r="P69" t="str">
        <f>_xlfn.TEXTJOIN("",,"*SOCKET0**COMPUTE",misc[[#This Row],[Compute]],"**CPU**MODULE",misc[[#This Row],[Module]],splitchar,"AGU*CR*MCI*STATUS**")</f>
        <v>*SOCKET0**COMPUTE1**CPU**MODULE24__AGU*CR*MCI*STATUS**</v>
      </c>
      <c r="Q69">
        <f>COUNTIFS(core_mc[TestName],misc[[#This Row],[AGU_MCA_String]],core_mc[VisualId],MC_Check!$H$2)</f>
        <v>0</v>
      </c>
      <c r="R69" t="str">
        <f>_xlfn.TEXTJOIN("",,"*SOCKET0**COMPUTE",misc[[#This Row],[Compute]],"**CPU**MODULE",misc[[#This Row],[Module]],splitchar,"IC*CR*MCI*STATUS**")</f>
        <v>*SOCKET0**COMPUTE1**CPU**MODULE24__IC*CR*MCI*STATUS**</v>
      </c>
      <c r="S69">
        <f>COUNTIFS(core_mc[TestName],misc[[#This Row],[IC_MCA_String]],core_mc[VisualId],MC_Check!$H$2)</f>
        <v>0</v>
      </c>
      <c r="T69" t="str">
        <f>_xlfn.TEXTJOIN("",,"*SOCKET0**COMPUTE",misc[[#This Row],[Compute]],"**CPU**MODULE",misc[[#This Row],[Module]],splitchar,"BBL*CR*MCI*STATUS**")</f>
        <v>*SOCKET0**COMPUTE1**CPU**MODULE24__BBL*CR*MCI*STATUS**</v>
      </c>
      <c r="U69">
        <f>COUNTIFS(core_mc[TestName],misc[[#This Row],[CORE_BBL_String]],core_mc[VisualId],MC_Check!$H$2)</f>
        <v>0</v>
      </c>
      <c r="V69" t="str">
        <f>_xlfn.TEXTJOIN("",,"*SOCKET0**COMPUTE",misc[[#This Row],[Compute]],"**CPU**MODULE",misc[[#This Row],[Module]],splitchar,"BUS*CR*MCI*STATUS**")</f>
        <v>*SOCKET0**COMPUTE1**CPU**MODULE24__BUS*CR*MCI*STATUS**</v>
      </c>
      <c r="W69">
        <f>COUNTIFS(core_mc[TestName],misc[[#This Row],[Core_BUS_String]],core_mc[VisualId],MC_Check!$H$2)</f>
        <v>0</v>
      </c>
      <c r="X69" t="str">
        <f>_xlfn.TEXTJOIN("",,"*SOCKET0**COMPUTE",misc[[#This Row],[Compute]],"**CPU**MODULE",misc[[#This Row],[Module]],splitchar,"L2*CR*MCI*STATUS**")</f>
        <v>*SOCKET0**COMPUTE1**CPU**MODULE24__L2*CR*MCI*STATUS**</v>
      </c>
      <c r="Y69">
        <f>COUNTIFS(core_mc[TestName],misc[[#This Row],[Core_L2_String]],core_mc[VisualId],MC_Check!$H$2)</f>
        <v>0</v>
      </c>
      <c r="Z69">
        <f>misc[[#This Row],[Core_BBL_Count]]+misc[[#This Row],[Core_IC_Count]]+misc[[#This Row],[Core_MEC_Count]]+misc[[#This Row],[Core_AGU_Count]]+misc[[#This Row],[Core_L2_Count]]+misc[[#This Row],[Core_BUS_Count]]</f>
        <v>0</v>
      </c>
      <c r="AA6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9" t="str">
        <f>_xlfn.TEXTJOIN("",,"*SOCKET0**COMPUTE",misc[[#This Row],[Compute]],"**UNCORE**SCF**SCF*LLC**SCF*LLC",misc[[#This Row],[location]],splitchar,"MCI*STATUS*")</f>
        <v>*SOCKET0**COMPUTE1**UNCORE**SCF**SCF*LLC**SCF*LLC66__MCI*STATUS*</v>
      </c>
      <c r="AC69">
        <f>COUNTIFS(cha_mc[TestName],misc[[#This Row],[LLC_MCA_String]],cha_mc[VisualId],MC_Check!$H$2)</f>
        <v>0</v>
      </c>
    </row>
    <row r="70" spans="6:29" x14ac:dyDescent="0.3">
      <c r="F70">
        <v>1</v>
      </c>
      <c r="G70">
        <f t="shared" si="6"/>
        <v>67</v>
      </c>
      <c r="H70">
        <f>misc[[#This Row],[Compute]]*24+4</f>
        <v>28</v>
      </c>
      <c r="I70" s="5" t="b">
        <f>misc[[#This Row],[Core_Hitter_Count]]&gt;0</f>
        <v>0</v>
      </c>
      <c r="J70" t="b">
        <f>misc[[#This Row],[LLC_Hitter_Count]]&gt;0</f>
        <v>0</v>
      </c>
      <c r="K70" t="b">
        <f>misc[[#This Row],[CHA_Hitter_Count]]&gt;0</f>
        <v>0</v>
      </c>
      <c r="L70" t="str">
        <f>_xlfn.TEXTJOIN("",,"*SOCKET0**COMPUTE",misc[[#This Row],[Compute]],"**UNCORE**CHA**CHA",misc[[#This Row],[location]],splitchar,"UTIL**MC*STATUS*")</f>
        <v>*SOCKET0**COMPUTE1**UNCORE**CHA**CHA67__UTIL**MC*STATUS*</v>
      </c>
      <c r="M70">
        <f>COUNTIFS(cha_mc[TestName],misc[[#This Row],[CHA_MCA_String]],cha_mc[VisualId],MC_Check!$H$2)</f>
        <v>0</v>
      </c>
      <c r="N70" t="str">
        <f>_xlfn.TEXTJOIN("",,"*SOCKET0**COMPUTE",misc[[#This Row],[Compute]],"**CPU**MODULE",misc[[#This Row],[Module]],splitchar,"MEC*CR*MCI*STATUS**")</f>
        <v>*SOCKET0**COMPUTE1**CPU**MODULE28__MEC*CR*MCI*STATUS**</v>
      </c>
      <c r="O70">
        <f>COUNTIFS(core_mc[TestName],misc[[#This Row],[MEC_MCA_String]],core_mc[VisualId],MC_Check!$H$2)</f>
        <v>0</v>
      </c>
      <c r="P70" t="str">
        <f>_xlfn.TEXTJOIN("",,"*SOCKET0**COMPUTE",misc[[#This Row],[Compute]],"**CPU**MODULE",misc[[#This Row],[Module]],splitchar,"AGU*CR*MCI*STATUS**")</f>
        <v>*SOCKET0**COMPUTE1**CPU**MODULE28__AGU*CR*MCI*STATUS**</v>
      </c>
      <c r="Q70">
        <f>COUNTIFS(core_mc[TestName],misc[[#This Row],[AGU_MCA_String]],core_mc[VisualId],MC_Check!$H$2)</f>
        <v>0</v>
      </c>
      <c r="R70" t="str">
        <f>_xlfn.TEXTJOIN("",,"*SOCKET0**COMPUTE",misc[[#This Row],[Compute]],"**CPU**MODULE",misc[[#This Row],[Module]],splitchar,"IC*CR*MCI*STATUS**")</f>
        <v>*SOCKET0**COMPUTE1**CPU**MODULE28__IC*CR*MCI*STATUS**</v>
      </c>
      <c r="S70">
        <f>COUNTIFS(core_mc[TestName],misc[[#This Row],[IC_MCA_String]],core_mc[VisualId],MC_Check!$H$2)</f>
        <v>0</v>
      </c>
      <c r="T70" t="str">
        <f>_xlfn.TEXTJOIN("",,"*SOCKET0**COMPUTE",misc[[#This Row],[Compute]],"**CPU**MODULE",misc[[#This Row],[Module]],splitchar,"BBL*CR*MCI*STATUS**")</f>
        <v>*SOCKET0**COMPUTE1**CPU**MODULE28__BBL*CR*MCI*STATUS**</v>
      </c>
      <c r="U70">
        <f>COUNTIFS(core_mc[TestName],misc[[#This Row],[CORE_BBL_String]],core_mc[VisualId],MC_Check!$H$2)</f>
        <v>0</v>
      </c>
      <c r="V70" t="str">
        <f>_xlfn.TEXTJOIN("",,"*SOCKET0**COMPUTE",misc[[#This Row],[Compute]],"**CPU**MODULE",misc[[#This Row],[Module]],splitchar,"BUS*CR*MCI*STATUS**")</f>
        <v>*SOCKET0**COMPUTE1**CPU**MODULE28__BUS*CR*MCI*STATUS**</v>
      </c>
      <c r="W70">
        <f>COUNTIFS(core_mc[TestName],misc[[#This Row],[Core_BUS_String]],core_mc[VisualId],MC_Check!$H$2)</f>
        <v>0</v>
      </c>
      <c r="X70" t="str">
        <f>_xlfn.TEXTJOIN("",,"*SOCKET0**COMPUTE",misc[[#This Row],[Compute]],"**CPU**MODULE",misc[[#This Row],[Module]],splitchar,"L2*CR*MCI*STATUS**")</f>
        <v>*SOCKET0**COMPUTE1**CPU**MODULE28__L2*CR*MCI*STATUS**</v>
      </c>
      <c r="Y70">
        <f>COUNTIFS(core_mc[TestName],misc[[#This Row],[Core_L2_String]],core_mc[VisualId],MC_Check!$H$2)</f>
        <v>0</v>
      </c>
      <c r="Z70">
        <f>misc[[#This Row],[Core_BBL_Count]]+misc[[#This Row],[Core_IC_Count]]+misc[[#This Row],[Core_MEC_Count]]+misc[[#This Row],[Core_AGU_Count]]+misc[[#This Row],[Core_L2_Count]]+misc[[#This Row],[Core_BUS_Count]]</f>
        <v>0</v>
      </c>
      <c r="AA7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0" t="str">
        <f>_xlfn.TEXTJOIN("",,"*SOCKET0**COMPUTE",misc[[#This Row],[Compute]],"**UNCORE**SCF**SCF*LLC**SCF*LLC",misc[[#This Row],[location]],splitchar,"MCI*STATUS*")</f>
        <v>*SOCKET0**COMPUTE1**UNCORE**SCF**SCF*LLC**SCF*LLC67__MCI*STATUS*</v>
      </c>
      <c r="AC70">
        <f>COUNTIFS(cha_mc[TestName],misc[[#This Row],[LLC_MCA_String]],cha_mc[VisualId],MC_Check!$H$2)</f>
        <v>0</v>
      </c>
    </row>
    <row r="71" spans="6:29" x14ac:dyDescent="0.3">
      <c r="F71">
        <v>1</v>
      </c>
      <c r="G71">
        <f t="shared" si="6"/>
        <v>68</v>
      </c>
      <c r="H71">
        <f>misc[[#This Row],[Compute]]*24+8</f>
        <v>32</v>
      </c>
      <c r="I71" s="5" t="b">
        <f>misc[[#This Row],[Core_Hitter_Count]]&gt;0</f>
        <v>0</v>
      </c>
      <c r="J71" t="b">
        <f>misc[[#This Row],[LLC_Hitter_Count]]&gt;0</f>
        <v>0</v>
      </c>
      <c r="K71" t="b">
        <f>misc[[#This Row],[CHA_Hitter_Count]]&gt;0</f>
        <v>0</v>
      </c>
      <c r="L71" t="str">
        <f>_xlfn.TEXTJOIN("",,"*SOCKET0**COMPUTE",misc[[#This Row],[Compute]],"**UNCORE**CHA**CHA",misc[[#This Row],[location]],splitchar,"UTIL**MC*STATUS*")</f>
        <v>*SOCKET0**COMPUTE1**UNCORE**CHA**CHA68__UTIL**MC*STATUS*</v>
      </c>
      <c r="M71">
        <f>COUNTIFS(cha_mc[TestName],misc[[#This Row],[CHA_MCA_String]],cha_mc[VisualId],MC_Check!$H$2)</f>
        <v>0</v>
      </c>
      <c r="N71" t="str">
        <f>_xlfn.TEXTJOIN("",,"*SOCKET0**COMPUTE",misc[[#This Row],[Compute]],"**CPU**MODULE",misc[[#This Row],[Module]],splitchar,"MEC*CR*MCI*STATUS**")</f>
        <v>*SOCKET0**COMPUTE1**CPU**MODULE32__MEC*CR*MCI*STATUS**</v>
      </c>
      <c r="O71">
        <f>COUNTIFS(core_mc[TestName],misc[[#This Row],[MEC_MCA_String]],core_mc[VisualId],MC_Check!$H$2)</f>
        <v>0</v>
      </c>
      <c r="P71" t="str">
        <f>_xlfn.TEXTJOIN("",,"*SOCKET0**COMPUTE",misc[[#This Row],[Compute]],"**CPU**MODULE",misc[[#This Row],[Module]],splitchar,"AGU*CR*MCI*STATUS**")</f>
        <v>*SOCKET0**COMPUTE1**CPU**MODULE32__AGU*CR*MCI*STATUS**</v>
      </c>
      <c r="Q71">
        <f>COUNTIFS(core_mc[TestName],misc[[#This Row],[AGU_MCA_String]],core_mc[VisualId],MC_Check!$H$2)</f>
        <v>0</v>
      </c>
      <c r="R71" t="str">
        <f>_xlfn.TEXTJOIN("",,"*SOCKET0**COMPUTE",misc[[#This Row],[Compute]],"**CPU**MODULE",misc[[#This Row],[Module]],splitchar,"IC*CR*MCI*STATUS**")</f>
        <v>*SOCKET0**COMPUTE1**CPU**MODULE32__IC*CR*MCI*STATUS**</v>
      </c>
      <c r="S71">
        <f>COUNTIFS(core_mc[TestName],misc[[#This Row],[IC_MCA_String]],core_mc[VisualId],MC_Check!$H$2)</f>
        <v>0</v>
      </c>
      <c r="T71" t="str">
        <f>_xlfn.TEXTJOIN("",,"*SOCKET0**COMPUTE",misc[[#This Row],[Compute]],"**CPU**MODULE",misc[[#This Row],[Module]],splitchar,"BBL*CR*MCI*STATUS**")</f>
        <v>*SOCKET0**COMPUTE1**CPU**MODULE32__BBL*CR*MCI*STATUS**</v>
      </c>
      <c r="U71">
        <f>COUNTIFS(core_mc[TestName],misc[[#This Row],[CORE_BBL_String]],core_mc[VisualId],MC_Check!$H$2)</f>
        <v>0</v>
      </c>
      <c r="V71" t="str">
        <f>_xlfn.TEXTJOIN("",,"*SOCKET0**COMPUTE",misc[[#This Row],[Compute]],"**CPU**MODULE",misc[[#This Row],[Module]],splitchar,"BUS*CR*MCI*STATUS**")</f>
        <v>*SOCKET0**COMPUTE1**CPU**MODULE32__BUS*CR*MCI*STATUS**</v>
      </c>
      <c r="W71">
        <f>COUNTIFS(core_mc[TestName],misc[[#This Row],[Core_BUS_String]],core_mc[VisualId],MC_Check!$H$2)</f>
        <v>0</v>
      </c>
      <c r="X71" t="str">
        <f>_xlfn.TEXTJOIN("",,"*SOCKET0**COMPUTE",misc[[#This Row],[Compute]],"**CPU**MODULE",misc[[#This Row],[Module]],splitchar,"L2*CR*MCI*STATUS**")</f>
        <v>*SOCKET0**COMPUTE1**CPU**MODULE32__L2*CR*MCI*STATUS**</v>
      </c>
      <c r="Y71">
        <f>COUNTIFS(core_mc[TestName],misc[[#This Row],[Core_L2_String]],core_mc[VisualId],MC_Check!$H$2)</f>
        <v>0</v>
      </c>
      <c r="Z71">
        <f>misc[[#This Row],[Core_BBL_Count]]+misc[[#This Row],[Core_IC_Count]]+misc[[#This Row],[Core_MEC_Count]]+misc[[#This Row],[Core_AGU_Count]]+misc[[#This Row],[Core_L2_Count]]+misc[[#This Row],[Core_BUS_Count]]</f>
        <v>0</v>
      </c>
      <c r="AA7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1" t="str">
        <f>_xlfn.TEXTJOIN("",,"*SOCKET0**COMPUTE",misc[[#This Row],[Compute]],"**UNCORE**SCF**SCF*LLC**SCF*LLC",misc[[#This Row],[location]],splitchar,"MCI*STATUS*")</f>
        <v>*SOCKET0**COMPUTE1**UNCORE**SCF**SCF*LLC**SCF*LLC68__MCI*STATUS*</v>
      </c>
      <c r="AC71">
        <f>COUNTIFS(cha_mc[TestName],misc[[#This Row],[LLC_MCA_String]],cha_mc[VisualId],MC_Check!$H$2)</f>
        <v>0</v>
      </c>
    </row>
    <row r="72" spans="6:29" x14ac:dyDescent="0.3">
      <c r="F72">
        <v>1</v>
      </c>
      <c r="G72">
        <f t="shared" si="6"/>
        <v>69</v>
      </c>
      <c r="H72" s="95" t="s">
        <v>145</v>
      </c>
      <c r="I72" s="5" t="b">
        <f>misc[[#This Row],[Core_Hitter_Count]]&gt;0</f>
        <v>0</v>
      </c>
      <c r="J72" t="b">
        <f>misc[[#This Row],[LLC_Hitter_Count]]&gt;0</f>
        <v>0</v>
      </c>
      <c r="K72" t="b">
        <f>misc[[#This Row],[CHA_Hitter_Count]]&gt;0</f>
        <v>0</v>
      </c>
      <c r="L72" t="str">
        <f>_xlfn.TEXTJOIN("",,"*SOCKET0**COMPUTE",misc[[#This Row],[Compute]],"**UNCORE**CHA**CHA",misc[[#This Row],[location]],splitchar,"UTIL**MC*STATUS*")</f>
        <v>*SOCKET0**COMPUTE1**UNCORE**CHA**CHA69__UTIL**MC*STATUS*</v>
      </c>
      <c r="M72">
        <f>COUNTIFS(cha_mc[TestName],misc[[#This Row],[CHA_MCA_String]],cha_mc[VisualId],MC_Check!$H$2)</f>
        <v>0</v>
      </c>
      <c r="N72" t="str">
        <f>_xlfn.TEXTJOIN("",,"*SOCKET0**COMPUTE",misc[[#This Row],[Compute]],"**CPU**MODULE",misc[[#This Row],[Module]],splitchar,"MEC*CR*MCI*STATUS**")</f>
        <v>*SOCKET0**COMPUTE1**CPU**MODULE--__MEC*CR*MCI*STATUS**</v>
      </c>
      <c r="O72">
        <f>COUNTIFS(core_mc[TestName],misc[[#This Row],[MEC_MCA_String]],core_mc[VisualId],MC_Check!$H$2)</f>
        <v>0</v>
      </c>
      <c r="P72" t="str">
        <f>_xlfn.TEXTJOIN("",,"*SOCKET0**COMPUTE",misc[[#This Row],[Compute]],"**CPU**MODULE",misc[[#This Row],[Module]],splitchar,"AGU*CR*MCI*STATUS**")</f>
        <v>*SOCKET0**COMPUTE1**CPU**MODULE--__AGU*CR*MCI*STATUS**</v>
      </c>
      <c r="Q72">
        <f>COUNTIFS(core_mc[TestName],misc[[#This Row],[AGU_MCA_String]],core_mc[VisualId],MC_Check!$H$2)</f>
        <v>0</v>
      </c>
      <c r="R72" t="str">
        <f>_xlfn.TEXTJOIN("",,"*SOCKET0**COMPUTE",misc[[#This Row],[Compute]],"**CPU**MODULE",misc[[#This Row],[Module]],splitchar,"IC*CR*MCI*STATUS**")</f>
        <v>*SOCKET0**COMPUTE1**CPU**MODULE--__IC*CR*MCI*STATUS**</v>
      </c>
      <c r="S72">
        <f>COUNTIFS(core_mc[TestName],misc[[#This Row],[IC_MCA_String]],core_mc[VisualId],MC_Check!$H$2)</f>
        <v>0</v>
      </c>
      <c r="T72" t="str">
        <f>_xlfn.TEXTJOIN("",,"*SOCKET0**COMPUTE",misc[[#This Row],[Compute]],"**CPU**MODULE",misc[[#This Row],[Module]],splitchar,"BBL*CR*MCI*STATUS**")</f>
        <v>*SOCKET0**COMPUTE1**CPU**MODULE--__BBL*CR*MCI*STATUS**</v>
      </c>
      <c r="U72">
        <f>COUNTIFS(core_mc[TestName],misc[[#This Row],[CORE_BBL_String]],core_mc[VisualId],MC_Check!$H$2)</f>
        <v>0</v>
      </c>
      <c r="V72" t="str">
        <f>_xlfn.TEXTJOIN("",,"*SOCKET0**COMPUTE",misc[[#This Row],[Compute]],"**CPU**MODULE",misc[[#This Row],[Module]],splitchar,"BUS*CR*MCI*STATUS**")</f>
        <v>*SOCKET0**COMPUTE1**CPU**MODULE--__BUS*CR*MCI*STATUS**</v>
      </c>
      <c r="W72">
        <f>COUNTIFS(core_mc[TestName],misc[[#This Row],[Core_BUS_String]],core_mc[VisualId],MC_Check!$H$2)</f>
        <v>0</v>
      </c>
      <c r="X72" t="str">
        <f>_xlfn.TEXTJOIN("",,"*SOCKET0**COMPUTE",misc[[#This Row],[Compute]],"**CPU**MODULE",misc[[#This Row],[Module]],splitchar,"L2*CR*MCI*STATUS**")</f>
        <v>*SOCKET0**COMPUTE1**CPU**MODULE--__L2*CR*MCI*STATUS**</v>
      </c>
      <c r="Y72">
        <f>COUNTIFS(core_mc[TestName],misc[[#This Row],[Core_L2_String]],core_mc[VisualId],MC_Check!$H$2)</f>
        <v>0</v>
      </c>
      <c r="Z72">
        <f>misc[[#This Row],[Core_BBL_Count]]+misc[[#This Row],[Core_IC_Count]]+misc[[#This Row],[Core_MEC_Count]]+misc[[#This Row],[Core_AGU_Count]]+misc[[#This Row],[Core_L2_Count]]+misc[[#This Row],[Core_BUS_Count]]</f>
        <v>0</v>
      </c>
      <c r="AA7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2" t="str">
        <f>_xlfn.TEXTJOIN("",,"*SOCKET0**COMPUTE",misc[[#This Row],[Compute]],"**UNCORE**SCF**SCF*LLC**SCF*LLC",misc[[#This Row],[location]],splitchar,"MCI*STATUS*")</f>
        <v>*SOCKET0**COMPUTE1**UNCORE**SCF**SCF*LLC**SCF*LLC69__MCI*STATUS*</v>
      </c>
      <c r="AC72">
        <f>COUNTIFS(cha_mc[TestName],misc[[#This Row],[LLC_MCA_String]],cha_mc[VisualId],MC_Check!$H$2)</f>
        <v>0</v>
      </c>
    </row>
    <row r="73" spans="6:29" x14ac:dyDescent="0.3">
      <c r="F73">
        <v>1</v>
      </c>
      <c r="G73">
        <f t="shared" si="6"/>
        <v>70</v>
      </c>
      <c r="H73" s="95" t="s">
        <v>145</v>
      </c>
      <c r="I73" s="5" t="b">
        <f>misc[[#This Row],[Core_Hitter_Count]]&gt;0</f>
        <v>0</v>
      </c>
      <c r="J73" t="b">
        <f>misc[[#This Row],[LLC_Hitter_Count]]&gt;0</f>
        <v>0</v>
      </c>
      <c r="K73" t="b">
        <f>misc[[#This Row],[CHA_Hitter_Count]]&gt;0</f>
        <v>0</v>
      </c>
      <c r="L73" t="str">
        <f>_xlfn.TEXTJOIN("",,"*SOCKET0**COMPUTE",misc[[#This Row],[Compute]],"**UNCORE**CHA**CHA",misc[[#This Row],[location]],splitchar,"UTIL**MC*STATUS*")</f>
        <v>*SOCKET0**COMPUTE1**UNCORE**CHA**CHA70__UTIL**MC*STATUS*</v>
      </c>
      <c r="M73">
        <f>COUNTIFS(cha_mc[TestName],misc[[#This Row],[CHA_MCA_String]],cha_mc[VisualId],MC_Check!$H$2)</f>
        <v>0</v>
      </c>
      <c r="N73" t="str">
        <f>_xlfn.TEXTJOIN("",,"*SOCKET0**COMPUTE",misc[[#This Row],[Compute]],"**CPU**MODULE",misc[[#This Row],[Module]],splitchar,"MEC*CR*MCI*STATUS**")</f>
        <v>*SOCKET0**COMPUTE1**CPU**MODULE--__MEC*CR*MCI*STATUS**</v>
      </c>
      <c r="O73">
        <f>COUNTIFS(core_mc[TestName],misc[[#This Row],[MEC_MCA_String]],core_mc[VisualId],MC_Check!$H$2)</f>
        <v>0</v>
      </c>
      <c r="P73" t="str">
        <f>_xlfn.TEXTJOIN("",,"*SOCKET0**COMPUTE",misc[[#This Row],[Compute]],"**CPU**MODULE",misc[[#This Row],[Module]],splitchar,"AGU*CR*MCI*STATUS**")</f>
        <v>*SOCKET0**COMPUTE1**CPU**MODULE--__AGU*CR*MCI*STATUS**</v>
      </c>
      <c r="Q73">
        <f>COUNTIFS(core_mc[TestName],misc[[#This Row],[AGU_MCA_String]],core_mc[VisualId],MC_Check!$H$2)</f>
        <v>0</v>
      </c>
      <c r="R73" t="str">
        <f>_xlfn.TEXTJOIN("",,"*SOCKET0**COMPUTE",misc[[#This Row],[Compute]],"**CPU**MODULE",misc[[#This Row],[Module]],splitchar,"IC*CR*MCI*STATUS**")</f>
        <v>*SOCKET0**COMPUTE1**CPU**MODULE--__IC*CR*MCI*STATUS**</v>
      </c>
      <c r="S73">
        <f>COUNTIFS(core_mc[TestName],misc[[#This Row],[IC_MCA_String]],core_mc[VisualId],MC_Check!$H$2)</f>
        <v>0</v>
      </c>
      <c r="T73" t="str">
        <f>_xlfn.TEXTJOIN("",,"*SOCKET0**COMPUTE",misc[[#This Row],[Compute]],"**CPU**MODULE",misc[[#This Row],[Module]],splitchar,"BBL*CR*MCI*STATUS**")</f>
        <v>*SOCKET0**COMPUTE1**CPU**MODULE--__BBL*CR*MCI*STATUS**</v>
      </c>
      <c r="U73">
        <f>COUNTIFS(core_mc[TestName],misc[[#This Row],[CORE_BBL_String]],core_mc[VisualId],MC_Check!$H$2)</f>
        <v>0</v>
      </c>
      <c r="V73" t="str">
        <f>_xlfn.TEXTJOIN("",,"*SOCKET0**COMPUTE",misc[[#This Row],[Compute]],"**CPU**MODULE",misc[[#This Row],[Module]],splitchar,"BUS*CR*MCI*STATUS**")</f>
        <v>*SOCKET0**COMPUTE1**CPU**MODULE--__BUS*CR*MCI*STATUS**</v>
      </c>
      <c r="W73">
        <f>COUNTIFS(core_mc[TestName],misc[[#This Row],[Core_BUS_String]],core_mc[VisualId],MC_Check!$H$2)</f>
        <v>0</v>
      </c>
      <c r="X73" t="str">
        <f>_xlfn.TEXTJOIN("",,"*SOCKET0**COMPUTE",misc[[#This Row],[Compute]],"**CPU**MODULE",misc[[#This Row],[Module]],splitchar,"L2*CR*MCI*STATUS**")</f>
        <v>*SOCKET0**COMPUTE1**CPU**MODULE--__L2*CR*MCI*STATUS**</v>
      </c>
      <c r="Y73">
        <f>COUNTIFS(core_mc[TestName],misc[[#This Row],[Core_L2_String]],core_mc[VisualId],MC_Check!$H$2)</f>
        <v>0</v>
      </c>
      <c r="Z73">
        <f>misc[[#This Row],[Core_BBL_Count]]+misc[[#This Row],[Core_IC_Count]]+misc[[#This Row],[Core_MEC_Count]]+misc[[#This Row],[Core_AGU_Count]]+misc[[#This Row],[Core_L2_Count]]+misc[[#This Row],[Core_BUS_Count]]</f>
        <v>0</v>
      </c>
      <c r="AA7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3" t="str">
        <f>_xlfn.TEXTJOIN("",,"*SOCKET0**COMPUTE",misc[[#This Row],[Compute]],"**UNCORE**SCF**SCF*LLC**SCF*LLC",misc[[#This Row],[location]],splitchar,"MCI*STATUS*")</f>
        <v>*SOCKET0**COMPUTE1**UNCORE**SCF**SCF*LLC**SCF*LLC70__MCI*STATUS*</v>
      </c>
      <c r="AC73">
        <f>COUNTIFS(cha_mc[TestName],misc[[#This Row],[LLC_MCA_String]],cha_mc[VisualId],MC_Check!$H$2)</f>
        <v>0</v>
      </c>
    </row>
    <row r="74" spans="6:29" x14ac:dyDescent="0.3">
      <c r="F74">
        <v>1</v>
      </c>
      <c r="G74">
        <f t="shared" si="6"/>
        <v>71</v>
      </c>
      <c r="H74" s="95" t="s">
        <v>145</v>
      </c>
      <c r="I74" s="5" t="b">
        <f>misc[[#This Row],[Core_Hitter_Count]]&gt;0</f>
        <v>0</v>
      </c>
      <c r="J74" t="b">
        <f>misc[[#This Row],[LLC_Hitter_Count]]&gt;0</f>
        <v>0</v>
      </c>
      <c r="K74" t="b">
        <f>misc[[#This Row],[CHA_Hitter_Count]]&gt;0</f>
        <v>0</v>
      </c>
      <c r="L74" t="str">
        <f>_xlfn.TEXTJOIN("",,"*SOCKET0**COMPUTE",misc[[#This Row],[Compute]],"**UNCORE**CHA**CHA",misc[[#This Row],[location]],splitchar,"UTIL**MC*STATUS*")</f>
        <v>*SOCKET0**COMPUTE1**UNCORE**CHA**CHA71__UTIL**MC*STATUS*</v>
      </c>
      <c r="M74">
        <f>COUNTIFS(cha_mc[TestName],misc[[#This Row],[CHA_MCA_String]],cha_mc[VisualId],MC_Check!$H$2)</f>
        <v>0</v>
      </c>
      <c r="N74" t="str">
        <f>_xlfn.TEXTJOIN("",,"*SOCKET0**COMPUTE",misc[[#This Row],[Compute]],"**CPU**MODULE",misc[[#This Row],[Module]],splitchar,"MEC*CR*MCI*STATUS**")</f>
        <v>*SOCKET0**COMPUTE1**CPU**MODULE--__MEC*CR*MCI*STATUS**</v>
      </c>
      <c r="O74">
        <f>COUNTIFS(core_mc[TestName],misc[[#This Row],[MEC_MCA_String]],core_mc[VisualId],MC_Check!$H$2)</f>
        <v>0</v>
      </c>
      <c r="P74" t="str">
        <f>_xlfn.TEXTJOIN("",,"*SOCKET0**COMPUTE",misc[[#This Row],[Compute]],"**CPU**MODULE",misc[[#This Row],[Module]],splitchar,"AGU*CR*MCI*STATUS**")</f>
        <v>*SOCKET0**COMPUTE1**CPU**MODULE--__AGU*CR*MCI*STATUS**</v>
      </c>
      <c r="Q74">
        <f>COUNTIFS(core_mc[TestName],misc[[#This Row],[AGU_MCA_String]],core_mc[VisualId],MC_Check!$H$2)</f>
        <v>0</v>
      </c>
      <c r="R74" t="str">
        <f>_xlfn.TEXTJOIN("",,"*SOCKET0**COMPUTE",misc[[#This Row],[Compute]],"**CPU**MODULE",misc[[#This Row],[Module]],splitchar,"IC*CR*MCI*STATUS**")</f>
        <v>*SOCKET0**COMPUTE1**CPU**MODULE--__IC*CR*MCI*STATUS**</v>
      </c>
      <c r="S74">
        <f>COUNTIFS(core_mc[TestName],misc[[#This Row],[IC_MCA_String]],core_mc[VisualId],MC_Check!$H$2)</f>
        <v>0</v>
      </c>
      <c r="T74" t="str">
        <f>_xlfn.TEXTJOIN("",,"*SOCKET0**COMPUTE",misc[[#This Row],[Compute]],"**CPU**MODULE",misc[[#This Row],[Module]],splitchar,"BBL*CR*MCI*STATUS**")</f>
        <v>*SOCKET0**COMPUTE1**CPU**MODULE--__BBL*CR*MCI*STATUS**</v>
      </c>
      <c r="U74">
        <f>COUNTIFS(core_mc[TestName],misc[[#This Row],[CORE_BBL_String]],core_mc[VisualId],MC_Check!$H$2)</f>
        <v>0</v>
      </c>
      <c r="V74" t="str">
        <f>_xlfn.TEXTJOIN("",,"*SOCKET0**COMPUTE",misc[[#This Row],[Compute]],"**CPU**MODULE",misc[[#This Row],[Module]],splitchar,"BUS*CR*MCI*STATUS**")</f>
        <v>*SOCKET0**COMPUTE1**CPU**MODULE--__BUS*CR*MCI*STATUS**</v>
      </c>
      <c r="W74">
        <f>COUNTIFS(core_mc[TestName],misc[[#This Row],[Core_BUS_String]],core_mc[VisualId],MC_Check!$H$2)</f>
        <v>0</v>
      </c>
      <c r="X74" t="str">
        <f>_xlfn.TEXTJOIN("",,"*SOCKET0**COMPUTE",misc[[#This Row],[Compute]],"**CPU**MODULE",misc[[#This Row],[Module]],splitchar,"L2*CR*MCI*STATUS**")</f>
        <v>*SOCKET0**COMPUTE1**CPU**MODULE--__L2*CR*MCI*STATUS**</v>
      </c>
      <c r="Y74">
        <f>COUNTIFS(core_mc[TestName],misc[[#This Row],[Core_L2_String]],core_mc[VisualId],MC_Check!$H$2)</f>
        <v>0</v>
      </c>
      <c r="Z74">
        <f>misc[[#This Row],[Core_BBL_Count]]+misc[[#This Row],[Core_IC_Count]]+misc[[#This Row],[Core_MEC_Count]]+misc[[#This Row],[Core_AGU_Count]]+misc[[#This Row],[Core_L2_Count]]+misc[[#This Row],[Core_BUS_Count]]</f>
        <v>0</v>
      </c>
      <c r="AA7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4" t="str">
        <f>_xlfn.TEXTJOIN("",,"*SOCKET0**COMPUTE",misc[[#This Row],[Compute]],"**UNCORE**SCF**SCF*LLC**SCF*LLC",misc[[#This Row],[location]],splitchar,"MCI*STATUS*")</f>
        <v>*SOCKET0**COMPUTE1**UNCORE**SCF**SCF*LLC**SCF*LLC71__MCI*STATUS*</v>
      </c>
      <c r="AC74">
        <f>COUNTIFS(cha_mc[TestName],misc[[#This Row],[LLC_MCA_String]],cha_mc[VisualId],MC_Check!$H$2)</f>
        <v>0</v>
      </c>
    </row>
    <row r="75" spans="6:29" x14ac:dyDescent="0.3">
      <c r="F75">
        <v>1</v>
      </c>
      <c r="G75">
        <f t="shared" si="6"/>
        <v>72</v>
      </c>
      <c r="H75" s="95" t="s">
        <v>145</v>
      </c>
      <c r="I75" s="5" t="b">
        <f>misc[[#This Row],[Core_Hitter_Count]]&gt;0</f>
        <v>0</v>
      </c>
      <c r="J75" t="b">
        <f>misc[[#This Row],[LLC_Hitter_Count]]&gt;0</f>
        <v>0</v>
      </c>
      <c r="K75" t="b">
        <f>misc[[#This Row],[CHA_Hitter_Count]]&gt;0</f>
        <v>0</v>
      </c>
      <c r="L75" t="str">
        <f>_xlfn.TEXTJOIN("",,"*SOCKET0**COMPUTE",misc[[#This Row],[Compute]],"**UNCORE**CHA**CHA",misc[[#This Row],[location]],splitchar,"UTIL**MC*STATUS*")</f>
        <v>*SOCKET0**COMPUTE1**UNCORE**CHA**CHA72__UTIL**MC*STATUS*</v>
      </c>
      <c r="M75">
        <f>COUNTIFS(cha_mc[TestName],misc[[#This Row],[CHA_MCA_String]],cha_mc[VisualId],MC_Check!$H$2)</f>
        <v>0</v>
      </c>
      <c r="N75" t="str">
        <f>_xlfn.TEXTJOIN("",,"*SOCKET0**COMPUTE",misc[[#This Row],[Compute]],"**CPU**MODULE",misc[[#This Row],[Module]],splitchar,"MEC*CR*MCI*STATUS**")</f>
        <v>*SOCKET0**COMPUTE1**CPU**MODULE--__MEC*CR*MCI*STATUS**</v>
      </c>
      <c r="O75">
        <f>COUNTIFS(core_mc[TestName],misc[[#This Row],[MEC_MCA_String]],core_mc[VisualId],MC_Check!$H$2)</f>
        <v>0</v>
      </c>
      <c r="P75" t="str">
        <f>_xlfn.TEXTJOIN("",,"*SOCKET0**COMPUTE",misc[[#This Row],[Compute]],"**CPU**MODULE",misc[[#This Row],[Module]],splitchar,"AGU*CR*MCI*STATUS**")</f>
        <v>*SOCKET0**COMPUTE1**CPU**MODULE--__AGU*CR*MCI*STATUS**</v>
      </c>
      <c r="Q75">
        <f>COUNTIFS(core_mc[TestName],misc[[#This Row],[AGU_MCA_String]],core_mc[VisualId],MC_Check!$H$2)</f>
        <v>0</v>
      </c>
      <c r="R75" t="str">
        <f>_xlfn.TEXTJOIN("",,"*SOCKET0**COMPUTE",misc[[#This Row],[Compute]],"**CPU**MODULE",misc[[#This Row],[Module]],splitchar,"IC*CR*MCI*STATUS**")</f>
        <v>*SOCKET0**COMPUTE1**CPU**MODULE--__IC*CR*MCI*STATUS**</v>
      </c>
      <c r="S75">
        <f>COUNTIFS(core_mc[TestName],misc[[#This Row],[IC_MCA_String]],core_mc[VisualId],MC_Check!$H$2)</f>
        <v>0</v>
      </c>
      <c r="T75" t="str">
        <f>_xlfn.TEXTJOIN("",,"*SOCKET0**COMPUTE",misc[[#This Row],[Compute]],"**CPU**MODULE",misc[[#This Row],[Module]],splitchar,"BBL*CR*MCI*STATUS**")</f>
        <v>*SOCKET0**COMPUTE1**CPU**MODULE--__BBL*CR*MCI*STATUS**</v>
      </c>
      <c r="U75">
        <f>COUNTIFS(core_mc[TestName],misc[[#This Row],[CORE_BBL_String]],core_mc[VisualId],MC_Check!$H$2)</f>
        <v>0</v>
      </c>
      <c r="V75" t="str">
        <f>_xlfn.TEXTJOIN("",,"*SOCKET0**COMPUTE",misc[[#This Row],[Compute]],"**CPU**MODULE",misc[[#This Row],[Module]],splitchar,"BUS*CR*MCI*STATUS**")</f>
        <v>*SOCKET0**COMPUTE1**CPU**MODULE--__BUS*CR*MCI*STATUS**</v>
      </c>
      <c r="W75">
        <f>COUNTIFS(core_mc[TestName],misc[[#This Row],[Core_BUS_String]],core_mc[VisualId],MC_Check!$H$2)</f>
        <v>0</v>
      </c>
      <c r="X75" t="str">
        <f>_xlfn.TEXTJOIN("",,"*SOCKET0**COMPUTE",misc[[#This Row],[Compute]],"**CPU**MODULE",misc[[#This Row],[Module]],splitchar,"L2*CR*MCI*STATUS**")</f>
        <v>*SOCKET0**COMPUTE1**CPU**MODULE--__L2*CR*MCI*STATUS**</v>
      </c>
      <c r="Y75">
        <f>COUNTIFS(core_mc[TestName],misc[[#This Row],[Core_L2_String]],core_mc[VisualId],MC_Check!$H$2)</f>
        <v>0</v>
      </c>
      <c r="Z75">
        <f>misc[[#This Row],[Core_BBL_Count]]+misc[[#This Row],[Core_IC_Count]]+misc[[#This Row],[Core_MEC_Count]]+misc[[#This Row],[Core_AGU_Count]]+misc[[#This Row],[Core_L2_Count]]+misc[[#This Row],[Core_BUS_Count]]</f>
        <v>0</v>
      </c>
      <c r="AA7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5" t="str">
        <f>_xlfn.TEXTJOIN("",,"*SOCKET0**COMPUTE",misc[[#This Row],[Compute]],"**UNCORE**SCF**SCF*LLC**SCF*LLC",misc[[#This Row],[location]],splitchar,"MCI*STATUS*")</f>
        <v>*SOCKET0**COMPUTE1**UNCORE**SCF**SCF*LLC**SCF*LLC72__MCI*STATUS*</v>
      </c>
      <c r="AC75">
        <f>COUNTIFS(cha_mc[TestName],misc[[#This Row],[LLC_MCA_String]],cha_mc[VisualId],MC_Check!$H$2)</f>
        <v>0</v>
      </c>
    </row>
    <row r="76" spans="6:29" x14ac:dyDescent="0.3">
      <c r="F76">
        <v>1</v>
      </c>
      <c r="G76">
        <f t="shared" si="6"/>
        <v>73</v>
      </c>
      <c r="H76">
        <f>H69+1</f>
        <v>25</v>
      </c>
      <c r="I76" s="5" t="b">
        <f>misc[[#This Row],[Core_Hitter_Count]]&gt;0</f>
        <v>0</v>
      </c>
      <c r="J76" t="b">
        <f>misc[[#This Row],[LLC_Hitter_Count]]&gt;0</f>
        <v>0</v>
      </c>
      <c r="K76" t="b">
        <f>misc[[#This Row],[CHA_Hitter_Count]]&gt;0</f>
        <v>0</v>
      </c>
      <c r="L76" t="str">
        <f>_xlfn.TEXTJOIN("",,"*SOCKET0**COMPUTE",misc[[#This Row],[Compute]],"**UNCORE**CHA**CHA",misc[[#This Row],[location]],splitchar,"UTIL**MC*STATUS*")</f>
        <v>*SOCKET0**COMPUTE1**UNCORE**CHA**CHA73__UTIL**MC*STATUS*</v>
      </c>
      <c r="M76">
        <f>COUNTIFS(cha_mc[TestName],misc[[#This Row],[CHA_MCA_String]],cha_mc[VisualId],MC_Check!$H$2)</f>
        <v>0</v>
      </c>
      <c r="N76" t="str">
        <f>_xlfn.TEXTJOIN("",,"*SOCKET0**COMPUTE",misc[[#This Row],[Compute]],"**CPU**MODULE",misc[[#This Row],[Module]],splitchar,"MEC*CR*MCI*STATUS**")</f>
        <v>*SOCKET0**COMPUTE1**CPU**MODULE25__MEC*CR*MCI*STATUS**</v>
      </c>
      <c r="O76">
        <f>COUNTIFS(core_mc[TestName],misc[[#This Row],[MEC_MCA_String]],core_mc[VisualId],MC_Check!$H$2)</f>
        <v>0</v>
      </c>
      <c r="P76" t="str">
        <f>_xlfn.TEXTJOIN("",,"*SOCKET0**COMPUTE",misc[[#This Row],[Compute]],"**CPU**MODULE",misc[[#This Row],[Module]],splitchar,"AGU*CR*MCI*STATUS**")</f>
        <v>*SOCKET0**COMPUTE1**CPU**MODULE25__AGU*CR*MCI*STATUS**</v>
      </c>
      <c r="Q76">
        <f>COUNTIFS(core_mc[TestName],misc[[#This Row],[AGU_MCA_String]],core_mc[VisualId],MC_Check!$H$2)</f>
        <v>0</v>
      </c>
      <c r="R76" t="str">
        <f>_xlfn.TEXTJOIN("",,"*SOCKET0**COMPUTE",misc[[#This Row],[Compute]],"**CPU**MODULE",misc[[#This Row],[Module]],splitchar,"IC*CR*MCI*STATUS**")</f>
        <v>*SOCKET0**COMPUTE1**CPU**MODULE25__IC*CR*MCI*STATUS**</v>
      </c>
      <c r="S76">
        <f>COUNTIFS(core_mc[TestName],misc[[#This Row],[IC_MCA_String]],core_mc[VisualId],MC_Check!$H$2)</f>
        <v>0</v>
      </c>
      <c r="T76" t="str">
        <f>_xlfn.TEXTJOIN("",,"*SOCKET0**COMPUTE",misc[[#This Row],[Compute]],"**CPU**MODULE",misc[[#This Row],[Module]],splitchar,"BBL*CR*MCI*STATUS**")</f>
        <v>*SOCKET0**COMPUTE1**CPU**MODULE25__BBL*CR*MCI*STATUS**</v>
      </c>
      <c r="U76">
        <f>COUNTIFS(core_mc[TestName],misc[[#This Row],[CORE_BBL_String]],core_mc[VisualId],MC_Check!$H$2)</f>
        <v>0</v>
      </c>
      <c r="V76" t="str">
        <f>_xlfn.TEXTJOIN("",,"*SOCKET0**COMPUTE",misc[[#This Row],[Compute]],"**CPU**MODULE",misc[[#This Row],[Module]],splitchar,"BUS*CR*MCI*STATUS**")</f>
        <v>*SOCKET0**COMPUTE1**CPU**MODULE25__BUS*CR*MCI*STATUS**</v>
      </c>
      <c r="W76">
        <f>COUNTIFS(core_mc[TestName],misc[[#This Row],[Core_BUS_String]],core_mc[VisualId],MC_Check!$H$2)</f>
        <v>0</v>
      </c>
      <c r="X76" t="str">
        <f>_xlfn.TEXTJOIN("",,"*SOCKET0**COMPUTE",misc[[#This Row],[Compute]],"**CPU**MODULE",misc[[#This Row],[Module]],splitchar,"L2*CR*MCI*STATUS**")</f>
        <v>*SOCKET0**COMPUTE1**CPU**MODULE25__L2*CR*MCI*STATUS**</v>
      </c>
      <c r="Y76">
        <f>COUNTIFS(core_mc[TestName],misc[[#This Row],[Core_L2_String]],core_mc[VisualId],MC_Check!$H$2)</f>
        <v>0</v>
      </c>
      <c r="Z76">
        <f>misc[[#This Row],[Core_BBL_Count]]+misc[[#This Row],[Core_IC_Count]]+misc[[#This Row],[Core_MEC_Count]]+misc[[#This Row],[Core_AGU_Count]]+misc[[#This Row],[Core_L2_Count]]+misc[[#This Row],[Core_BUS_Count]]</f>
        <v>0</v>
      </c>
      <c r="AA7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6" t="str">
        <f>_xlfn.TEXTJOIN("",,"*SOCKET0**COMPUTE",misc[[#This Row],[Compute]],"**UNCORE**SCF**SCF*LLC**SCF*LLC",misc[[#This Row],[location]],splitchar,"MCI*STATUS*")</f>
        <v>*SOCKET0**COMPUTE1**UNCORE**SCF**SCF*LLC**SCF*LLC73__MCI*STATUS*</v>
      </c>
      <c r="AC76">
        <f>COUNTIFS(cha_mc[TestName],misc[[#This Row],[LLC_MCA_String]],cha_mc[VisualId],MC_Check!$H$2)</f>
        <v>0</v>
      </c>
    </row>
    <row r="77" spans="6:29" x14ac:dyDescent="0.3">
      <c r="F77">
        <v>1</v>
      </c>
      <c r="G77">
        <f t="shared" si="6"/>
        <v>74</v>
      </c>
      <c r="H77">
        <f t="shared" ref="H77:H78" si="7">H70+1</f>
        <v>29</v>
      </c>
      <c r="I77" s="5" t="b">
        <f>misc[[#This Row],[Core_Hitter_Count]]&gt;0</f>
        <v>0</v>
      </c>
      <c r="J77" t="b">
        <f>misc[[#This Row],[LLC_Hitter_Count]]&gt;0</f>
        <v>0</v>
      </c>
      <c r="K77" t="b">
        <f>misc[[#This Row],[CHA_Hitter_Count]]&gt;0</f>
        <v>0</v>
      </c>
      <c r="L77" t="str">
        <f>_xlfn.TEXTJOIN("",,"*SOCKET0**COMPUTE",misc[[#This Row],[Compute]],"**UNCORE**CHA**CHA",misc[[#This Row],[location]],splitchar,"UTIL**MC*STATUS*")</f>
        <v>*SOCKET0**COMPUTE1**UNCORE**CHA**CHA74__UTIL**MC*STATUS*</v>
      </c>
      <c r="M77">
        <f>COUNTIFS(cha_mc[TestName],misc[[#This Row],[CHA_MCA_String]],cha_mc[VisualId],MC_Check!$H$2)</f>
        <v>0</v>
      </c>
      <c r="N77" t="str">
        <f>_xlfn.TEXTJOIN("",,"*SOCKET0**COMPUTE",misc[[#This Row],[Compute]],"**CPU**MODULE",misc[[#This Row],[Module]],splitchar,"MEC*CR*MCI*STATUS**")</f>
        <v>*SOCKET0**COMPUTE1**CPU**MODULE29__MEC*CR*MCI*STATUS**</v>
      </c>
      <c r="O77">
        <f>COUNTIFS(core_mc[TestName],misc[[#This Row],[MEC_MCA_String]],core_mc[VisualId],MC_Check!$H$2)</f>
        <v>0</v>
      </c>
      <c r="P77" t="str">
        <f>_xlfn.TEXTJOIN("",,"*SOCKET0**COMPUTE",misc[[#This Row],[Compute]],"**CPU**MODULE",misc[[#This Row],[Module]],splitchar,"AGU*CR*MCI*STATUS**")</f>
        <v>*SOCKET0**COMPUTE1**CPU**MODULE29__AGU*CR*MCI*STATUS**</v>
      </c>
      <c r="Q77">
        <f>COUNTIFS(core_mc[TestName],misc[[#This Row],[AGU_MCA_String]],core_mc[VisualId],MC_Check!$H$2)</f>
        <v>0</v>
      </c>
      <c r="R77" t="str">
        <f>_xlfn.TEXTJOIN("",,"*SOCKET0**COMPUTE",misc[[#This Row],[Compute]],"**CPU**MODULE",misc[[#This Row],[Module]],splitchar,"IC*CR*MCI*STATUS**")</f>
        <v>*SOCKET0**COMPUTE1**CPU**MODULE29__IC*CR*MCI*STATUS**</v>
      </c>
      <c r="S77">
        <f>COUNTIFS(core_mc[TestName],misc[[#This Row],[IC_MCA_String]],core_mc[VisualId],MC_Check!$H$2)</f>
        <v>0</v>
      </c>
      <c r="T77" t="str">
        <f>_xlfn.TEXTJOIN("",,"*SOCKET0**COMPUTE",misc[[#This Row],[Compute]],"**CPU**MODULE",misc[[#This Row],[Module]],splitchar,"BBL*CR*MCI*STATUS**")</f>
        <v>*SOCKET0**COMPUTE1**CPU**MODULE29__BBL*CR*MCI*STATUS**</v>
      </c>
      <c r="U77">
        <f>COUNTIFS(core_mc[TestName],misc[[#This Row],[CORE_BBL_String]],core_mc[VisualId],MC_Check!$H$2)</f>
        <v>0</v>
      </c>
      <c r="V77" t="str">
        <f>_xlfn.TEXTJOIN("",,"*SOCKET0**COMPUTE",misc[[#This Row],[Compute]],"**CPU**MODULE",misc[[#This Row],[Module]],splitchar,"BUS*CR*MCI*STATUS**")</f>
        <v>*SOCKET0**COMPUTE1**CPU**MODULE29__BUS*CR*MCI*STATUS**</v>
      </c>
      <c r="W77">
        <f>COUNTIFS(core_mc[TestName],misc[[#This Row],[Core_BUS_String]],core_mc[VisualId],MC_Check!$H$2)</f>
        <v>0</v>
      </c>
      <c r="X77" t="str">
        <f>_xlfn.TEXTJOIN("",,"*SOCKET0**COMPUTE",misc[[#This Row],[Compute]],"**CPU**MODULE",misc[[#This Row],[Module]],splitchar,"L2*CR*MCI*STATUS**")</f>
        <v>*SOCKET0**COMPUTE1**CPU**MODULE29__L2*CR*MCI*STATUS**</v>
      </c>
      <c r="Y77">
        <f>COUNTIFS(core_mc[TestName],misc[[#This Row],[Core_L2_String]],core_mc[VisualId],MC_Check!$H$2)</f>
        <v>0</v>
      </c>
      <c r="Z77">
        <f>misc[[#This Row],[Core_BBL_Count]]+misc[[#This Row],[Core_IC_Count]]+misc[[#This Row],[Core_MEC_Count]]+misc[[#This Row],[Core_AGU_Count]]+misc[[#This Row],[Core_L2_Count]]+misc[[#This Row],[Core_BUS_Count]]</f>
        <v>0</v>
      </c>
      <c r="AA7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7" t="str">
        <f>_xlfn.TEXTJOIN("",,"*SOCKET0**COMPUTE",misc[[#This Row],[Compute]],"**UNCORE**SCF**SCF*LLC**SCF*LLC",misc[[#This Row],[location]],splitchar,"MCI*STATUS*")</f>
        <v>*SOCKET0**COMPUTE1**UNCORE**SCF**SCF*LLC**SCF*LLC74__MCI*STATUS*</v>
      </c>
      <c r="AC77">
        <f>COUNTIFS(cha_mc[TestName],misc[[#This Row],[LLC_MCA_String]],cha_mc[VisualId],MC_Check!$H$2)</f>
        <v>0</v>
      </c>
    </row>
    <row r="78" spans="6:29" x14ac:dyDescent="0.3">
      <c r="F78">
        <v>1</v>
      </c>
      <c r="G78">
        <f t="shared" si="6"/>
        <v>75</v>
      </c>
      <c r="H78">
        <f t="shared" si="7"/>
        <v>33</v>
      </c>
      <c r="I78" s="5" t="b">
        <f>misc[[#This Row],[Core_Hitter_Count]]&gt;0</f>
        <v>0</v>
      </c>
      <c r="J78" t="b">
        <f>misc[[#This Row],[LLC_Hitter_Count]]&gt;0</f>
        <v>0</v>
      </c>
      <c r="K78" t="b">
        <f>misc[[#This Row],[CHA_Hitter_Count]]&gt;0</f>
        <v>0</v>
      </c>
      <c r="L78" t="str">
        <f>_xlfn.TEXTJOIN("",,"*SOCKET0**COMPUTE",misc[[#This Row],[Compute]],"**UNCORE**CHA**CHA",misc[[#This Row],[location]],splitchar,"UTIL**MC*STATUS*")</f>
        <v>*SOCKET0**COMPUTE1**UNCORE**CHA**CHA75__UTIL**MC*STATUS*</v>
      </c>
      <c r="M78">
        <f>COUNTIFS(cha_mc[TestName],misc[[#This Row],[CHA_MCA_String]],cha_mc[VisualId],MC_Check!$H$2)</f>
        <v>0</v>
      </c>
      <c r="N78" t="str">
        <f>_xlfn.TEXTJOIN("",,"*SOCKET0**COMPUTE",misc[[#This Row],[Compute]],"**CPU**MODULE",misc[[#This Row],[Module]],splitchar,"MEC*CR*MCI*STATUS**")</f>
        <v>*SOCKET0**COMPUTE1**CPU**MODULE33__MEC*CR*MCI*STATUS**</v>
      </c>
      <c r="O78">
        <f>COUNTIFS(core_mc[TestName],misc[[#This Row],[MEC_MCA_String]],core_mc[VisualId],MC_Check!$H$2)</f>
        <v>0</v>
      </c>
      <c r="P78" t="str">
        <f>_xlfn.TEXTJOIN("",,"*SOCKET0**COMPUTE",misc[[#This Row],[Compute]],"**CPU**MODULE",misc[[#This Row],[Module]],splitchar,"AGU*CR*MCI*STATUS**")</f>
        <v>*SOCKET0**COMPUTE1**CPU**MODULE33__AGU*CR*MCI*STATUS**</v>
      </c>
      <c r="Q78">
        <f>COUNTIFS(core_mc[TestName],misc[[#This Row],[AGU_MCA_String]],core_mc[VisualId],MC_Check!$H$2)</f>
        <v>0</v>
      </c>
      <c r="R78" t="str">
        <f>_xlfn.TEXTJOIN("",,"*SOCKET0**COMPUTE",misc[[#This Row],[Compute]],"**CPU**MODULE",misc[[#This Row],[Module]],splitchar,"IC*CR*MCI*STATUS**")</f>
        <v>*SOCKET0**COMPUTE1**CPU**MODULE33__IC*CR*MCI*STATUS**</v>
      </c>
      <c r="S78">
        <f>COUNTIFS(core_mc[TestName],misc[[#This Row],[IC_MCA_String]],core_mc[VisualId],MC_Check!$H$2)</f>
        <v>0</v>
      </c>
      <c r="T78" t="str">
        <f>_xlfn.TEXTJOIN("",,"*SOCKET0**COMPUTE",misc[[#This Row],[Compute]],"**CPU**MODULE",misc[[#This Row],[Module]],splitchar,"BBL*CR*MCI*STATUS**")</f>
        <v>*SOCKET0**COMPUTE1**CPU**MODULE33__BBL*CR*MCI*STATUS**</v>
      </c>
      <c r="U78">
        <f>COUNTIFS(core_mc[TestName],misc[[#This Row],[CORE_BBL_String]],core_mc[VisualId],MC_Check!$H$2)</f>
        <v>0</v>
      </c>
      <c r="V78" t="str">
        <f>_xlfn.TEXTJOIN("",,"*SOCKET0**COMPUTE",misc[[#This Row],[Compute]],"**CPU**MODULE",misc[[#This Row],[Module]],splitchar,"BUS*CR*MCI*STATUS**")</f>
        <v>*SOCKET0**COMPUTE1**CPU**MODULE33__BUS*CR*MCI*STATUS**</v>
      </c>
      <c r="W78">
        <f>COUNTIFS(core_mc[TestName],misc[[#This Row],[Core_BUS_String]],core_mc[VisualId],MC_Check!$H$2)</f>
        <v>0</v>
      </c>
      <c r="X78" t="str">
        <f>_xlfn.TEXTJOIN("",,"*SOCKET0**COMPUTE",misc[[#This Row],[Compute]],"**CPU**MODULE",misc[[#This Row],[Module]],splitchar,"L2*CR*MCI*STATUS**")</f>
        <v>*SOCKET0**COMPUTE1**CPU**MODULE33__L2*CR*MCI*STATUS**</v>
      </c>
      <c r="Y78">
        <f>COUNTIFS(core_mc[TestName],misc[[#This Row],[Core_L2_String]],core_mc[VisualId],MC_Check!$H$2)</f>
        <v>0</v>
      </c>
      <c r="Z78">
        <f>misc[[#This Row],[Core_BBL_Count]]+misc[[#This Row],[Core_IC_Count]]+misc[[#This Row],[Core_MEC_Count]]+misc[[#This Row],[Core_AGU_Count]]+misc[[#This Row],[Core_L2_Count]]+misc[[#This Row],[Core_BUS_Count]]</f>
        <v>0</v>
      </c>
      <c r="AA7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8" t="str">
        <f>_xlfn.TEXTJOIN("",,"*SOCKET0**COMPUTE",misc[[#This Row],[Compute]],"**UNCORE**SCF**SCF*LLC**SCF*LLC",misc[[#This Row],[location]],splitchar,"MCI*STATUS*")</f>
        <v>*SOCKET0**COMPUTE1**UNCORE**SCF**SCF*LLC**SCF*LLC75__MCI*STATUS*</v>
      </c>
      <c r="AC78">
        <f>COUNTIFS(cha_mc[TestName],misc[[#This Row],[LLC_MCA_String]],cha_mc[VisualId],MC_Check!$H$2)</f>
        <v>0</v>
      </c>
    </row>
    <row r="79" spans="6:29" x14ac:dyDescent="0.3">
      <c r="F79">
        <v>1</v>
      </c>
      <c r="G79">
        <f t="shared" si="6"/>
        <v>76</v>
      </c>
      <c r="H79" s="95" t="s">
        <v>145</v>
      </c>
      <c r="I79" s="5" t="b">
        <f>misc[[#This Row],[Core_Hitter_Count]]&gt;0</f>
        <v>0</v>
      </c>
      <c r="J79" t="b">
        <f>misc[[#This Row],[LLC_Hitter_Count]]&gt;0</f>
        <v>0</v>
      </c>
      <c r="K79" t="b">
        <f>misc[[#This Row],[CHA_Hitter_Count]]&gt;0</f>
        <v>0</v>
      </c>
      <c r="L79" t="str">
        <f>_xlfn.TEXTJOIN("",,"*SOCKET0**COMPUTE",misc[[#This Row],[Compute]],"**UNCORE**CHA**CHA",misc[[#This Row],[location]],splitchar,"UTIL**MC*STATUS*")</f>
        <v>*SOCKET0**COMPUTE1**UNCORE**CHA**CHA76__UTIL**MC*STATUS*</v>
      </c>
      <c r="M79">
        <f>COUNTIFS(cha_mc[TestName],misc[[#This Row],[CHA_MCA_String]],cha_mc[VisualId],MC_Check!$H$2)</f>
        <v>0</v>
      </c>
      <c r="N79" t="str">
        <f>_xlfn.TEXTJOIN("",,"*SOCKET0**COMPUTE",misc[[#This Row],[Compute]],"**CPU**MODULE",misc[[#This Row],[Module]],splitchar,"MEC*CR*MCI*STATUS**")</f>
        <v>*SOCKET0**COMPUTE1**CPU**MODULE--__MEC*CR*MCI*STATUS**</v>
      </c>
      <c r="O79">
        <f>COUNTIFS(core_mc[TestName],misc[[#This Row],[MEC_MCA_String]],core_mc[VisualId],MC_Check!$H$2)</f>
        <v>0</v>
      </c>
      <c r="P79" t="str">
        <f>_xlfn.TEXTJOIN("",,"*SOCKET0**COMPUTE",misc[[#This Row],[Compute]],"**CPU**MODULE",misc[[#This Row],[Module]],splitchar,"AGU*CR*MCI*STATUS**")</f>
        <v>*SOCKET0**COMPUTE1**CPU**MODULE--__AGU*CR*MCI*STATUS**</v>
      </c>
      <c r="Q79">
        <f>COUNTIFS(core_mc[TestName],misc[[#This Row],[AGU_MCA_String]],core_mc[VisualId],MC_Check!$H$2)</f>
        <v>0</v>
      </c>
      <c r="R79" t="str">
        <f>_xlfn.TEXTJOIN("",,"*SOCKET0**COMPUTE",misc[[#This Row],[Compute]],"**CPU**MODULE",misc[[#This Row],[Module]],splitchar,"IC*CR*MCI*STATUS**")</f>
        <v>*SOCKET0**COMPUTE1**CPU**MODULE--__IC*CR*MCI*STATUS**</v>
      </c>
      <c r="S79">
        <f>COUNTIFS(core_mc[TestName],misc[[#This Row],[IC_MCA_String]],core_mc[VisualId],MC_Check!$H$2)</f>
        <v>0</v>
      </c>
      <c r="T79" t="str">
        <f>_xlfn.TEXTJOIN("",,"*SOCKET0**COMPUTE",misc[[#This Row],[Compute]],"**CPU**MODULE",misc[[#This Row],[Module]],splitchar,"BBL*CR*MCI*STATUS**")</f>
        <v>*SOCKET0**COMPUTE1**CPU**MODULE--__BBL*CR*MCI*STATUS**</v>
      </c>
      <c r="U79">
        <f>COUNTIFS(core_mc[TestName],misc[[#This Row],[CORE_BBL_String]],core_mc[VisualId],MC_Check!$H$2)</f>
        <v>0</v>
      </c>
      <c r="V79" t="str">
        <f>_xlfn.TEXTJOIN("",,"*SOCKET0**COMPUTE",misc[[#This Row],[Compute]],"**CPU**MODULE",misc[[#This Row],[Module]],splitchar,"BUS*CR*MCI*STATUS**")</f>
        <v>*SOCKET0**COMPUTE1**CPU**MODULE--__BUS*CR*MCI*STATUS**</v>
      </c>
      <c r="W79">
        <f>COUNTIFS(core_mc[TestName],misc[[#This Row],[Core_BUS_String]],core_mc[VisualId],MC_Check!$H$2)</f>
        <v>0</v>
      </c>
      <c r="X79" t="str">
        <f>_xlfn.TEXTJOIN("",,"*SOCKET0**COMPUTE",misc[[#This Row],[Compute]],"**CPU**MODULE",misc[[#This Row],[Module]],splitchar,"L2*CR*MCI*STATUS**")</f>
        <v>*SOCKET0**COMPUTE1**CPU**MODULE--__L2*CR*MCI*STATUS**</v>
      </c>
      <c r="Y79">
        <f>COUNTIFS(core_mc[TestName],misc[[#This Row],[Core_L2_String]],core_mc[VisualId],MC_Check!$H$2)</f>
        <v>0</v>
      </c>
      <c r="Z79">
        <f>misc[[#This Row],[Core_BBL_Count]]+misc[[#This Row],[Core_IC_Count]]+misc[[#This Row],[Core_MEC_Count]]+misc[[#This Row],[Core_AGU_Count]]+misc[[#This Row],[Core_L2_Count]]+misc[[#This Row],[Core_BUS_Count]]</f>
        <v>0</v>
      </c>
      <c r="AA7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9" t="str">
        <f>_xlfn.TEXTJOIN("",,"*SOCKET0**COMPUTE",misc[[#This Row],[Compute]],"**UNCORE**SCF**SCF*LLC**SCF*LLC",misc[[#This Row],[location]],splitchar,"MCI*STATUS*")</f>
        <v>*SOCKET0**COMPUTE1**UNCORE**SCF**SCF*LLC**SCF*LLC76__MCI*STATUS*</v>
      </c>
      <c r="AC79">
        <f>COUNTIFS(cha_mc[TestName],misc[[#This Row],[LLC_MCA_String]],cha_mc[VisualId],MC_Check!$H$2)</f>
        <v>0</v>
      </c>
    </row>
    <row r="80" spans="6:29" x14ac:dyDescent="0.3">
      <c r="F80">
        <v>1</v>
      </c>
      <c r="G80">
        <f t="shared" si="6"/>
        <v>77</v>
      </c>
      <c r="H80" s="95" t="s">
        <v>145</v>
      </c>
      <c r="I80" s="5" t="b">
        <f>misc[[#This Row],[Core_Hitter_Count]]&gt;0</f>
        <v>0</v>
      </c>
      <c r="J80" t="b">
        <f>misc[[#This Row],[LLC_Hitter_Count]]&gt;0</f>
        <v>0</v>
      </c>
      <c r="K80" t="b">
        <f>misc[[#This Row],[CHA_Hitter_Count]]&gt;0</f>
        <v>0</v>
      </c>
      <c r="L80" t="str">
        <f>_xlfn.TEXTJOIN("",,"*SOCKET0**COMPUTE",misc[[#This Row],[Compute]],"**UNCORE**CHA**CHA",misc[[#This Row],[location]],splitchar,"UTIL**MC*STATUS*")</f>
        <v>*SOCKET0**COMPUTE1**UNCORE**CHA**CHA77__UTIL**MC*STATUS*</v>
      </c>
      <c r="M80">
        <f>COUNTIFS(cha_mc[TestName],misc[[#This Row],[CHA_MCA_String]],cha_mc[VisualId],MC_Check!$H$2)</f>
        <v>0</v>
      </c>
      <c r="N80" t="str">
        <f>_xlfn.TEXTJOIN("",,"*SOCKET0**COMPUTE",misc[[#This Row],[Compute]],"**CPU**MODULE",misc[[#This Row],[Module]],splitchar,"MEC*CR*MCI*STATUS**")</f>
        <v>*SOCKET0**COMPUTE1**CPU**MODULE--__MEC*CR*MCI*STATUS**</v>
      </c>
      <c r="O80">
        <f>COUNTIFS(core_mc[TestName],misc[[#This Row],[MEC_MCA_String]],core_mc[VisualId],MC_Check!$H$2)</f>
        <v>0</v>
      </c>
      <c r="P80" t="str">
        <f>_xlfn.TEXTJOIN("",,"*SOCKET0**COMPUTE",misc[[#This Row],[Compute]],"**CPU**MODULE",misc[[#This Row],[Module]],splitchar,"AGU*CR*MCI*STATUS**")</f>
        <v>*SOCKET0**COMPUTE1**CPU**MODULE--__AGU*CR*MCI*STATUS**</v>
      </c>
      <c r="Q80">
        <f>COUNTIFS(core_mc[TestName],misc[[#This Row],[AGU_MCA_String]],core_mc[VisualId],MC_Check!$H$2)</f>
        <v>0</v>
      </c>
      <c r="R80" t="str">
        <f>_xlfn.TEXTJOIN("",,"*SOCKET0**COMPUTE",misc[[#This Row],[Compute]],"**CPU**MODULE",misc[[#This Row],[Module]],splitchar,"IC*CR*MCI*STATUS**")</f>
        <v>*SOCKET0**COMPUTE1**CPU**MODULE--__IC*CR*MCI*STATUS**</v>
      </c>
      <c r="S80">
        <f>COUNTIFS(core_mc[TestName],misc[[#This Row],[IC_MCA_String]],core_mc[VisualId],MC_Check!$H$2)</f>
        <v>0</v>
      </c>
      <c r="T80" t="str">
        <f>_xlfn.TEXTJOIN("",,"*SOCKET0**COMPUTE",misc[[#This Row],[Compute]],"**CPU**MODULE",misc[[#This Row],[Module]],splitchar,"BBL*CR*MCI*STATUS**")</f>
        <v>*SOCKET0**COMPUTE1**CPU**MODULE--__BBL*CR*MCI*STATUS**</v>
      </c>
      <c r="U80">
        <f>COUNTIFS(core_mc[TestName],misc[[#This Row],[CORE_BBL_String]],core_mc[VisualId],MC_Check!$H$2)</f>
        <v>0</v>
      </c>
      <c r="V80" t="str">
        <f>_xlfn.TEXTJOIN("",,"*SOCKET0**COMPUTE",misc[[#This Row],[Compute]],"**CPU**MODULE",misc[[#This Row],[Module]],splitchar,"BUS*CR*MCI*STATUS**")</f>
        <v>*SOCKET0**COMPUTE1**CPU**MODULE--__BUS*CR*MCI*STATUS**</v>
      </c>
      <c r="W80">
        <f>COUNTIFS(core_mc[TestName],misc[[#This Row],[Core_BUS_String]],core_mc[VisualId],MC_Check!$H$2)</f>
        <v>0</v>
      </c>
      <c r="X80" t="str">
        <f>_xlfn.TEXTJOIN("",,"*SOCKET0**COMPUTE",misc[[#This Row],[Compute]],"**CPU**MODULE",misc[[#This Row],[Module]],splitchar,"L2*CR*MCI*STATUS**")</f>
        <v>*SOCKET0**COMPUTE1**CPU**MODULE--__L2*CR*MCI*STATUS**</v>
      </c>
      <c r="Y80">
        <f>COUNTIFS(core_mc[TestName],misc[[#This Row],[Core_L2_String]],core_mc[VisualId],MC_Check!$H$2)</f>
        <v>0</v>
      </c>
      <c r="Z80">
        <f>misc[[#This Row],[Core_BBL_Count]]+misc[[#This Row],[Core_IC_Count]]+misc[[#This Row],[Core_MEC_Count]]+misc[[#This Row],[Core_AGU_Count]]+misc[[#This Row],[Core_L2_Count]]+misc[[#This Row],[Core_BUS_Count]]</f>
        <v>0</v>
      </c>
      <c r="AA8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0" t="str">
        <f>_xlfn.TEXTJOIN("",,"*SOCKET0**COMPUTE",misc[[#This Row],[Compute]],"**UNCORE**SCF**SCF*LLC**SCF*LLC",misc[[#This Row],[location]],splitchar,"MCI*STATUS*")</f>
        <v>*SOCKET0**COMPUTE1**UNCORE**SCF**SCF*LLC**SCF*LLC77__MCI*STATUS*</v>
      </c>
      <c r="AC80">
        <f>COUNTIFS(cha_mc[TestName],misc[[#This Row],[LLC_MCA_String]],cha_mc[VisualId],MC_Check!$H$2)</f>
        <v>0</v>
      </c>
    </row>
    <row r="81" spans="6:29" x14ac:dyDescent="0.3">
      <c r="F81">
        <v>1</v>
      </c>
      <c r="G81">
        <f t="shared" si="6"/>
        <v>78</v>
      </c>
      <c r="H81" s="95" t="s">
        <v>145</v>
      </c>
      <c r="I81" s="5" t="b">
        <f>misc[[#This Row],[Core_Hitter_Count]]&gt;0</f>
        <v>0</v>
      </c>
      <c r="J81" t="b">
        <f>misc[[#This Row],[LLC_Hitter_Count]]&gt;0</f>
        <v>0</v>
      </c>
      <c r="K81" t="b">
        <f>misc[[#This Row],[CHA_Hitter_Count]]&gt;0</f>
        <v>0</v>
      </c>
      <c r="L81" t="str">
        <f>_xlfn.TEXTJOIN("",,"*SOCKET0**COMPUTE",misc[[#This Row],[Compute]],"**UNCORE**CHA**CHA",misc[[#This Row],[location]],splitchar,"UTIL**MC*STATUS*")</f>
        <v>*SOCKET0**COMPUTE1**UNCORE**CHA**CHA78__UTIL**MC*STATUS*</v>
      </c>
      <c r="M81">
        <f>COUNTIFS(cha_mc[TestName],misc[[#This Row],[CHA_MCA_String]],cha_mc[VisualId],MC_Check!$H$2)</f>
        <v>0</v>
      </c>
      <c r="N81" t="str">
        <f>_xlfn.TEXTJOIN("",,"*SOCKET0**COMPUTE",misc[[#This Row],[Compute]],"**CPU**MODULE",misc[[#This Row],[Module]],splitchar,"MEC*CR*MCI*STATUS**")</f>
        <v>*SOCKET0**COMPUTE1**CPU**MODULE--__MEC*CR*MCI*STATUS**</v>
      </c>
      <c r="O81">
        <f>COUNTIFS(core_mc[TestName],misc[[#This Row],[MEC_MCA_String]],core_mc[VisualId],MC_Check!$H$2)</f>
        <v>0</v>
      </c>
      <c r="P81" t="str">
        <f>_xlfn.TEXTJOIN("",,"*SOCKET0**COMPUTE",misc[[#This Row],[Compute]],"**CPU**MODULE",misc[[#This Row],[Module]],splitchar,"AGU*CR*MCI*STATUS**")</f>
        <v>*SOCKET0**COMPUTE1**CPU**MODULE--__AGU*CR*MCI*STATUS**</v>
      </c>
      <c r="Q81">
        <f>COUNTIFS(core_mc[TestName],misc[[#This Row],[AGU_MCA_String]],core_mc[VisualId],MC_Check!$H$2)</f>
        <v>0</v>
      </c>
      <c r="R81" t="str">
        <f>_xlfn.TEXTJOIN("",,"*SOCKET0**COMPUTE",misc[[#This Row],[Compute]],"**CPU**MODULE",misc[[#This Row],[Module]],splitchar,"IC*CR*MCI*STATUS**")</f>
        <v>*SOCKET0**COMPUTE1**CPU**MODULE--__IC*CR*MCI*STATUS**</v>
      </c>
      <c r="S81">
        <f>COUNTIFS(core_mc[TestName],misc[[#This Row],[IC_MCA_String]],core_mc[VisualId],MC_Check!$H$2)</f>
        <v>0</v>
      </c>
      <c r="T81" t="str">
        <f>_xlfn.TEXTJOIN("",,"*SOCKET0**COMPUTE",misc[[#This Row],[Compute]],"**CPU**MODULE",misc[[#This Row],[Module]],splitchar,"BBL*CR*MCI*STATUS**")</f>
        <v>*SOCKET0**COMPUTE1**CPU**MODULE--__BBL*CR*MCI*STATUS**</v>
      </c>
      <c r="U81">
        <f>COUNTIFS(core_mc[TestName],misc[[#This Row],[CORE_BBL_String]],core_mc[VisualId],MC_Check!$H$2)</f>
        <v>0</v>
      </c>
      <c r="V81" t="str">
        <f>_xlfn.TEXTJOIN("",,"*SOCKET0**COMPUTE",misc[[#This Row],[Compute]],"**CPU**MODULE",misc[[#This Row],[Module]],splitchar,"BUS*CR*MCI*STATUS**")</f>
        <v>*SOCKET0**COMPUTE1**CPU**MODULE--__BUS*CR*MCI*STATUS**</v>
      </c>
      <c r="W81">
        <f>COUNTIFS(core_mc[TestName],misc[[#This Row],[Core_BUS_String]],core_mc[VisualId],MC_Check!$H$2)</f>
        <v>0</v>
      </c>
      <c r="X81" t="str">
        <f>_xlfn.TEXTJOIN("",,"*SOCKET0**COMPUTE",misc[[#This Row],[Compute]],"**CPU**MODULE",misc[[#This Row],[Module]],splitchar,"L2*CR*MCI*STATUS**")</f>
        <v>*SOCKET0**COMPUTE1**CPU**MODULE--__L2*CR*MCI*STATUS**</v>
      </c>
      <c r="Y81">
        <f>COUNTIFS(core_mc[TestName],misc[[#This Row],[Core_L2_String]],core_mc[VisualId],MC_Check!$H$2)</f>
        <v>0</v>
      </c>
      <c r="Z81">
        <f>misc[[#This Row],[Core_BBL_Count]]+misc[[#This Row],[Core_IC_Count]]+misc[[#This Row],[Core_MEC_Count]]+misc[[#This Row],[Core_AGU_Count]]+misc[[#This Row],[Core_L2_Count]]+misc[[#This Row],[Core_BUS_Count]]</f>
        <v>0</v>
      </c>
      <c r="AA8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1" t="str">
        <f>_xlfn.TEXTJOIN("",,"*SOCKET0**COMPUTE",misc[[#This Row],[Compute]],"**UNCORE**SCF**SCF*LLC**SCF*LLC",misc[[#This Row],[location]],splitchar,"MCI*STATUS*")</f>
        <v>*SOCKET0**COMPUTE1**UNCORE**SCF**SCF*LLC**SCF*LLC78__MCI*STATUS*</v>
      </c>
      <c r="AC81">
        <f>COUNTIFS(cha_mc[TestName],misc[[#This Row],[LLC_MCA_String]],cha_mc[VisualId],MC_Check!$H$2)</f>
        <v>0</v>
      </c>
    </row>
    <row r="82" spans="6:29" x14ac:dyDescent="0.3">
      <c r="F82">
        <v>1</v>
      </c>
      <c r="G82">
        <f t="shared" si="6"/>
        <v>79</v>
      </c>
      <c r="H82" s="95" t="s">
        <v>145</v>
      </c>
      <c r="I82" s="5" t="b">
        <f>misc[[#This Row],[Core_Hitter_Count]]&gt;0</f>
        <v>0</v>
      </c>
      <c r="J82" t="b">
        <f>misc[[#This Row],[LLC_Hitter_Count]]&gt;0</f>
        <v>0</v>
      </c>
      <c r="K82" t="b">
        <f>misc[[#This Row],[CHA_Hitter_Count]]&gt;0</f>
        <v>0</v>
      </c>
      <c r="L82" t="str">
        <f>_xlfn.TEXTJOIN("",,"*SOCKET0**COMPUTE",misc[[#This Row],[Compute]],"**UNCORE**CHA**CHA",misc[[#This Row],[location]],splitchar,"UTIL**MC*STATUS*")</f>
        <v>*SOCKET0**COMPUTE1**UNCORE**CHA**CHA79__UTIL**MC*STATUS*</v>
      </c>
      <c r="M82">
        <f>COUNTIFS(cha_mc[TestName],misc[[#This Row],[CHA_MCA_String]],cha_mc[VisualId],MC_Check!$H$2)</f>
        <v>0</v>
      </c>
      <c r="N82" t="str">
        <f>_xlfn.TEXTJOIN("",,"*SOCKET0**COMPUTE",misc[[#This Row],[Compute]],"**CPU**MODULE",misc[[#This Row],[Module]],splitchar,"MEC*CR*MCI*STATUS**")</f>
        <v>*SOCKET0**COMPUTE1**CPU**MODULE--__MEC*CR*MCI*STATUS**</v>
      </c>
      <c r="O82">
        <f>COUNTIFS(core_mc[TestName],misc[[#This Row],[MEC_MCA_String]],core_mc[VisualId],MC_Check!$H$2)</f>
        <v>0</v>
      </c>
      <c r="P82" t="str">
        <f>_xlfn.TEXTJOIN("",,"*SOCKET0**COMPUTE",misc[[#This Row],[Compute]],"**CPU**MODULE",misc[[#This Row],[Module]],splitchar,"AGU*CR*MCI*STATUS**")</f>
        <v>*SOCKET0**COMPUTE1**CPU**MODULE--__AGU*CR*MCI*STATUS**</v>
      </c>
      <c r="Q82">
        <f>COUNTIFS(core_mc[TestName],misc[[#This Row],[AGU_MCA_String]],core_mc[VisualId],MC_Check!$H$2)</f>
        <v>0</v>
      </c>
      <c r="R82" t="str">
        <f>_xlfn.TEXTJOIN("",,"*SOCKET0**COMPUTE",misc[[#This Row],[Compute]],"**CPU**MODULE",misc[[#This Row],[Module]],splitchar,"IC*CR*MCI*STATUS**")</f>
        <v>*SOCKET0**COMPUTE1**CPU**MODULE--__IC*CR*MCI*STATUS**</v>
      </c>
      <c r="S82">
        <f>COUNTIFS(core_mc[TestName],misc[[#This Row],[IC_MCA_String]],core_mc[VisualId],MC_Check!$H$2)</f>
        <v>0</v>
      </c>
      <c r="T82" t="str">
        <f>_xlfn.TEXTJOIN("",,"*SOCKET0**COMPUTE",misc[[#This Row],[Compute]],"**CPU**MODULE",misc[[#This Row],[Module]],splitchar,"BBL*CR*MCI*STATUS**")</f>
        <v>*SOCKET0**COMPUTE1**CPU**MODULE--__BBL*CR*MCI*STATUS**</v>
      </c>
      <c r="U82">
        <f>COUNTIFS(core_mc[TestName],misc[[#This Row],[CORE_BBL_String]],core_mc[VisualId],MC_Check!$H$2)</f>
        <v>0</v>
      </c>
      <c r="V82" t="str">
        <f>_xlfn.TEXTJOIN("",,"*SOCKET0**COMPUTE",misc[[#This Row],[Compute]],"**CPU**MODULE",misc[[#This Row],[Module]],splitchar,"BUS*CR*MCI*STATUS**")</f>
        <v>*SOCKET0**COMPUTE1**CPU**MODULE--__BUS*CR*MCI*STATUS**</v>
      </c>
      <c r="W82">
        <f>COUNTIFS(core_mc[TestName],misc[[#This Row],[Core_BUS_String]],core_mc[VisualId],MC_Check!$H$2)</f>
        <v>0</v>
      </c>
      <c r="X82" t="str">
        <f>_xlfn.TEXTJOIN("",,"*SOCKET0**COMPUTE",misc[[#This Row],[Compute]],"**CPU**MODULE",misc[[#This Row],[Module]],splitchar,"L2*CR*MCI*STATUS**")</f>
        <v>*SOCKET0**COMPUTE1**CPU**MODULE--__L2*CR*MCI*STATUS**</v>
      </c>
      <c r="Y82">
        <f>COUNTIFS(core_mc[TestName],misc[[#This Row],[Core_L2_String]],core_mc[VisualId],MC_Check!$H$2)</f>
        <v>0</v>
      </c>
      <c r="Z82">
        <f>misc[[#This Row],[Core_BBL_Count]]+misc[[#This Row],[Core_IC_Count]]+misc[[#This Row],[Core_MEC_Count]]+misc[[#This Row],[Core_AGU_Count]]+misc[[#This Row],[Core_L2_Count]]+misc[[#This Row],[Core_BUS_Count]]</f>
        <v>0</v>
      </c>
      <c r="AA8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2" t="str">
        <f>_xlfn.TEXTJOIN("",,"*SOCKET0**COMPUTE",misc[[#This Row],[Compute]],"**UNCORE**SCF**SCF*LLC**SCF*LLC",misc[[#This Row],[location]],splitchar,"MCI*STATUS*")</f>
        <v>*SOCKET0**COMPUTE1**UNCORE**SCF**SCF*LLC**SCF*LLC79__MCI*STATUS*</v>
      </c>
      <c r="AC82">
        <f>COUNTIFS(cha_mc[TestName],misc[[#This Row],[LLC_MCA_String]],cha_mc[VisualId],MC_Check!$H$2)</f>
        <v>0</v>
      </c>
    </row>
    <row r="83" spans="6:29" x14ac:dyDescent="0.3">
      <c r="F83">
        <v>1</v>
      </c>
      <c r="G83">
        <f t="shared" si="6"/>
        <v>80</v>
      </c>
      <c r="H83">
        <f>H76+1</f>
        <v>26</v>
      </c>
      <c r="I83" s="5" t="b">
        <f>misc[[#This Row],[Core_Hitter_Count]]&gt;0</f>
        <v>0</v>
      </c>
      <c r="J83" t="b">
        <f>misc[[#This Row],[LLC_Hitter_Count]]&gt;0</f>
        <v>0</v>
      </c>
      <c r="K83" t="b">
        <f>misc[[#This Row],[CHA_Hitter_Count]]&gt;0</f>
        <v>0</v>
      </c>
      <c r="L83" t="str">
        <f>_xlfn.TEXTJOIN("",,"*SOCKET0**COMPUTE",misc[[#This Row],[Compute]],"**UNCORE**CHA**CHA",misc[[#This Row],[location]],splitchar,"UTIL**MC*STATUS*")</f>
        <v>*SOCKET0**COMPUTE1**UNCORE**CHA**CHA80__UTIL**MC*STATUS*</v>
      </c>
      <c r="M83">
        <f>COUNTIFS(cha_mc[TestName],misc[[#This Row],[CHA_MCA_String]],cha_mc[VisualId],MC_Check!$H$2)</f>
        <v>0</v>
      </c>
      <c r="N83" t="str">
        <f>_xlfn.TEXTJOIN("",,"*SOCKET0**COMPUTE",misc[[#This Row],[Compute]],"**CPU**MODULE",misc[[#This Row],[Module]],splitchar,"MEC*CR*MCI*STATUS**")</f>
        <v>*SOCKET0**COMPUTE1**CPU**MODULE26__MEC*CR*MCI*STATUS**</v>
      </c>
      <c r="O83">
        <f>COUNTIFS(core_mc[TestName],misc[[#This Row],[MEC_MCA_String]],core_mc[VisualId],MC_Check!$H$2)</f>
        <v>0</v>
      </c>
      <c r="P83" t="str">
        <f>_xlfn.TEXTJOIN("",,"*SOCKET0**COMPUTE",misc[[#This Row],[Compute]],"**CPU**MODULE",misc[[#This Row],[Module]],splitchar,"AGU*CR*MCI*STATUS**")</f>
        <v>*SOCKET0**COMPUTE1**CPU**MODULE26__AGU*CR*MCI*STATUS**</v>
      </c>
      <c r="Q83">
        <f>COUNTIFS(core_mc[TestName],misc[[#This Row],[AGU_MCA_String]],core_mc[VisualId],MC_Check!$H$2)</f>
        <v>0</v>
      </c>
      <c r="R83" t="str">
        <f>_xlfn.TEXTJOIN("",,"*SOCKET0**COMPUTE",misc[[#This Row],[Compute]],"**CPU**MODULE",misc[[#This Row],[Module]],splitchar,"IC*CR*MCI*STATUS**")</f>
        <v>*SOCKET0**COMPUTE1**CPU**MODULE26__IC*CR*MCI*STATUS**</v>
      </c>
      <c r="S83">
        <f>COUNTIFS(core_mc[TestName],misc[[#This Row],[IC_MCA_String]],core_mc[VisualId],MC_Check!$H$2)</f>
        <v>0</v>
      </c>
      <c r="T83" t="str">
        <f>_xlfn.TEXTJOIN("",,"*SOCKET0**COMPUTE",misc[[#This Row],[Compute]],"**CPU**MODULE",misc[[#This Row],[Module]],splitchar,"BBL*CR*MCI*STATUS**")</f>
        <v>*SOCKET0**COMPUTE1**CPU**MODULE26__BBL*CR*MCI*STATUS**</v>
      </c>
      <c r="U83">
        <f>COUNTIFS(core_mc[TestName],misc[[#This Row],[CORE_BBL_String]],core_mc[VisualId],MC_Check!$H$2)</f>
        <v>0</v>
      </c>
      <c r="V83" t="str">
        <f>_xlfn.TEXTJOIN("",,"*SOCKET0**COMPUTE",misc[[#This Row],[Compute]],"**CPU**MODULE",misc[[#This Row],[Module]],splitchar,"BUS*CR*MCI*STATUS**")</f>
        <v>*SOCKET0**COMPUTE1**CPU**MODULE26__BUS*CR*MCI*STATUS**</v>
      </c>
      <c r="W83">
        <f>COUNTIFS(core_mc[TestName],misc[[#This Row],[Core_BUS_String]],core_mc[VisualId],MC_Check!$H$2)</f>
        <v>0</v>
      </c>
      <c r="X83" t="str">
        <f>_xlfn.TEXTJOIN("",,"*SOCKET0**COMPUTE",misc[[#This Row],[Compute]],"**CPU**MODULE",misc[[#This Row],[Module]],splitchar,"L2*CR*MCI*STATUS**")</f>
        <v>*SOCKET0**COMPUTE1**CPU**MODULE26__L2*CR*MCI*STATUS**</v>
      </c>
      <c r="Y83">
        <f>COUNTIFS(core_mc[TestName],misc[[#This Row],[Core_L2_String]],core_mc[VisualId],MC_Check!$H$2)</f>
        <v>0</v>
      </c>
      <c r="Z83">
        <f>misc[[#This Row],[Core_BBL_Count]]+misc[[#This Row],[Core_IC_Count]]+misc[[#This Row],[Core_MEC_Count]]+misc[[#This Row],[Core_AGU_Count]]+misc[[#This Row],[Core_L2_Count]]+misc[[#This Row],[Core_BUS_Count]]</f>
        <v>0</v>
      </c>
      <c r="AA8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3" t="str">
        <f>_xlfn.TEXTJOIN("",,"*SOCKET0**COMPUTE",misc[[#This Row],[Compute]],"**UNCORE**SCF**SCF*LLC**SCF*LLC",misc[[#This Row],[location]],splitchar,"MCI*STATUS*")</f>
        <v>*SOCKET0**COMPUTE1**UNCORE**SCF**SCF*LLC**SCF*LLC80__MCI*STATUS*</v>
      </c>
      <c r="AC83">
        <f>COUNTIFS(cha_mc[TestName],misc[[#This Row],[LLC_MCA_String]],cha_mc[VisualId],MC_Check!$H$2)</f>
        <v>0</v>
      </c>
    </row>
    <row r="84" spans="6:29" x14ac:dyDescent="0.3">
      <c r="F84">
        <v>1</v>
      </c>
      <c r="G84">
        <f t="shared" si="6"/>
        <v>81</v>
      </c>
      <c r="H84">
        <f t="shared" ref="H84:H85" si="8">H77+1</f>
        <v>30</v>
      </c>
      <c r="I84" s="5" t="b">
        <f>misc[[#This Row],[Core_Hitter_Count]]&gt;0</f>
        <v>0</v>
      </c>
      <c r="J84" t="b">
        <f>misc[[#This Row],[LLC_Hitter_Count]]&gt;0</f>
        <v>0</v>
      </c>
      <c r="K84" t="b">
        <f>misc[[#This Row],[CHA_Hitter_Count]]&gt;0</f>
        <v>0</v>
      </c>
      <c r="L84" t="str">
        <f>_xlfn.TEXTJOIN("",,"*SOCKET0**COMPUTE",misc[[#This Row],[Compute]],"**UNCORE**CHA**CHA",misc[[#This Row],[location]],splitchar,"UTIL**MC*STATUS*")</f>
        <v>*SOCKET0**COMPUTE1**UNCORE**CHA**CHA81__UTIL**MC*STATUS*</v>
      </c>
      <c r="M84">
        <f>COUNTIFS(cha_mc[TestName],misc[[#This Row],[CHA_MCA_String]],cha_mc[VisualId],MC_Check!$H$2)</f>
        <v>0</v>
      </c>
      <c r="N84" t="str">
        <f>_xlfn.TEXTJOIN("",,"*SOCKET0**COMPUTE",misc[[#This Row],[Compute]],"**CPU**MODULE",misc[[#This Row],[Module]],splitchar,"MEC*CR*MCI*STATUS**")</f>
        <v>*SOCKET0**COMPUTE1**CPU**MODULE30__MEC*CR*MCI*STATUS**</v>
      </c>
      <c r="O84">
        <f>COUNTIFS(core_mc[TestName],misc[[#This Row],[MEC_MCA_String]],core_mc[VisualId],MC_Check!$H$2)</f>
        <v>0</v>
      </c>
      <c r="P84" t="str">
        <f>_xlfn.TEXTJOIN("",,"*SOCKET0**COMPUTE",misc[[#This Row],[Compute]],"**CPU**MODULE",misc[[#This Row],[Module]],splitchar,"AGU*CR*MCI*STATUS**")</f>
        <v>*SOCKET0**COMPUTE1**CPU**MODULE30__AGU*CR*MCI*STATUS**</v>
      </c>
      <c r="Q84">
        <f>COUNTIFS(core_mc[TestName],misc[[#This Row],[AGU_MCA_String]],core_mc[VisualId],MC_Check!$H$2)</f>
        <v>0</v>
      </c>
      <c r="R84" t="str">
        <f>_xlfn.TEXTJOIN("",,"*SOCKET0**COMPUTE",misc[[#This Row],[Compute]],"**CPU**MODULE",misc[[#This Row],[Module]],splitchar,"IC*CR*MCI*STATUS**")</f>
        <v>*SOCKET0**COMPUTE1**CPU**MODULE30__IC*CR*MCI*STATUS**</v>
      </c>
      <c r="S84">
        <f>COUNTIFS(core_mc[TestName],misc[[#This Row],[IC_MCA_String]],core_mc[VisualId],MC_Check!$H$2)</f>
        <v>0</v>
      </c>
      <c r="T84" t="str">
        <f>_xlfn.TEXTJOIN("",,"*SOCKET0**COMPUTE",misc[[#This Row],[Compute]],"**CPU**MODULE",misc[[#This Row],[Module]],splitchar,"BBL*CR*MCI*STATUS**")</f>
        <v>*SOCKET0**COMPUTE1**CPU**MODULE30__BBL*CR*MCI*STATUS**</v>
      </c>
      <c r="U84">
        <f>COUNTIFS(core_mc[TestName],misc[[#This Row],[CORE_BBL_String]],core_mc[VisualId],MC_Check!$H$2)</f>
        <v>0</v>
      </c>
      <c r="V84" t="str">
        <f>_xlfn.TEXTJOIN("",,"*SOCKET0**COMPUTE",misc[[#This Row],[Compute]],"**CPU**MODULE",misc[[#This Row],[Module]],splitchar,"BUS*CR*MCI*STATUS**")</f>
        <v>*SOCKET0**COMPUTE1**CPU**MODULE30__BUS*CR*MCI*STATUS**</v>
      </c>
      <c r="W84">
        <f>COUNTIFS(core_mc[TestName],misc[[#This Row],[Core_BUS_String]],core_mc[VisualId],MC_Check!$H$2)</f>
        <v>0</v>
      </c>
      <c r="X84" t="str">
        <f>_xlfn.TEXTJOIN("",,"*SOCKET0**COMPUTE",misc[[#This Row],[Compute]],"**CPU**MODULE",misc[[#This Row],[Module]],splitchar,"L2*CR*MCI*STATUS**")</f>
        <v>*SOCKET0**COMPUTE1**CPU**MODULE30__L2*CR*MCI*STATUS**</v>
      </c>
      <c r="Y84">
        <f>COUNTIFS(core_mc[TestName],misc[[#This Row],[Core_L2_String]],core_mc[VisualId],MC_Check!$H$2)</f>
        <v>0</v>
      </c>
      <c r="Z84">
        <f>misc[[#This Row],[Core_BBL_Count]]+misc[[#This Row],[Core_IC_Count]]+misc[[#This Row],[Core_MEC_Count]]+misc[[#This Row],[Core_AGU_Count]]+misc[[#This Row],[Core_L2_Count]]+misc[[#This Row],[Core_BUS_Count]]</f>
        <v>0</v>
      </c>
      <c r="AA8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4" t="str">
        <f>_xlfn.TEXTJOIN("",,"*SOCKET0**COMPUTE",misc[[#This Row],[Compute]],"**UNCORE**SCF**SCF*LLC**SCF*LLC",misc[[#This Row],[location]],splitchar,"MCI*STATUS*")</f>
        <v>*SOCKET0**COMPUTE1**UNCORE**SCF**SCF*LLC**SCF*LLC81__MCI*STATUS*</v>
      </c>
      <c r="AC84">
        <f>COUNTIFS(cha_mc[TestName],misc[[#This Row],[LLC_MCA_String]],cha_mc[VisualId],MC_Check!$H$2)</f>
        <v>0</v>
      </c>
    </row>
    <row r="85" spans="6:29" x14ac:dyDescent="0.3">
      <c r="F85">
        <v>1</v>
      </c>
      <c r="G85">
        <f t="shared" si="6"/>
        <v>82</v>
      </c>
      <c r="H85">
        <f t="shared" si="8"/>
        <v>34</v>
      </c>
      <c r="I85" s="5" t="b">
        <f>misc[[#This Row],[Core_Hitter_Count]]&gt;0</f>
        <v>0</v>
      </c>
      <c r="J85" t="b">
        <f>misc[[#This Row],[LLC_Hitter_Count]]&gt;0</f>
        <v>0</v>
      </c>
      <c r="K85" t="b">
        <f>misc[[#This Row],[CHA_Hitter_Count]]&gt;0</f>
        <v>0</v>
      </c>
      <c r="L85" t="str">
        <f>_xlfn.TEXTJOIN("",,"*SOCKET0**COMPUTE",misc[[#This Row],[Compute]],"**UNCORE**CHA**CHA",misc[[#This Row],[location]],splitchar,"UTIL**MC*STATUS*")</f>
        <v>*SOCKET0**COMPUTE1**UNCORE**CHA**CHA82__UTIL**MC*STATUS*</v>
      </c>
      <c r="M85">
        <f>COUNTIFS(cha_mc[TestName],misc[[#This Row],[CHA_MCA_String]],cha_mc[VisualId],MC_Check!$H$2)</f>
        <v>0</v>
      </c>
      <c r="N85" t="str">
        <f>_xlfn.TEXTJOIN("",,"*SOCKET0**COMPUTE",misc[[#This Row],[Compute]],"**CPU**MODULE",misc[[#This Row],[Module]],splitchar,"MEC*CR*MCI*STATUS**")</f>
        <v>*SOCKET0**COMPUTE1**CPU**MODULE34__MEC*CR*MCI*STATUS**</v>
      </c>
      <c r="O85">
        <f>COUNTIFS(core_mc[TestName],misc[[#This Row],[MEC_MCA_String]],core_mc[VisualId],MC_Check!$H$2)</f>
        <v>0</v>
      </c>
      <c r="P85" t="str">
        <f>_xlfn.TEXTJOIN("",,"*SOCKET0**COMPUTE",misc[[#This Row],[Compute]],"**CPU**MODULE",misc[[#This Row],[Module]],splitchar,"AGU*CR*MCI*STATUS**")</f>
        <v>*SOCKET0**COMPUTE1**CPU**MODULE34__AGU*CR*MCI*STATUS**</v>
      </c>
      <c r="Q85">
        <f>COUNTIFS(core_mc[TestName],misc[[#This Row],[AGU_MCA_String]],core_mc[VisualId],MC_Check!$H$2)</f>
        <v>0</v>
      </c>
      <c r="R85" t="str">
        <f>_xlfn.TEXTJOIN("",,"*SOCKET0**COMPUTE",misc[[#This Row],[Compute]],"**CPU**MODULE",misc[[#This Row],[Module]],splitchar,"IC*CR*MCI*STATUS**")</f>
        <v>*SOCKET0**COMPUTE1**CPU**MODULE34__IC*CR*MCI*STATUS**</v>
      </c>
      <c r="S85">
        <f>COUNTIFS(core_mc[TestName],misc[[#This Row],[IC_MCA_String]],core_mc[VisualId],MC_Check!$H$2)</f>
        <v>0</v>
      </c>
      <c r="T85" t="str">
        <f>_xlfn.TEXTJOIN("",,"*SOCKET0**COMPUTE",misc[[#This Row],[Compute]],"**CPU**MODULE",misc[[#This Row],[Module]],splitchar,"BBL*CR*MCI*STATUS**")</f>
        <v>*SOCKET0**COMPUTE1**CPU**MODULE34__BBL*CR*MCI*STATUS**</v>
      </c>
      <c r="U85">
        <f>COUNTIFS(core_mc[TestName],misc[[#This Row],[CORE_BBL_String]],core_mc[VisualId],MC_Check!$H$2)</f>
        <v>0</v>
      </c>
      <c r="V85" t="str">
        <f>_xlfn.TEXTJOIN("",,"*SOCKET0**COMPUTE",misc[[#This Row],[Compute]],"**CPU**MODULE",misc[[#This Row],[Module]],splitchar,"BUS*CR*MCI*STATUS**")</f>
        <v>*SOCKET0**COMPUTE1**CPU**MODULE34__BUS*CR*MCI*STATUS**</v>
      </c>
      <c r="W85">
        <f>COUNTIFS(core_mc[TestName],misc[[#This Row],[Core_BUS_String]],core_mc[VisualId],MC_Check!$H$2)</f>
        <v>0</v>
      </c>
      <c r="X85" t="str">
        <f>_xlfn.TEXTJOIN("",,"*SOCKET0**COMPUTE",misc[[#This Row],[Compute]],"**CPU**MODULE",misc[[#This Row],[Module]],splitchar,"L2*CR*MCI*STATUS**")</f>
        <v>*SOCKET0**COMPUTE1**CPU**MODULE34__L2*CR*MCI*STATUS**</v>
      </c>
      <c r="Y85">
        <f>COUNTIFS(core_mc[TestName],misc[[#This Row],[Core_L2_String]],core_mc[VisualId],MC_Check!$H$2)</f>
        <v>0</v>
      </c>
      <c r="Z85">
        <f>misc[[#This Row],[Core_BBL_Count]]+misc[[#This Row],[Core_IC_Count]]+misc[[#This Row],[Core_MEC_Count]]+misc[[#This Row],[Core_AGU_Count]]+misc[[#This Row],[Core_L2_Count]]+misc[[#This Row],[Core_BUS_Count]]</f>
        <v>0</v>
      </c>
      <c r="AA8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5" t="str">
        <f>_xlfn.TEXTJOIN("",,"*SOCKET0**COMPUTE",misc[[#This Row],[Compute]],"**UNCORE**SCF**SCF*LLC**SCF*LLC",misc[[#This Row],[location]],splitchar,"MCI*STATUS*")</f>
        <v>*SOCKET0**COMPUTE1**UNCORE**SCF**SCF*LLC**SCF*LLC82__MCI*STATUS*</v>
      </c>
      <c r="AC85">
        <f>COUNTIFS(cha_mc[TestName],misc[[#This Row],[LLC_MCA_String]],cha_mc[VisualId],MC_Check!$H$2)</f>
        <v>0</v>
      </c>
    </row>
    <row r="86" spans="6:29" x14ac:dyDescent="0.3">
      <c r="F86">
        <v>1</v>
      </c>
      <c r="G86">
        <f t="shared" si="6"/>
        <v>83</v>
      </c>
      <c r="H86" s="95" t="s">
        <v>145</v>
      </c>
      <c r="I86" s="5" t="b">
        <f>misc[[#This Row],[Core_Hitter_Count]]&gt;0</f>
        <v>0</v>
      </c>
      <c r="J86" t="b">
        <f>misc[[#This Row],[LLC_Hitter_Count]]&gt;0</f>
        <v>0</v>
      </c>
      <c r="K86" t="b">
        <f>misc[[#This Row],[CHA_Hitter_Count]]&gt;0</f>
        <v>0</v>
      </c>
      <c r="L86" t="str">
        <f>_xlfn.TEXTJOIN("",,"*SOCKET0**COMPUTE",misc[[#This Row],[Compute]],"**UNCORE**CHA**CHA",misc[[#This Row],[location]],splitchar,"UTIL**MC*STATUS*")</f>
        <v>*SOCKET0**COMPUTE1**UNCORE**CHA**CHA83__UTIL**MC*STATUS*</v>
      </c>
      <c r="M86">
        <f>COUNTIFS(cha_mc[TestName],misc[[#This Row],[CHA_MCA_String]],cha_mc[VisualId],MC_Check!$H$2)</f>
        <v>0</v>
      </c>
      <c r="N86" t="str">
        <f>_xlfn.TEXTJOIN("",,"*SOCKET0**COMPUTE",misc[[#This Row],[Compute]],"**CPU**MODULE",misc[[#This Row],[Module]],splitchar,"MEC*CR*MCI*STATUS**")</f>
        <v>*SOCKET0**COMPUTE1**CPU**MODULE--__MEC*CR*MCI*STATUS**</v>
      </c>
      <c r="O86">
        <f>COUNTIFS(core_mc[TestName],misc[[#This Row],[MEC_MCA_String]],core_mc[VisualId],MC_Check!$H$2)</f>
        <v>0</v>
      </c>
      <c r="P86" t="str">
        <f>_xlfn.TEXTJOIN("",,"*SOCKET0**COMPUTE",misc[[#This Row],[Compute]],"**CPU**MODULE",misc[[#This Row],[Module]],splitchar,"AGU*CR*MCI*STATUS**")</f>
        <v>*SOCKET0**COMPUTE1**CPU**MODULE--__AGU*CR*MCI*STATUS**</v>
      </c>
      <c r="Q86">
        <f>COUNTIFS(core_mc[TestName],misc[[#This Row],[AGU_MCA_String]],core_mc[VisualId],MC_Check!$H$2)</f>
        <v>0</v>
      </c>
      <c r="R86" t="str">
        <f>_xlfn.TEXTJOIN("",,"*SOCKET0**COMPUTE",misc[[#This Row],[Compute]],"**CPU**MODULE",misc[[#This Row],[Module]],splitchar,"IC*CR*MCI*STATUS**")</f>
        <v>*SOCKET0**COMPUTE1**CPU**MODULE--__IC*CR*MCI*STATUS**</v>
      </c>
      <c r="S86">
        <f>COUNTIFS(core_mc[TestName],misc[[#This Row],[IC_MCA_String]],core_mc[VisualId],MC_Check!$H$2)</f>
        <v>0</v>
      </c>
      <c r="T86" t="str">
        <f>_xlfn.TEXTJOIN("",,"*SOCKET0**COMPUTE",misc[[#This Row],[Compute]],"**CPU**MODULE",misc[[#This Row],[Module]],splitchar,"BBL*CR*MCI*STATUS**")</f>
        <v>*SOCKET0**COMPUTE1**CPU**MODULE--__BBL*CR*MCI*STATUS**</v>
      </c>
      <c r="U86">
        <f>COUNTIFS(core_mc[TestName],misc[[#This Row],[CORE_BBL_String]],core_mc[VisualId],MC_Check!$H$2)</f>
        <v>0</v>
      </c>
      <c r="V86" t="str">
        <f>_xlfn.TEXTJOIN("",,"*SOCKET0**COMPUTE",misc[[#This Row],[Compute]],"**CPU**MODULE",misc[[#This Row],[Module]],splitchar,"BUS*CR*MCI*STATUS**")</f>
        <v>*SOCKET0**COMPUTE1**CPU**MODULE--__BUS*CR*MCI*STATUS**</v>
      </c>
      <c r="W86">
        <f>COUNTIFS(core_mc[TestName],misc[[#This Row],[Core_BUS_String]],core_mc[VisualId],MC_Check!$H$2)</f>
        <v>0</v>
      </c>
      <c r="X86" t="str">
        <f>_xlfn.TEXTJOIN("",,"*SOCKET0**COMPUTE",misc[[#This Row],[Compute]],"**CPU**MODULE",misc[[#This Row],[Module]],splitchar,"L2*CR*MCI*STATUS**")</f>
        <v>*SOCKET0**COMPUTE1**CPU**MODULE--__L2*CR*MCI*STATUS**</v>
      </c>
      <c r="Y86">
        <f>COUNTIFS(core_mc[TestName],misc[[#This Row],[Core_L2_String]],core_mc[VisualId],MC_Check!$H$2)</f>
        <v>0</v>
      </c>
      <c r="Z86">
        <f>misc[[#This Row],[Core_BBL_Count]]+misc[[#This Row],[Core_IC_Count]]+misc[[#This Row],[Core_MEC_Count]]+misc[[#This Row],[Core_AGU_Count]]+misc[[#This Row],[Core_L2_Count]]+misc[[#This Row],[Core_BUS_Count]]</f>
        <v>0</v>
      </c>
      <c r="AA8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6" t="str">
        <f>_xlfn.TEXTJOIN("",,"*SOCKET0**COMPUTE",misc[[#This Row],[Compute]],"**UNCORE**SCF**SCF*LLC**SCF*LLC",misc[[#This Row],[location]],splitchar,"MCI*STATUS*")</f>
        <v>*SOCKET0**COMPUTE1**UNCORE**SCF**SCF*LLC**SCF*LLC83__MCI*STATUS*</v>
      </c>
      <c r="AC86">
        <f>COUNTIFS(cha_mc[TestName],misc[[#This Row],[LLC_MCA_String]],cha_mc[VisualId],MC_Check!$H$2)</f>
        <v>0</v>
      </c>
    </row>
    <row r="87" spans="6:29" x14ac:dyDescent="0.3">
      <c r="F87">
        <v>1</v>
      </c>
      <c r="G87">
        <f t="shared" si="6"/>
        <v>84</v>
      </c>
      <c r="H87" s="95" t="s">
        <v>145</v>
      </c>
      <c r="I87" s="5" t="b">
        <f>misc[[#This Row],[Core_Hitter_Count]]&gt;0</f>
        <v>0</v>
      </c>
      <c r="J87" t="b">
        <f>misc[[#This Row],[LLC_Hitter_Count]]&gt;0</f>
        <v>0</v>
      </c>
      <c r="K87" t="b">
        <f>misc[[#This Row],[CHA_Hitter_Count]]&gt;0</f>
        <v>0</v>
      </c>
      <c r="L87" t="str">
        <f>_xlfn.TEXTJOIN("",,"*SOCKET0**COMPUTE",misc[[#This Row],[Compute]],"**UNCORE**CHA**CHA",misc[[#This Row],[location]],splitchar,"UTIL**MC*STATUS*")</f>
        <v>*SOCKET0**COMPUTE1**UNCORE**CHA**CHA84__UTIL**MC*STATUS*</v>
      </c>
      <c r="M87">
        <f>COUNTIFS(cha_mc[TestName],misc[[#This Row],[CHA_MCA_String]],cha_mc[VisualId],MC_Check!$H$2)</f>
        <v>0</v>
      </c>
      <c r="N87" t="str">
        <f>_xlfn.TEXTJOIN("",,"*SOCKET0**COMPUTE",misc[[#This Row],[Compute]],"**CPU**MODULE",misc[[#This Row],[Module]],splitchar,"MEC*CR*MCI*STATUS**")</f>
        <v>*SOCKET0**COMPUTE1**CPU**MODULE--__MEC*CR*MCI*STATUS**</v>
      </c>
      <c r="O87">
        <f>COUNTIFS(core_mc[TestName],misc[[#This Row],[MEC_MCA_String]],core_mc[VisualId],MC_Check!$H$2)</f>
        <v>0</v>
      </c>
      <c r="P87" t="str">
        <f>_xlfn.TEXTJOIN("",,"*SOCKET0**COMPUTE",misc[[#This Row],[Compute]],"**CPU**MODULE",misc[[#This Row],[Module]],splitchar,"AGU*CR*MCI*STATUS**")</f>
        <v>*SOCKET0**COMPUTE1**CPU**MODULE--__AGU*CR*MCI*STATUS**</v>
      </c>
      <c r="Q87">
        <f>COUNTIFS(core_mc[TestName],misc[[#This Row],[AGU_MCA_String]],core_mc[VisualId],MC_Check!$H$2)</f>
        <v>0</v>
      </c>
      <c r="R87" t="str">
        <f>_xlfn.TEXTJOIN("",,"*SOCKET0**COMPUTE",misc[[#This Row],[Compute]],"**CPU**MODULE",misc[[#This Row],[Module]],splitchar,"IC*CR*MCI*STATUS**")</f>
        <v>*SOCKET0**COMPUTE1**CPU**MODULE--__IC*CR*MCI*STATUS**</v>
      </c>
      <c r="S87">
        <f>COUNTIFS(core_mc[TestName],misc[[#This Row],[IC_MCA_String]],core_mc[VisualId],MC_Check!$H$2)</f>
        <v>0</v>
      </c>
      <c r="T87" t="str">
        <f>_xlfn.TEXTJOIN("",,"*SOCKET0**COMPUTE",misc[[#This Row],[Compute]],"**CPU**MODULE",misc[[#This Row],[Module]],splitchar,"BBL*CR*MCI*STATUS**")</f>
        <v>*SOCKET0**COMPUTE1**CPU**MODULE--__BBL*CR*MCI*STATUS**</v>
      </c>
      <c r="U87">
        <f>COUNTIFS(core_mc[TestName],misc[[#This Row],[CORE_BBL_String]],core_mc[VisualId],MC_Check!$H$2)</f>
        <v>0</v>
      </c>
      <c r="V87" t="str">
        <f>_xlfn.TEXTJOIN("",,"*SOCKET0**COMPUTE",misc[[#This Row],[Compute]],"**CPU**MODULE",misc[[#This Row],[Module]],splitchar,"BUS*CR*MCI*STATUS**")</f>
        <v>*SOCKET0**COMPUTE1**CPU**MODULE--__BUS*CR*MCI*STATUS**</v>
      </c>
      <c r="W87">
        <f>COUNTIFS(core_mc[TestName],misc[[#This Row],[Core_BUS_String]],core_mc[VisualId],MC_Check!$H$2)</f>
        <v>0</v>
      </c>
      <c r="X87" t="str">
        <f>_xlfn.TEXTJOIN("",,"*SOCKET0**COMPUTE",misc[[#This Row],[Compute]],"**CPU**MODULE",misc[[#This Row],[Module]],splitchar,"L2*CR*MCI*STATUS**")</f>
        <v>*SOCKET0**COMPUTE1**CPU**MODULE--__L2*CR*MCI*STATUS**</v>
      </c>
      <c r="Y87">
        <f>COUNTIFS(core_mc[TestName],misc[[#This Row],[Core_L2_String]],core_mc[VisualId],MC_Check!$H$2)</f>
        <v>0</v>
      </c>
      <c r="Z87">
        <f>misc[[#This Row],[Core_BBL_Count]]+misc[[#This Row],[Core_IC_Count]]+misc[[#This Row],[Core_MEC_Count]]+misc[[#This Row],[Core_AGU_Count]]+misc[[#This Row],[Core_L2_Count]]+misc[[#This Row],[Core_BUS_Count]]</f>
        <v>0</v>
      </c>
      <c r="AA8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7" t="str">
        <f>_xlfn.TEXTJOIN("",,"*SOCKET0**COMPUTE",misc[[#This Row],[Compute]],"**UNCORE**SCF**SCF*LLC**SCF*LLC",misc[[#This Row],[location]],splitchar,"MCI*STATUS*")</f>
        <v>*SOCKET0**COMPUTE1**UNCORE**SCF**SCF*LLC**SCF*LLC84__MCI*STATUS*</v>
      </c>
      <c r="AC87">
        <f>COUNTIFS(cha_mc[TestName],misc[[#This Row],[LLC_MCA_String]],cha_mc[VisualId],MC_Check!$H$2)</f>
        <v>0</v>
      </c>
    </row>
    <row r="88" spans="6:29" x14ac:dyDescent="0.3">
      <c r="F88">
        <v>1</v>
      </c>
      <c r="G88">
        <f t="shared" si="6"/>
        <v>85</v>
      </c>
      <c r="H88" s="95" t="s">
        <v>145</v>
      </c>
      <c r="I88" s="5" t="b">
        <f>misc[[#This Row],[Core_Hitter_Count]]&gt;0</f>
        <v>0</v>
      </c>
      <c r="J88" t="b">
        <f>misc[[#This Row],[LLC_Hitter_Count]]&gt;0</f>
        <v>0</v>
      </c>
      <c r="K88" t="b">
        <f>misc[[#This Row],[CHA_Hitter_Count]]&gt;0</f>
        <v>0</v>
      </c>
      <c r="L88" t="str">
        <f>_xlfn.TEXTJOIN("",,"*SOCKET0**COMPUTE",misc[[#This Row],[Compute]],"**UNCORE**CHA**CHA",misc[[#This Row],[location]],splitchar,"UTIL**MC*STATUS*")</f>
        <v>*SOCKET0**COMPUTE1**UNCORE**CHA**CHA85__UTIL**MC*STATUS*</v>
      </c>
      <c r="M88">
        <f>COUNTIFS(cha_mc[TestName],misc[[#This Row],[CHA_MCA_String]],cha_mc[VisualId],MC_Check!$H$2)</f>
        <v>0</v>
      </c>
      <c r="N88" t="str">
        <f>_xlfn.TEXTJOIN("",,"*SOCKET0**COMPUTE",misc[[#This Row],[Compute]],"**CPU**MODULE",misc[[#This Row],[Module]],splitchar,"MEC*CR*MCI*STATUS**")</f>
        <v>*SOCKET0**COMPUTE1**CPU**MODULE--__MEC*CR*MCI*STATUS**</v>
      </c>
      <c r="O88">
        <f>COUNTIFS(core_mc[TestName],misc[[#This Row],[MEC_MCA_String]],core_mc[VisualId],MC_Check!$H$2)</f>
        <v>0</v>
      </c>
      <c r="P88" t="str">
        <f>_xlfn.TEXTJOIN("",,"*SOCKET0**COMPUTE",misc[[#This Row],[Compute]],"**CPU**MODULE",misc[[#This Row],[Module]],splitchar,"AGU*CR*MCI*STATUS**")</f>
        <v>*SOCKET0**COMPUTE1**CPU**MODULE--__AGU*CR*MCI*STATUS**</v>
      </c>
      <c r="Q88">
        <f>COUNTIFS(core_mc[TestName],misc[[#This Row],[AGU_MCA_String]],core_mc[VisualId],MC_Check!$H$2)</f>
        <v>0</v>
      </c>
      <c r="R88" t="str">
        <f>_xlfn.TEXTJOIN("",,"*SOCKET0**COMPUTE",misc[[#This Row],[Compute]],"**CPU**MODULE",misc[[#This Row],[Module]],splitchar,"IC*CR*MCI*STATUS**")</f>
        <v>*SOCKET0**COMPUTE1**CPU**MODULE--__IC*CR*MCI*STATUS**</v>
      </c>
      <c r="S88">
        <f>COUNTIFS(core_mc[TestName],misc[[#This Row],[IC_MCA_String]],core_mc[VisualId],MC_Check!$H$2)</f>
        <v>0</v>
      </c>
      <c r="T88" t="str">
        <f>_xlfn.TEXTJOIN("",,"*SOCKET0**COMPUTE",misc[[#This Row],[Compute]],"**CPU**MODULE",misc[[#This Row],[Module]],splitchar,"BBL*CR*MCI*STATUS**")</f>
        <v>*SOCKET0**COMPUTE1**CPU**MODULE--__BBL*CR*MCI*STATUS**</v>
      </c>
      <c r="U88">
        <f>COUNTIFS(core_mc[TestName],misc[[#This Row],[CORE_BBL_String]],core_mc[VisualId],MC_Check!$H$2)</f>
        <v>0</v>
      </c>
      <c r="V88" t="str">
        <f>_xlfn.TEXTJOIN("",,"*SOCKET0**COMPUTE",misc[[#This Row],[Compute]],"**CPU**MODULE",misc[[#This Row],[Module]],splitchar,"BUS*CR*MCI*STATUS**")</f>
        <v>*SOCKET0**COMPUTE1**CPU**MODULE--__BUS*CR*MCI*STATUS**</v>
      </c>
      <c r="W88">
        <f>COUNTIFS(core_mc[TestName],misc[[#This Row],[Core_BUS_String]],core_mc[VisualId],MC_Check!$H$2)</f>
        <v>0</v>
      </c>
      <c r="X88" t="str">
        <f>_xlfn.TEXTJOIN("",,"*SOCKET0**COMPUTE",misc[[#This Row],[Compute]],"**CPU**MODULE",misc[[#This Row],[Module]],splitchar,"L2*CR*MCI*STATUS**")</f>
        <v>*SOCKET0**COMPUTE1**CPU**MODULE--__L2*CR*MCI*STATUS**</v>
      </c>
      <c r="Y88">
        <f>COUNTIFS(core_mc[TestName],misc[[#This Row],[Core_L2_String]],core_mc[VisualId],MC_Check!$H$2)</f>
        <v>0</v>
      </c>
      <c r="Z88">
        <f>misc[[#This Row],[Core_BBL_Count]]+misc[[#This Row],[Core_IC_Count]]+misc[[#This Row],[Core_MEC_Count]]+misc[[#This Row],[Core_AGU_Count]]+misc[[#This Row],[Core_L2_Count]]+misc[[#This Row],[Core_BUS_Count]]</f>
        <v>0</v>
      </c>
      <c r="AA8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8" t="str">
        <f>_xlfn.TEXTJOIN("",,"*SOCKET0**COMPUTE",misc[[#This Row],[Compute]],"**UNCORE**SCF**SCF*LLC**SCF*LLC",misc[[#This Row],[location]],splitchar,"MCI*STATUS*")</f>
        <v>*SOCKET0**COMPUTE1**UNCORE**SCF**SCF*LLC**SCF*LLC85__MCI*STATUS*</v>
      </c>
      <c r="AC88">
        <f>COUNTIFS(cha_mc[TestName],misc[[#This Row],[LLC_MCA_String]],cha_mc[VisualId],MC_Check!$H$2)</f>
        <v>0</v>
      </c>
    </row>
    <row r="89" spans="6:29" x14ac:dyDescent="0.3">
      <c r="F89">
        <v>1</v>
      </c>
      <c r="G89">
        <f t="shared" si="6"/>
        <v>86</v>
      </c>
      <c r="H89" s="95" t="s">
        <v>145</v>
      </c>
      <c r="I89" s="5" t="b">
        <f>misc[[#This Row],[Core_Hitter_Count]]&gt;0</f>
        <v>0</v>
      </c>
      <c r="J89" t="b">
        <f>misc[[#This Row],[LLC_Hitter_Count]]&gt;0</f>
        <v>0</v>
      </c>
      <c r="K89" t="b">
        <f>misc[[#This Row],[CHA_Hitter_Count]]&gt;0</f>
        <v>0</v>
      </c>
      <c r="L89" t="str">
        <f>_xlfn.TEXTJOIN("",,"*SOCKET0**COMPUTE",misc[[#This Row],[Compute]],"**UNCORE**CHA**CHA",misc[[#This Row],[location]],splitchar,"UTIL**MC*STATUS*")</f>
        <v>*SOCKET0**COMPUTE1**UNCORE**CHA**CHA86__UTIL**MC*STATUS*</v>
      </c>
      <c r="M89">
        <f>COUNTIFS(cha_mc[TestName],misc[[#This Row],[CHA_MCA_String]],cha_mc[VisualId],MC_Check!$H$2)</f>
        <v>0</v>
      </c>
      <c r="N89" t="str">
        <f>_xlfn.TEXTJOIN("",,"*SOCKET0**COMPUTE",misc[[#This Row],[Compute]],"**CPU**MODULE",misc[[#This Row],[Module]],splitchar,"MEC*CR*MCI*STATUS**")</f>
        <v>*SOCKET0**COMPUTE1**CPU**MODULE--__MEC*CR*MCI*STATUS**</v>
      </c>
      <c r="O89">
        <f>COUNTIFS(core_mc[TestName],misc[[#This Row],[MEC_MCA_String]],core_mc[VisualId],MC_Check!$H$2)</f>
        <v>0</v>
      </c>
      <c r="P89" t="str">
        <f>_xlfn.TEXTJOIN("",,"*SOCKET0**COMPUTE",misc[[#This Row],[Compute]],"**CPU**MODULE",misc[[#This Row],[Module]],splitchar,"AGU*CR*MCI*STATUS**")</f>
        <v>*SOCKET0**COMPUTE1**CPU**MODULE--__AGU*CR*MCI*STATUS**</v>
      </c>
      <c r="Q89">
        <f>COUNTIFS(core_mc[TestName],misc[[#This Row],[AGU_MCA_String]],core_mc[VisualId],MC_Check!$H$2)</f>
        <v>0</v>
      </c>
      <c r="R89" t="str">
        <f>_xlfn.TEXTJOIN("",,"*SOCKET0**COMPUTE",misc[[#This Row],[Compute]],"**CPU**MODULE",misc[[#This Row],[Module]],splitchar,"IC*CR*MCI*STATUS**")</f>
        <v>*SOCKET0**COMPUTE1**CPU**MODULE--__IC*CR*MCI*STATUS**</v>
      </c>
      <c r="S89">
        <f>COUNTIFS(core_mc[TestName],misc[[#This Row],[IC_MCA_String]],core_mc[VisualId],MC_Check!$H$2)</f>
        <v>0</v>
      </c>
      <c r="T89" t="str">
        <f>_xlfn.TEXTJOIN("",,"*SOCKET0**COMPUTE",misc[[#This Row],[Compute]],"**CPU**MODULE",misc[[#This Row],[Module]],splitchar,"BBL*CR*MCI*STATUS**")</f>
        <v>*SOCKET0**COMPUTE1**CPU**MODULE--__BBL*CR*MCI*STATUS**</v>
      </c>
      <c r="U89">
        <f>COUNTIFS(core_mc[TestName],misc[[#This Row],[CORE_BBL_String]],core_mc[VisualId],MC_Check!$H$2)</f>
        <v>0</v>
      </c>
      <c r="V89" t="str">
        <f>_xlfn.TEXTJOIN("",,"*SOCKET0**COMPUTE",misc[[#This Row],[Compute]],"**CPU**MODULE",misc[[#This Row],[Module]],splitchar,"BUS*CR*MCI*STATUS**")</f>
        <v>*SOCKET0**COMPUTE1**CPU**MODULE--__BUS*CR*MCI*STATUS**</v>
      </c>
      <c r="W89">
        <f>COUNTIFS(core_mc[TestName],misc[[#This Row],[Core_BUS_String]],core_mc[VisualId],MC_Check!$H$2)</f>
        <v>0</v>
      </c>
      <c r="X89" t="str">
        <f>_xlfn.TEXTJOIN("",,"*SOCKET0**COMPUTE",misc[[#This Row],[Compute]],"**CPU**MODULE",misc[[#This Row],[Module]],splitchar,"L2*CR*MCI*STATUS**")</f>
        <v>*SOCKET0**COMPUTE1**CPU**MODULE--__L2*CR*MCI*STATUS**</v>
      </c>
      <c r="Y89">
        <f>COUNTIFS(core_mc[TestName],misc[[#This Row],[Core_L2_String]],core_mc[VisualId],MC_Check!$H$2)</f>
        <v>0</v>
      </c>
      <c r="Z89">
        <f>misc[[#This Row],[Core_BBL_Count]]+misc[[#This Row],[Core_IC_Count]]+misc[[#This Row],[Core_MEC_Count]]+misc[[#This Row],[Core_AGU_Count]]+misc[[#This Row],[Core_L2_Count]]+misc[[#This Row],[Core_BUS_Count]]</f>
        <v>0</v>
      </c>
      <c r="AA8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9" t="str">
        <f>_xlfn.TEXTJOIN("",,"*SOCKET0**COMPUTE",misc[[#This Row],[Compute]],"**UNCORE**SCF**SCF*LLC**SCF*LLC",misc[[#This Row],[location]],splitchar,"MCI*STATUS*")</f>
        <v>*SOCKET0**COMPUTE1**UNCORE**SCF**SCF*LLC**SCF*LLC86__MCI*STATUS*</v>
      </c>
      <c r="AC89">
        <f>COUNTIFS(cha_mc[TestName],misc[[#This Row],[LLC_MCA_String]],cha_mc[VisualId],MC_Check!$H$2)</f>
        <v>0</v>
      </c>
    </row>
    <row r="90" spans="6:29" x14ac:dyDescent="0.3">
      <c r="F90">
        <v>1</v>
      </c>
      <c r="G90">
        <f t="shared" si="6"/>
        <v>87</v>
      </c>
      <c r="H90">
        <f>H83+1</f>
        <v>27</v>
      </c>
      <c r="I90" s="5" t="b">
        <f>misc[[#This Row],[Core_Hitter_Count]]&gt;0</f>
        <v>0</v>
      </c>
      <c r="J90" t="b">
        <f>misc[[#This Row],[LLC_Hitter_Count]]&gt;0</f>
        <v>0</v>
      </c>
      <c r="K90" t="b">
        <f>misc[[#This Row],[CHA_Hitter_Count]]&gt;0</f>
        <v>0</v>
      </c>
      <c r="L90" t="str">
        <f>_xlfn.TEXTJOIN("",,"*SOCKET0**COMPUTE",misc[[#This Row],[Compute]],"**UNCORE**CHA**CHA",misc[[#This Row],[location]],splitchar,"UTIL**MC*STATUS*")</f>
        <v>*SOCKET0**COMPUTE1**UNCORE**CHA**CHA87__UTIL**MC*STATUS*</v>
      </c>
      <c r="M90">
        <f>COUNTIFS(cha_mc[TestName],misc[[#This Row],[CHA_MCA_String]],cha_mc[VisualId],MC_Check!$H$2)</f>
        <v>0</v>
      </c>
      <c r="N90" t="str">
        <f>_xlfn.TEXTJOIN("",,"*SOCKET0**COMPUTE",misc[[#This Row],[Compute]],"**CPU**MODULE",misc[[#This Row],[Module]],splitchar,"MEC*CR*MCI*STATUS**")</f>
        <v>*SOCKET0**COMPUTE1**CPU**MODULE27__MEC*CR*MCI*STATUS**</v>
      </c>
      <c r="O90">
        <f>COUNTIFS(core_mc[TestName],misc[[#This Row],[MEC_MCA_String]],core_mc[VisualId],MC_Check!$H$2)</f>
        <v>0</v>
      </c>
      <c r="P90" t="str">
        <f>_xlfn.TEXTJOIN("",,"*SOCKET0**COMPUTE",misc[[#This Row],[Compute]],"**CPU**MODULE",misc[[#This Row],[Module]],splitchar,"AGU*CR*MCI*STATUS**")</f>
        <v>*SOCKET0**COMPUTE1**CPU**MODULE27__AGU*CR*MCI*STATUS**</v>
      </c>
      <c r="Q90">
        <f>COUNTIFS(core_mc[TestName],misc[[#This Row],[AGU_MCA_String]],core_mc[VisualId],MC_Check!$H$2)</f>
        <v>0</v>
      </c>
      <c r="R90" t="str">
        <f>_xlfn.TEXTJOIN("",,"*SOCKET0**COMPUTE",misc[[#This Row],[Compute]],"**CPU**MODULE",misc[[#This Row],[Module]],splitchar,"IC*CR*MCI*STATUS**")</f>
        <v>*SOCKET0**COMPUTE1**CPU**MODULE27__IC*CR*MCI*STATUS**</v>
      </c>
      <c r="S90">
        <f>COUNTIFS(core_mc[TestName],misc[[#This Row],[IC_MCA_String]],core_mc[VisualId],MC_Check!$H$2)</f>
        <v>0</v>
      </c>
      <c r="T90" t="str">
        <f>_xlfn.TEXTJOIN("",,"*SOCKET0**COMPUTE",misc[[#This Row],[Compute]],"**CPU**MODULE",misc[[#This Row],[Module]],splitchar,"BBL*CR*MCI*STATUS**")</f>
        <v>*SOCKET0**COMPUTE1**CPU**MODULE27__BBL*CR*MCI*STATUS**</v>
      </c>
      <c r="U90">
        <f>COUNTIFS(core_mc[TestName],misc[[#This Row],[CORE_BBL_String]],core_mc[VisualId],MC_Check!$H$2)</f>
        <v>0</v>
      </c>
      <c r="V90" t="str">
        <f>_xlfn.TEXTJOIN("",,"*SOCKET0**COMPUTE",misc[[#This Row],[Compute]],"**CPU**MODULE",misc[[#This Row],[Module]],splitchar,"BUS*CR*MCI*STATUS**")</f>
        <v>*SOCKET0**COMPUTE1**CPU**MODULE27__BUS*CR*MCI*STATUS**</v>
      </c>
      <c r="W90">
        <f>COUNTIFS(core_mc[TestName],misc[[#This Row],[Core_BUS_String]],core_mc[VisualId],MC_Check!$H$2)</f>
        <v>0</v>
      </c>
      <c r="X90" t="str">
        <f>_xlfn.TEXTJOIN("",,"*SOCKET0**COMPUTE",misc[[#This Row],[Compute]],"**CPU**MODULE",misc[[#This Row],[Module]],splitchar,"L2*CR*MCI*STATUS**")</f>
        <v>*SOCKET0**COMPUTE1**CPU**MODULE27__L2*CR*MCI*STATUS**</v>
      </c>
      <c r="Y90">
        <f>COUNTIFS(core_mc[TestName],misc[[#This Row],[Core_L2_String]],core_mc[VisualId],MC_Check!$H$2)</f>
        <v>0</v>
      </c>
      <c r="Z90">
        <f>misc[[#This Row],[Core_BBL_Count]]+misc[[#This Row],[Core_IC_Count]]+misc[[#This Row],[Core_MEC_Count]]+misc[[#This Row],[Core_AGU_Count]]+misc[[#This Row],[Core_L2_Count]]+misc[[#This Row],[Core_BUS_Count]]</f>
        <v>0</v>
      </c>
      <c r="AA9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0" t="str">
        <f>_xlfn.TEXTJOIN("",,"*SOCKET0**COMPUTE",misc[[#This Row],[Compute]],"**UNCORE**SCF**SCF*LLC**SCF*LLC",misc[[#This Row],[location]],splitchar,"MCI*STATUS*")</f>
        <v>*SOCKET0**COMPUTE1**UNCORE**SCF**SCF*LLC**SCF*LLC87__MCI*STATUS*</v>
      </c>
      <c r="AC90">
        <f>COUNTIFS(cha_mc[TestName],misc[[#This Row],[LLC_MCA_String]],cha_mc[VisualId],MC_Check!$H$2)</f>
        <v>0</v>
      </c>
    </row>
    <row r="91" spans="6:29" x14ac:dyDescent="0.3">
      <c r="F91">
        <v>1</v>
      </c>
      <c r="G91">
        <f t="shared" si="6"/>
        <v>88</v>
      </c>
      <c r="H91">
        <f t="shared" ref="H91:H92" si="9">H84+1</f>
        <v>31</v>
      </c>
      <c r="I91" s="5" t="b">
        <f>misc[[#This Row],[Core_Hitter_Count]]&gt;0</f>
        <v>0</v>
      </c>
      <c r="J91" t="b">
        <f>misc[[#This Row],[LLC_Hitter_Count]]&gt;0</f>
        <v>0</v>
      </c>
      <c r="K91" t="b">
        <f>misc[[#This Row],[CHA_Hitter_Count]]&gt;0</f>
        <v>0</v>
      </c>
      <c r="L91" t="str">
        <f>_xlfn.TEXTJOIN("",,"*SOCKET0**COMPUTE",misc[[#This Row],[Compute]],"**UNCORE**CHA**CHA",misc[[#This Row],[location]],splitchar,"UTIL**MC*STATUS*")</f>
        <v>*SOCKET0**COMPUTE1**UNCORE**CHA**CHA88__UTIL**MC*STATUS*</v>
      </c>
      <c r="M91">
        <f>COUNTIFS(cha_mc[TestName],misc[[#This Row],[CHA_MCA_String]],cha_mc[VisualId],MC_Check!$H$2)</f>
        <v>0</v>
      </c>
      <c r="N91" t="str">
        <f>_xlfn.TEXTJOIN("",,"*SOCKET0**COMPUTE",misc[[#This Row],[Compute]],"**CPU**MODULE",misc[[#This Row],[Module]],splitchar,"MEC*CR*MCI*STATUS**")</f>
        <v>*SOCKET0**COMPUTE1**CPU**MODULE31__MEC*CR*MCI*STATUS**</v>
      </c>
      <c r="O91">
        <f>COUNTIFS(core_mc[TestName],misc[[#This Row],[MEC_MCA_String]],core_mc[VisualId],MC_Check!$H$2)</f>
        <v>0</v>
      </c>
      <c r="P91" t="str">
        <f>_xlfn.TEXTJOIN("",,"*SOCKET0**COMPUTE",misc[[#This Row],[Compute]],"**CPU**MODULE",misc[[#This Row],[Module]],splitchar,"AGU*CR*MCI*STATUS**")</f>
        <v>*SOCKET0**COMPUTE1**CPU**MODULE31__AGU*CR*MCI*STATUS**</v>
      </c>
      <c r="Q91">
        <f>COUNTIFS(core_mc[TestName],misc[[#This Row],[AGU_MCA_String]],core_mc[VisualId],MC_Check!$H$2)</f>
        <v>0</v>
      </c>
      <c r="R91" t="str">
        <f>_xlfn.TEXTJOIN("",,"*SOCKET0**COMPUTE",misc[[#This Row],[Compute]],"**CPU**MODULE",misc[[#This Row],[Module]],splitchar,"IC*CR*MCI*STATUS**")</f>
        <v>*SOCKET0**COMPUTE1**CPU**MODULE31__IC*CR*MCI*STATUS**</v>
      </c>
      <c r="S91">
        <f>COUNTIFS(core_mc[TestName],misc[[#This Row],[IC_MCA_String]],core_mc[VisualId],MC_Check!$H$2)</f>
        <v>0</v>
      </c>
      <c r="T91" t="str">
        <f>_xlfn.TEXTJOIN("",,"*SOCKET0**COMPUTE",misc[[#This Row],[Compute]],"**CPU**MODULE",misc[[#This Row],[Module]],splitchar,"BBL*CR*MCI*STATUS**")</f>
        <v>*SOCKET0**COMPUTE1**CPU**MODULE31__BBL*CR*MCI*STATUS**</v>
      </c>
      <c r="U91">
        <f>COUNTIFS(core_mc[TestName],misc[[#This Row],[CORE_BBL_String]],core_mc[VisualId],MC_Check!$H$2)</f>
        <v>0</v>
      </c>
      <c r="V91" t="str">
        <f>_xlfn.TEXTJOIN("",,"*SOCKET0**COMPUTE",misc[[#This Row],[Compute]],"**CPU**MODULE",misc[[#This Row],[Module]],splitchar,"BUS*CR*MCI*STATUS**")</f>
        <v>*SOCKET0**COMPUTE1**CPU**MODULE31__BUS*CR*MCI*STATUS**</v>
      </c>
      <c r="W91">
        <f>COUNTIFS(core_mc[TestName],misc[[#This Row],[Core_BUS_String]],core_mc[VisualId],MC_Check!$H$2)</f>
        <v>0</v>
      </c>
      <c r="X91" t="str">
        <f>_xlfn.TEXTJOIN("",,"*SOCKET0**COMPUTE",misc[[#This Row],[Compute]],"**CPU**MODULE",misc[[#This Row],[Module]],splitchar,"L2*CR*MCI*STATUS**")</f>
        <v>*SOCKET0**COMPUTE1**CPU**MODULE31__L2*CR*MCI*STATUS**</v>
      </c>
      <c r="Y91">
        <f>COUNTIFS(core_mc[TestName],misc[[#This Row],[Core_L2_String]],core_mc[VisualId],MC_Check!$H$2)</f>
        <v>0</v>
      </c>
      <c r="Z91">
        <f>misc[[#This Row],[Core_BBL_Count]]+misc[[#This Row],[Core_IC_Count]]+misc[[#This Row],[Core_MEC_Count]]+misc[[#This Row],[Core_AGU_Count]]+misc[[#This Row],[Core_L2_Count]]+misc[[#This Row],[Core_BUS_Count]]</f>
        <v>0</v>
      </c>
      <c r="AA9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1" t="str">
        <f>_xlfn.TEXTJOIN("",,"*SOCKET0**COMPUTE",misc[[#This Row],[Compute]],"**UNCORE**SCF**SCF*LLC**SCF*LLC",misc[[#This Row],[location]],splitchar,"MCI*STATUS*")</f>
        <v>*SOCKET0**COMPUTE1**UNCORE**SCF**SCF*LLC**SCF*LLC88__MCI*STATUS*</v>
      </c>
      <c r="AC91">
        <f>COUNTIFS(cha_mc[TestName],misc[[#This Row],[LLC_MCA_String]],cha_mc[VisualId],MC_Check!$H$2)</f>
        <v>0</v>
      </c>
    </row>
    <row r="92" spans="6:29" x14ac:dyDescent="0.3">
      <c r="F92">
        <v>1</v>
      </c>
      <c r="G92">
        <f t="shared" si="6"/>
        <v>89</v>
      </c>
      <c r="H92">
        <f t="shared" si="9"/>
        <v>35</v>
      </c>
      <c r="I92" s="5" t="b">
        <f>misc[[#This Row],[Core_Hitter_Count]]&gt;0</f>
        <v>0</v>
      </c>
      <c r="J92" t="b">
        <f>misc[[#This Row],[LLC_Hitter_Count]]&gt;0</f>
        <v>0</v>
      </c>
      <c r="K92" t="b">
        <f>misc[[#This Row],[CHA_Hitter_Count]]&gt;0</f>
        <v>0</v>
      </c>
      <c r="L92" t="str">
        <f>_xlfn.TEXTJOIN("",,"*SOCKET0**COMPUTE",misc[[#This Row],[Compute]],"**UNCORE**CHA**CHA",misc[[#This Row],[location]],splitchar,"UTIL**MC*STATUS*")</f>
        <v>*SOCKET0**COMPUTE1**UNCORE**CHA**CHA89__UTIL**MC*STATUS*</v>
      </c>
      <c r="M92">
        <f>COUNTIFS(cha_mc[TestName],misc[[#This Row],[CHA_MCA_String]],cha_mc[VisualId],MC_Check!$H$2)</f>
        <v>0</v>
      </c>
      <c r="N92" t="str">
        <f>_xlfn.TEXTJOIN("",,"*SOCKET0**COMPUTE",misc[[#This Row],[Compute]],"**CPU**MODULE",misc[[#This Row],[Module]],splitchar,"MEC*CR*MCI*STATUS**")</f>
        <v>*SOCKET0**COMPUTE1**CPU**MODULE35__MEC*CR*MCI*STATUS**</v>
      </c>
      <c r="O92">
        <f>COUNTIFS(core_mc[TestName],misc[[#This Row],[MEC_MCA_String]],core_mc[VisualId],MC_Check!$H$2)</f>
        <v>0</v>
      </c>
      <c r="P92" t="str">
        <f>_xlfn.TEXTJOIN("",,"*SOCKET0**COMPUTE",misc[[#This Row],[Compute]],"**CPU**MODULE",misc[[#This Row],[Module]],splitchar,"AGU*CR*MCI*STATUS**")</f>
        <v>*SOCKET0**COMPUTE1**CPU**MODULE35__AGU*CR*MCI*STATUS**</v>
      </c>
      <c r="Q92">
        <f>COUNTIFS(core_mc[TestName],misc[[#This Row],[AGU_MCA_String]],core_mc[VisualId],MC_Check!$H$2)</f>
        <v>0</v>
      </c>
      <c r="R92" t="str">
        <f>_xlfn.TEXTJOIN("",,"*SOCKET0**COMPUTE",misc[[#This Row],[Compute]],"**CPU**MODULE",misc[[#This Row],[Module]],splitchar,"IC*CR*MCI*STATUS**")</f>
        <v>*SOCKET0**COMPUTE1**CPU**MODULE35__IC*CR*MCI*STATUS**</v>
      </c>
      <c r="S92">
        <f>COUNTIFS(core_mc[TestName],misc[[#This Row],[IC_MCA_String]],core_mc[VisualId],MC_Check!$H$2)</f>
        <v>0</v>
      </c>
      <c r="T92" t="str">
        <f>_xlfn.TEXTJOIN("",,"*SOCKET0**COMPUTE",misc[[#This Row],[Compute]],"**CPU**MODULE",misc[[#This Row],[Module]],splitchar,"BBL*CR*MCI*STATUS**")</f>
        <v>*SOCKET0**COMPUTE1**CPU**MODULE35__BBL*CR*MCI*STATUS**</v>
      </c>
      <c r="U92">
        <f>COUNTIFS(core_mc[TestName],misc[[#This Row],[CORE_BBL_String]],core_mc[VisualId],MC_Check!$H$2)</f>
        <v>0</v>
      </c>
      <c r="V92" t="str">
        <f>_xlfn.TEXTJOIN("",,"*SOCKET0**COMPUTE",misc[[#This Row],[Compute]],"**CPU**MODULE",misc[[#This Row],[Module]],splitchar,"BUS*CR*MCI*STATUS**")</f>
        <v>*SOCKET0**COMPUTE1**CPU**MODULE35__BUS*CR*MCI*STATUS**</v>
      </c>
      <c r="W92">
        <f>COUNTIFS(core_mc[TestName],misc[[#This Row],[Core_BUS_String]],core_mc[VisualId],MC_Check!$H$2)</f>
        <v>0</v>
      </c>
      <c r="X92" t="str">
        <f>_xlfn.TEXTJOIN("",,"*SOCKET0**COMPUTE",misc[[#This Row],[Compute]],"**CPU**MODULE",misc[[#This Row],[Module]],splitchar,"L2*CR*MCI*STATUS**")</f>
        <v>*SOCKET0**COMPUTE1**CPU**MODULE35__L2*CR*MCI*STATUS**</v>
      </c>
      <c r="Y92">
        <f>COUNTIFS(core_mc[TestName],misc[[#This Row],[Core_L2_String]],core_mc[VisualId],MC_Check!$H$2)</f>
        <v>0</v>
      </c>
      <c r="Z92">
        <f>misc[[#This Row],[Core_BBL_Count]]+misc[[#This Row],[Core_IC_Count]]+misc[[#This Row],[Core_MEC_Count]]+misc[[#This Row],[Core_AGU_Count]]+misc[[#This Row],[Core_L2_Count]]+misc[[#This Row],[Core_BUS_Count]]</f>
        <v>0</v>
      </c>
      <c r="AA9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2" t="str">
        <f>_xlfn.TEXTJOIN("",,"*SOCKET0**COMPUTE",misc[[#This Row],[Compute]],"**UNCORE**SCF**SCF*LLC**SCF*LLC",misc[[#This Row],[location]],splitchar,"MCI*STATUS*")</f>
        <v>*SOCKET0**COMPUTE1**UNCORE**SCF**SCF*LLC**SCF*LLC89__MCI*STATUS*</v>
      </c>
      <c r="AC92">
        <f>COUNTIFS(cha_mc[TestName],misc[[#This Row],[LLC_MCA_String]],cha_mc[VisualId],MC_Check!$H$2)</f>
        <v>0</v>
      </c>
    </row>
    <row r="93" spans="6:29" x14ac:dyDescent="0.3">
      <c r="F93">
        <v>1</v>
      </c>
      <c r="G93">
        <f t="shared" si="6"/>
        <v>90</v>
      </c>
      <c r="H93" s="95" t="s">
        <v>145</v>
      </c>
      <c r="I93" s="5" t="b">
        <f>misc[[#This Row],[Core_Hitter_Count]]&gt;0</f>
        <v>0</v>
      </c>
      <c r="J93" t="b">
        <f>misc[[#This Row],[LLC_Hitter_Count]]&gt;0</f>
        <v>0</v>
      </c>
      <c r="K93" t="b">
        <f>misc[[#This Row],[CHA_Hitter_Count]]&gt;0</f>
        <v>0</v>
      </c>
      <c r="L93" t="str">
        <f>_xlfn.TEXTJOIN("",,"*SOCKET0**COMPUTE",misc[[#This Row],[Compute]],"**UNCORE**CHA**CHA",misc[[#This Row],[location]],splitchar,"UTIL**MC*STATUS*")</f>
        <v>*SOCKET0**COMPUTE1**UNCORE**CHA**CHA90__UTIL**MC*STATUS*</v>
      </c>
      <c r="M93">
        <f>COUNTIFS(cha_mc[TestName],misc[[#This Row],[CHA_MCA_String]],cha_mc[VisualId],MC_Check!$H$2)</f>
        <v>0</v>
      </c>
      <c r="N93" t="str">
        <f>_xlfn.TEXTJOIN("",,"*SOCKET0**COMPUTE",misc[[#This Row],[Compute]],"**CPU**MODULE",misc[[#This Row],[Module]],splitchar,"MEC*CR*MCI*STATUS**")</f>
        <v>*SOCKET0**COMPUTE1**CPU**MODULE--__MEC*CR*MCI*STATUS**</v>
      </c>
      <c r="O93">
        <f>COUNTIFS(core_mc[TestName],misc[[#This Row],[MEC_MCA_String]],core_mc[VisualId],MC_Check!$H$2)</f>
        <v>0</v>
      </c>
      <c r="P93" t="str">
        <f>_xlfn.TEXTJOIN("",,"*SOCKET0**COMPUTE",misc[[#This Row],[Compute]],"**CPU**MODULE",misc[[#This Row],[Module]],splitchar,"AGU*CR*MCI*STATUS**")</f>
        <v>*SOCKET0**COMPUTE1**CPU**MODULE--__AGU*CR*MCI*STATUS**</v>
      </c>
      <c r="Q93">
        <f>COUNTIFS(core_mc[TestName],misc[[#This Row],[AGU_MCA_String]],core_mc[VisualId],MC_Check!$H$2)</f>
        <v>0</v>
      </c>
      <c r="R93" t="str">
        <f>_xlfn.TEXTJOIN("",,"*SOCKET0**COMPUTE",misc[[#This Row],[Compute]],"**CPU**MODULE",misc[[#This Row],[Module]],splitchar,"IC*CR*MCI*STATUS**")</f>
        <v>*SOCKET0**COMPUTE1**CPU**MODULE--__IC*CR*MCI*STATUS**</v>
      </c>
      <c r="S93">
        <f>COUNTIFS(core_mc[TestName],misc[[#This Row],[IC_MCA_String]],core_mc[VisualId],MC_Check!$H$2)</f>
        <v>0</v>
      </c>
      <c r="T93" t="str">
        <f>_xlfn.TEXTJOIN("",,"*SOCKET0**COMPUTE",misc[[#This Row],[Compute]],"**CPU**MODULE",misc[[#This Row],[Module]],splitchar,"BBL*CR*MCI*STATUS**")</f>
        <v>*SOCKET0**COMPUTE1**CPU**MODULE--__BBL*CR*MCI*STATUS**</v>
      </c>
      <c r="U93">
        <f>COUNTIFS(core_mc[TestName],misc[[#This Row],[CORE_BBL_String]],core_mc[VisualId],MC_Check!$H$2)</f>
        <v>0</v>
      </c>
      <c r="V93" t="str">
        <f>_xlfn.TEXTJOIN("",,"*SOCKET0**COMPUTE",misc[[#This Row],[Compute]],"**CPU**MODULE",misc[[#This Row],[Module]],splitchar,"BUS*CR*MCI*STATUS**")</f>
        <v>*SOCKET0**COMPUTE1**CPU**MODULE--__BUS*CR*MCI*STATUS**</v>
      </c>
      <c r="W93">
        <f>COUNTIFS(core_mc[TestName],misc[[#This Row],[Core_BUS_String]],core_mc[VisualId],MC_Check!$H$2)</f>
        <v>0</v>
      </c>
      <c r="X93" t="str">
        <f>_xlfn.TEXTJOIN("",,"*SOCKET0**COMPUTE",misc[[#This Row],[Compute]],"**CPU**MODULE",misc[[#This Row],[Module]],splitchar,"L2*CR*MCI*STATUS**")</f>
        <v>*SOCKET0**COMPUTE1**CPU**MODULE--__L2*CR*MCI*STATUS**</v>
      </c>
      <c r="Y93">
        <f>COUNTIFS(core_mc[TestName],misc[[#This Row],[Core_L2_String]],core_mc[VisualId],MC_Check!$H$2)</f>
        <v>0</v>
      </c>
      <c r="Z93">
        <f>misc[[#This Row],[Core_BBL_Count]]+misc[[#This Row],[Core_IC_Count]]+misc[[#This Row],[Core_MEC_Count]]+misc[[#This Row],[Core_AGU_Count]]+misc[[#This Row],[Core_L2_Count]]+misc[[#This Row],[Core_BUS_Count]]</f>
        <v>0</v>
      </c>
      <c r="AA9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3" t="str">
        <f>_xlfn.TEXTJOIN("",,"*SOCKET0**COMPUTE",misc[[#This Row],[Compute]],"**UNCORE**SCF**SCF*LLC**SCF*LLC",misc[[#This Row],[location]],splitchar,"MCI*STATUS*")</f>
        <v>*SOCKET0**COMPUTE1**UNCORE**SCF**SCF*LLC**SCF*LLC90__MCI*STATUS*</v>
      </c>
      <c r="AC93">
        <f>COUNTIFS(cha_mc[TestName],misc[[#This Row],[LLC_MCA_String]],cha_mc[VisualId],MC_Check!$H$2)</f>
        <v>0</v>
      </c>
    </row>
    <row r="94" spans="6:29" x14ac:dyDescent="0.3">
      <c r="F94">
        <v>1</v>
      </c>
      <c r="G94">
        <f t="shared" si="6"/>
        <v>91</v>
      </c>
      <c r="H94" s="95" t="s">
        <v>145</v>
      </c>
      <c r="I94" s="5" t="b">
        <f>misc[[#This Row],[Core_Hitter_Count]]&gt;0</f>
        <v>0</v>
      </c>
      <c r="J94" t="b">
        <f>misc[[#This Row],[LLC_Hitter_Count]]&gt;0</f>
        <v>0</v>
      </c>
      <c r="K94" t="b">
        <f>misc[[#This Row],[CHA_Hitter_Count]]&gt;0</f>
        <v>0</v>
      </c>
      <c r="L94" t="str">
        <f>_xlfn.TEXTJOIN("",,"*SOCKET0**COMPUTE",misc[[#This Row],[Compute]],"**UNCORE**CHA**CHA",misc[[#This Row],[location]],splitchar,"UTIL**MC*STATUS*")</f>
        <v>*SOCKET0**COMPUTE1**UNCORE**CHA**CHA91__UTIL**MC*STATUS*</v>
      </c>
      <c r="M94">
        <f>COUNTIFS(cha_mc[TestName],misc[[#This Row],[CHA_MCA_String]],cha_mc[VisualId],MC_Check!$H$2)</f>
        <v>0</v>
      </c>
      <c r="N94" t="str">
        <f>_xlfn.TEXTJOIN("",,"*SOCKET0**COMPUTE",misc[[#This Row],[Compute]],"**CPU**MODULE",misc[[#This Row],[Module]],splitchar,"MEC*CR*MCI*STATUS**")</f>
        <v>*SOCKET0**COMPUTE1**CPU**MODULE--__MEC*CR*MCI*STATUS**</v>
      </c>
      <c r="O94">
        <f>COUNTIFS(core_mc[TestName],misc[[#This Row],[MEC_MCA_String]],core_mc[VisualId],MC_Check!$H$2)</f>
        <v>0</v>
      </c>
      <c r="P94" t="str">
        <f>_xlfn.TEXTJOIN("",,"*SOCKET0**COMPUTE",misc[[#This Row],[Compute]],"**CPU**MODULE",misc[[#This Row],[Module]],splitchar,"AGU*CR*MCI*STATUS**")</f>
        <v>*SOCKET0**COMPUTE1**CPU**MODULE--__AGU*CR*MCI*STATUS**</v>
      </c>
      <c r="Q94">
        <f>COUNTIFS(core_mc[TestName],misc[[#This Row],[AGU_MCA_String]],core_mc[VisualId],MC_Check!$H$2)</f>
        <v>0</v>
      </c>
      <c r="R94" t="str">
        <f>_xlfn.TEXTJOIN("",,"*SOCKET0**COMPUTE",misc[[#This Row],[Compute]],"**CPU**MODULE",misc[[#This Row],[Module]],splitchar,"IC*CR*MCI*STATUS**")</f>
        <v>*SOCKET0**COMPUTE1**CPU**MODULE--__IC*CR*MCI*STATUS**</v>
      </c>
      <c r="S94">
        <f>COUNTIFS(core_mc[TestName],misc[[#This Row],[IC_MCA_String]],core_mc[VisualId],MC_Check!$H$2)</f>
        <v>0</v>
      </c>
      <c r="T94" t="str">
        <f>_xlfn.TEXTJOIN("",,"*SOCKET0**COMPUTE",misc[[#This Row],[Compute]],"**CPU**MODULE",misc[[#This Row],[Module]],splitchar,"BBL*CR*MCI*STATUS**")</f>
        <v>*SOCKET0**COMPUTE1**CPU**MODULE--__BBL*CR*MCI*STATUS**</v>
      </c>
      <c r="U94">
        <f>COUNTIFS(core_mc[TestName],misc[[#This Row],[CORE_BBL_String]],core_mc[VisualId],MC_Check!$H$2)</f>
        <v>0</v>
      </c>
      <c r="V94" t="str">
        <f>_xlfn.TEXTJOIN("",,"*SOCKET0**COMPUTE",misc[[#This Row],[Compute]],"**CPU**MODULE",misc[[#This Row],[Module]],splitchar,"BUS*CR*MCI*STATUS**")</f>
        <v>*SOCKET0**COMPUTE1**CPU**MODULE--__BUS*CR*MCI*STATUS**</v>
      </c>
      <c r="W94">
        <f>COUNTIFS(core_mc[TestName],misc[[#This Row],[Core_BUS_String]],core_mc[VisualId],MC_Check!$H$2)</f>
        <v>0</v>
      </c>
      <c r="X94" t="str">
        <f>_xlfn.TEXTJOIN("",,"*SOCKET0**COMPUTE",misc[[#This Row],[Compute]],"**CPU**MODULE",misc[[#This Row],[Module]],splitchar,"L2*CR*MCI*STATUS**")</f>
        <v>*SOCKET0**COMPUTE1**CPU**MODULE--__L2*CR*MCI*STATUS**</v>
      </c>
      <c r="Y94">
        <f>COUNTIFS(core_mc[TestName],misc[[#This Row],[Core_L2_String]],core_mc[VisualId],MC_Check!$H$2)</f>
        <v>0</v>
      </c>
      <c r="Z94">
        <f>misc[[#This Row],[Core_BBL_Count]]+misc[[#This Row],[Core_IC_Count]]+misc[[#This Row],[Core_MEC_Count]]+misc[[#This Row],[Core_AGU_Count]]+misc[[#This Row],[Core_L2_Count]]+misc[[#This Row],[Core_BUS_Count]]</f>
        <v>0</v>
      </c>
      <c r="AA9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4" t="str">
        <f>_xlfn.TEXTJOIN("",,"*SOCKET0**COMPUTE",misc[[#This Row],[Compute]],"**UNCORE**SCF**SCF*LLC**SCF*LLC",misc[[#This Row],[location]],splitchar,"MCI*STATUS*")</f>
        <v>*SOCKET0**COMPUTE1**UNCORE**SCF**SCF*LLC**SCF*LLC91__MCI*STATUS*</v>
      </c>
      <c r="AC94">
        <f>COUNTIFS(cha_mc[TestName],misc[[#This Row],[LLC_MCA_String]],cha_mc[VisualId],MC_Check!$H$2)</f>
        <v>0</v>
      </c>
    </row>
    <row r="95" spans="6:29" x14ac:dyDescent="0.3">
      <c r="F95">
        <v>1</v>
      </c>
      <c r="G95">
        <f t="shared" ref="G95:G126" si="10">G94+1</f>
        <v>92</v>
      </c>
      <c r="H95" s="95" t="s">
        <v>145</v>
      </c>
      <c r="I95" s="5" t="b">
        <f>misc[[#This Row],[Core_Hitter_Count]]&gt;0</f>
        <v>0</v>
      </c>
      <c r="J95" t="b">
        <f>misc[[#This Row],[LLC_Hitter_Count]]&gt;0</f>
        <v>0</v>
      </c>
      <c r="K95" t="b">
        <f>misc[[#This Row],[CHA_Hitter_Count]]&gt;0</f>
        <v>0</v>
      </c>
      <c r="L95" t="str">
        <f>_xlfn.TEXTJOIN("",,"*SOCKET0**COMPUTE",misc[[#This Row],[Compute]],"**UNCORE**CHA**CHA",misc[[#This Row],[location]],splitchar,"UTIL**MC*STATUS*")</f>
        <v>*SOCKET0**COMPUTE1**UNCORE**CHA**CHA92__UTIL**MC*STATUS*</v>
      </c>
      <c r="M95">
        <f>COUNTIFS(cha_mc[TestName],misc[[#This Row],[CHA_MCA_String]],cha_mc[VisualId],MC_Check!$H$2)</f>
        <v>0</v>
      </c>
      <c r="N95" t="str">
        <f>_xlfn.TEXTJOIN("",,"*SOCKET0**COMPUTE",misc[[#This Row],[Compute]],"**CPU**MODULE",misc[[#This Row],[Module]],splitchar,"MEC*CR*MCI*STATUS**")</f>
        <v>*SOCKET0**COMPUTE1**CPU**MODULE--__MEC*CR*MCI*STATUS**</v>
      </c>
      <c r="O95">
        <f>COUNTIFS(core_mc[TestName],misc[[#This Row],[MEC_MCA_String]],core_mc[VisualId],MC_Check!$H$2)</f>
        <v>0</v>
      </c>
      <c r="P95" t="str">
        <f>_xlfn.TEXTJOIN("",,"*SOCKET0**COMPUTE",misc[[#This Row],[Compute]],"**CPU**MODULE",misc[[#This Row],[Module]],splitchar,"AGU*CR*MCI*STATUS**")</f>
        <v>*SOCKET0**COMPUTE1**CPU**MODULE--__AGU*CR*MCI*STATUS**</v>
      </c>
      <c r="Q95">
        <f>COUNTIFS(core_mc[TestName],misc[[#This Row],[AGU_MCA_String]],core_mc[VisualId],MC_Check!$H$2)</f>
        <v>0</v>
      </c>
      <c r="R95" t="str">
        <f>_xlfn.TEXTJOIN("",,"*SOCKET0**COMPUTE",misc[[#This Row],[Compute]],"**CPU**MODULE",misc[[#This Row],[Module]],splitchar,"IC*CR*MCI*STATUS**")</f>
        <v>*SOCKET0**COMPUTE1**CPU**MODULE--__IC*CR*MCI*STATUS**</v>
      </c>
      <c r="S95">
        <f>COUNTIFS(core_mc[TestName],misc[[#This Row],[IC_MCA_String]],core_mc[VisualId],MC_Check!$H$2)</f>
        <v>0</v>
      </c>
      <c r="T95" t="str">
        <f>_xlfn.TEXTJOIN("",,"*SOCKET0**COMPUTE",misc[[#This Row],[Compute]],"**CPU**MODULE",misc[[#This Row],[Module]],splitchar,"BBL*CR*MCI*STATUS**")</f>
        <v>*SOCKET0**COMPUTE1**CPU**MODULE--__BBL*CR*MCI*STATUS**</v>
      </c>
      <c r="U95">
        <f>COUNTIFS(core_mc[TestName],misc[[#This Row],[CORE_BBL_String]],core_mc[VisualId],MC_Check!$H$2)</f>
        <v>0</v>
      </c>
      <c r="V95" t="str">
        <f>_xlfn.TEXTJOIN("",,"*SOCKET0**COMPUTE",misc[[#This Row],[Compute]],"**CPU**MODULE",misc[[#This Row],[Module]],splitchar,"BUS*CR*MCI*STATUS**")</f>
        <v>*SOCKET0**COMPUTE1**CPU**MODULE--__BUS*CR*MCI*STATUS**</v>
      </c>
      <c r="W95">
        <f>COUNTIFS(core_mc[TestName],misc[[#This Row],[Core_BUS_String]],core_mc[VisualId],MC_Check!$H$2)</f>
        <v>0</v>
      </c>
      <c r="X95" t="str">
        <f>_xlfn.TEXTJOIN("",,"*SOCKET0**COMPUTE",misc[[#This Row],[Compute]],"**CPU**MODULE",misc[[#This Row],[Module]],splitchar,"L2*CR*MCI*STATUS**")</f>
        <v>*SOCKET0**COMPUTE1**CPU**MODULE--__L2*CR*MCI*STATUS**</v>
      </c>
      <c r="Y95">
        <f>COUNTIFS(core_mc[TestName],misc[[#This Row],[Core_L2_String]],core_mc[VisualId],MC_Check!$H$2)</f>
        <v>0</v>
      </c>
      <c r="Z95">
        <f>misc[[#This Row],[Core_BBL_Count]]+misc[[#This Row],[Core_IC_Count]]+misc[[#This Row],[Core_MEC_Count]]+misc[[#This Row],[Core_AGU_Count]]+misc[[#This Row],[Core_L2_Count]]+misc[[#This Row],[Core_BUS_Count]]</f>
        <v>0</v>
      </c>
      <c r="AA9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5" t="str">
        <f>_xlfn.TEXTJOIN("",,"*SOCKET0**COMPUTE",misc[[#This Row],[Compute]],"**UNCORE**SCF**SCF*LLC**SCF*LLC",misc[[#This Row],[location]],splitchar,"MCI*STATUS*")</f>
        <v>*SOCKET0**COMPUTE1**UNCORE**SCF**SCF*LLC**SCF*LLC92__MCI*STATUS*</v>
      </c>
      <c r="AC95">
        <f>COUNTIFS(cha_mc[TestName],misc[[#This Row],[LLC_MCA_String]],cha_mc[VisualId],MC_Check!$H$2)</f>
        <v>0</v>
      </c>
    </row>
    <row r="96" spans="6:29" x14ac:dyDescent="0.3">
      <c r="F96">
        <v>1</v>
      </c>
      <c r="G96">
        <f t="shared" si="10"/>
        <v>93</v>
      </c>
      <c r="H96" s="95" t="s">
        <v>145</v>
      </c>
      <c r="I96" s="5" t="b">
        <f>misc[[#This Row],[Core_Hitter_Count]]&gt;0</f>
        <v>0</v>
      </c>
      <c r="J96" t="b">
        <f>misc[[#This Row],[LLC_Hitter_Count]]&gt;0</f>
        <v>0</v>
      </c>
      <c r="K96" t="b">
        <f>misc[[#This Row],[CHA_Hitter_Count]]&gt;0</f>
        <v>0</v>
      </c>
      <c r="L96" t="str">
        <f>_xlfn.TEXTJOIN("",,"*SOCKET0**COMPUTE",misc[[#This Row],[Compute]],"**UNCORE**CHA**CHA",misc[[#This Row],[location]],splitchar,"UTIL**MC*STATUS*")</f>
        <v>*SOCKET0**COMPUTE1**UNCORE**CHA**CHA93__UTIL**MC*STATUS*</v>
      </c>
      <c r="M96">
        <f>COUNTIFS(cha_mc[TestName],misc[[#This Row],[CHA_MCA_String]],cha_mc[VisualId],MC_Check!$H$2)</f>
        <v>0</v>
      </c>
      <c r="N96" t="str">
        <f>_xlfn.TEXTJOIN("",,"*SOCKET0**COMPUTE",misc[[#This Row],[Compute]],"**CPU**MODULE",misc[[#This Row],[Module]],splitchar,"MEC*CR*MCI*STATUS**")</f>
        <v>*SOCKET0**COMPUTE1**CPU**MODULE--__MEC*CR*MCI*STATUS**</v>
      </c>
      <c r="O96">
        <f>COUNTIFS(core_mc[TestName],misc[[#This Row],[MEC_MCA_String]],core_mc[VisualId],MC_Check!$H$2)</f>
        <v>0</v>
      </c>
      <c r="P96" t="str">
        <f>_xlfn.TEXTJOIN("",,"*SOCKET0**COMPUTE",misc[[#This Row],[Compute]],"**CPU**MODULE",misc[[#This Row],[Module]],splitchar,"AGU*CR*MCI*STATUS**")</f>
        <v>*SOCKET0**COMPUTE1**CPU**MODULE--__AGU*CR*MCI*STATUS**</v>
      </c>
      <c r="Q96">
        <f>COUNTIFS(core_mc[TestName],misc[[#This Row],[AGU_MCA_String]],core_mc[VisualId],MC_Check!$H$2)</f>
        <v>0</v>
      </c>
      <c r="R96" t="str">
        <f>_xlfn.TEXTJOIN("",,"*SOCKET0**COMPUTE",misc[[#This Row],[Compute]],"**CPU**MODULE",misc[[#This Row],[Module]],splitchar,"IC*CR*MCI*STATUS**")</f>
        <v>*SOCKET0**COMPUTE1**CPU**MODULE--__IC*CR*MCI*STATUS**</v>
      </c>
      <c r="S96">
        <f>COUNTIFS(core_mc[TestName],misc[[#This Row],[IC_MCA_String]],core_mc[VisualId],MC_Check!$H$2)</f>
        <v>0</v>
      </c>
      <c r="T96" t="str">
        <f>_xlfn.TEXTJOIN("",,"*SOCKET0**COMPUTE",misc[[#This Row],[Compute]],"**CPU**MODULE",misc[[#This Row],[Module]],splitchar,"BBL*CR*MCI*STATUS**")</f>
        <v>*SOCKET0**COMPUTE1**CPU**MODULE--__BBL*CR*MCI*STATUS**</v>
      </c>
      <c r="U96">
        <f>COUNTIFS(core_mc[TestName],misc[[#This Row],[CORE_BBL_String]],core_mc[VisualId],MC_Check!$H$2)</f>
        <v>0</v>
      </c>
      <c r="V96" t="str">
        <f>_xlfn.TEXTJOIN("",,"*SOCKET0**COMPUTE",misc[[#This Row],[Compute]],"**CPU**MODULE",misc[[#This Row],[Module]],splitchar,"BUS*CR*MCI*STATUS**")</f>
        <v>*SOCKET0**COMPUTE1**CPU**MODULE--__BUS*CR*MCI*STATUS**</v>
      </c>
      <c r="W96">
        <f>COUNTIFS(core_mc[TestName],misc[[#This Row],[Core_BUS_String]],core_mc[VisualId],MC_Check!$H$2)</f>
        <v>0</v>
      </c>
      <c r="X96" t="str">
        <f>_xlfn.TEXTJOIN("",,"*SOCKET0**COMPUTE",misc[[#This Row],[Compute]],"**CPU**MODULE",misc[[#This Row],[Module]],splitchar,"L2*CR*MCI*STATUS**")</f>
        <v>*SOCKET0**COMPUTE1**CPU**MODULE--__L2*CR*MCI*STATUS**</v>
      </c>
      <c r="Y96">
        <f>COUNTIFS(core_mc[TestName],misc[[#This Row],[Core_L2_String]],core_mc[VisualId],MC_Check!$H$2)</f>
        <v>0</v>
      </c>
      <c r="Z96">
        <f>misc[[#This Row],[Core_BBL_Count]]+misc[[#This Row],[Core_IC_Count]]+misc[[#This Row],[Core_MEC_Count]]+misc[[#This Row],[Core_AGU_Count]]+misc[[#This Row],[Core_L2_Count]]+misc[[#This Row],[Core_BUS_Count]]</f>
        <v>0</v>
      </c>
      <c r="AA9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6" t="str">
        <f>_xlfn.TEXTJOIN("",,"*SOCKET0**COMPUTE",misc[[#This Row],[Compute]],"**UNCORE**SCF**SCF*LLC**SCF*LLC",misc[[#This Row],[location]],splitchar,"MCI*STATUS*")</f>
        <v>*SOCKET0**COMPUTE1**UNCORE**SCF**SCF*LLC**SCF*LLC93__MCI*STATUS*</v>
      </c>
      <c r="AC96">
        <f>COUNTIFS(cha_mc[TestName],misc[[#This Row],[LLC_MCA_String]],cha_mc[VisualId],MC_Check!$H$2)</f>
        <v>0</v>
      </c>
    </row>
    <row r="97" spans="6:29" x14ac:dyDescent="0.3">
      <c r="F97">
        <v>1</v>
      </c>
      <c r="G97">
        <f t="shared" si="10"/>
        <v>94</v>
      </c>
      <c r="H97">
        <f>misc[[#This Row],[Compute]]*24+12</f>
        <v>36</v>
      </c>
      <c r="I97" s="5" t="b">
        <f>misc[[#This Row],[Core_Hitter_Count]]&gt;0</f>
        <v>0</v>
      </c>
      <c r="J97" t="b">
        <f>misc[[#This Row],[LLC_Hitter_Count]]&gt;0</f>
        <v>0</v>
      </c>
      <c r="K97" t="b">
        <f>misc[[#This Row],[CHA_Hitter_Count]]&gt;0</f>
        <v>0</v>
      </c>
      <c r="L97" t="str">
        <f>_xlfn.TEXTJOIN("",,"*SOCKET0**COMPUTE",misc[[#This Row],[Compute]],"**UNCORE**CHA**CHA",misc[[#This Row],[location]],splitchar,"UTIL**MC*STATUS*")</f>
        <v>*SOCKET0**COMPUTE1**UNCORE**CHA**CHA94__UTIL**MC*STATUS*</v>
      </c>
      <c r="M97">
        <f>COUNTIFS(cha_mc[TestName],misc[[#This Row],[CHA_MCA_String]],cha_mc[VisualId],MC_Check!$H$2)</f>
        <v>0</v>
      </c>
      <c r="N97" t="str">
        <f>_xlfn.TEXTJOIN("",,"*SOCKET0**COMPUTE",misc[[#This Row],[Compute]],"**CPU**MODULE",misc[[#This Row],[Module]],splitchar,"MEC*CR*MCI*STATUS**")</f>
        <v>*SOCKET0**COMPUTE1**CPU**MODULE36__MEC*CR*MCI*STATUS**</v>
      </c>
      <c r="O97">
        <f>COUNTIFS(core_mc[TestName],misc[[#This Row],[MEC_MCA_String]],core_mc[VisualId],MC_Check!$H$2)</f>
        <v>0</v>
      </c>
      <c r="P97" t="str">
        <f>_xlfn.TEXTJOIN("",,"*SOCKET0**COMPUTE",misc[[#This Row],[Compute]],"**CPU**MODULE",misc[[#This Row],[Module]],splitchar,"AGU*CR*MCI*STATUS**")</f>
        <v>*SOCKET0**COMPUTE1**CPU**MODULE36__AGU*CR*MCI*STATUS**</v>
      </c>
      <c r="Q97">
        <f>COUNTIFS(core_mc[TestName],misc[[#This Row],[AGU_MCA_String]],core_mc[VisualId],MC_Check!$H$2)</f>
        <v>0</v>
      </c>
      <c r="R97" t="str">
        <f>_xlfn.TEXTJOIN("",,"*SOCKET0**COMPUTE",misc[[#This Row],[Compute]],"**CPU**MODULE",misc[[#This Row],[Module]],splitchar,"IC*CR*MCI*STATUS**")</f>
        <v>*SOCKET0**COMPUTE1**CPU**MODULE36__IC*CR*MCI*STATUS**</v>
      </c>
      <c r="S97">
        <f>COUNTIFS(core_mc[TestName],misc[[#This Row],[IC_MCA_String]],core_mc[VisualId],MC_Check!$H$2)</f>
        <v>0</v>
      </c>
      <c r="T97" t="str">
        <f>_xlfn.TEXTJOIN("",,"*SOCKET0**COMPUTE",misc[[#This Row],[Compute]],"**CPU**MODULE",misc[[#This Row],[Module]],splitchar,"BBL*CR*MCI*STATUS**")</f>
        <v>*SOCKET0**COMPUTE1**CPU**MODULE36__BBL*CR*MCI*STATUS**</v>
      </c>
      <c r="U97">
        <f>COUNTIFS(core_mc[TestName],misc[[#This Row],[CORE_BBL_String]],core_mc[VisualId],MC_Check!$H$2)</f>
        <v>0</v>
      </c>
      <c r="V97" t="str">
        <f>_xlfn.TEXTJOIN("",,"*SOCKET0**COMPUTE",misc[[#This Row],[Compute]],"**CPU**MODULE",misc[[#This Row],[Module]],splitchar,"BUS*CR*MCI*STATUS**")</f>
        <v>*SOCKET0**COMPUTE1**CPU**MODULE36__BUS*CR*MCI*STATUS**</v>
      </c>
      <c r="W97">
        <f>COUNTIFS(core_mc[TestName],misc[[#This Row],[Core_BUS_String]],core_mc[VisualId],MC_Check!$H$2)</f>
        <v>0</v>
      </c>
      <c r="X97" t="str">
        <f>_xlfn.TEXTJOIN("",,"*SOCKET0**COMPUTE",misc[[#This Row],[Compute]],"**CPU**MODULE",misc[[#This Row],[Module]],splitchar,"L2*CR*MCI*STATUS**")</f>
        <v>*SOCKET0**COMPUTE1**CPU**MODULE36__L2*CR*MCI*STATUS**</v>
      </c>
      <c r="Y97">
        <f>COUNTIFS(core_mc[TestName],misc[[#This Row],[Core_L2_String]],core_mc[VisualId],MC_Check!$H$2)</f>
        <v>0</v>
      </c>
      <c r="Z97">
        <f>misc[[#This Row],[Core_BBL_Count]]+misc[[#This Row],[Core_IC_Count]]+misc[[#This Row],[Core_MEC_Count]]+misc[[#This Row],[Core_AGU_Count]]+misc[[#This Row],[Core_L2_Count]]+misc[[#This Row],[Core_BUS_Count]]</f>
        <v>0</v>
      </c>
      <c r="AA9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7" t="str">
        <f>_xlfn.TEXTJOIN("",,"*SOCKET0**COMPUTE",misc[[#This Row],[Compute]],"**UNCORE**SCF**SCF*LLC**SCF*LLC",misc[[#This Row],[location]],splitchar,"MCI*STATUS*")</f>
        <v>*SOCKET0**COMPUTE1**UNCORE**SCF**SCF*LLC**SCF*LLC94__MCI*STATUS*</v>
      </c>
      <c r="AC97">
        <f>COUNTIFS(cha_mc[TestName],misc[[#This Row],[LLC_MCA_String]],cha_mc[VisualId],MC_Check!$H$2)</f>
        <v>0</v>
      </c>
    </row>
    <row r="98" spans="6:29" x14ac:dyDescent="0.3">
      <c r="F98">
        <v>1</v>
      </c>
      <c r="G98">
        <f t="shared" si="10"/>
        <v>95</v>
      </c>
      <c r="H98">
        <f>misc[[#This Row],[Compute]]*24+16</f>
        <v>40</v>
      </c>
      <c r="I98" s="5" t="b">
        <f>misc[[#This Row],[Core_Hitter_Count]]&gt;0</f>
        <v>0</v>
      </c>
      <c r="J98" t="b">
        <f>misc[[#This Row],[LLC_Hitter_Count]]&gt;0</f>
        <v>0</v>
      </c>
      <c r="K98" t="b">
        <f>misc[[#This Row],[CHA_Hitter_Count]]&gt;0</f>
        <v>0</v>
      </c>
      <c r="L98" t="str">
        <f>_xlfn.TEXTJOIN("",,"*SOCKET0**COMPUTE",misc[[#This Row],[Compute]],"**UNCORE**CHA**CHA",misc[[#This Row],[location]],splitchar,"UTIL**MC*STATUS*")</f>
        <v>*SOCKET0**COMPUTE1**UNCORE**CHA**CHA95__UTIL**MC*STATUS*</v>
      </c>
      <c r="M98">
        <f>COUNTIFS(cha_mc[TestName],misc[[#This Row],[CHA_MCA_String]],cha_mc[VisualId],MC_Check!$H$2)</f>
        <v>0</v>
      </c>
      <c r="N98" t="str">
        <f>_xlfn.TEXTJOIN("",,"*SOCKET0**COMPUTE",misc[[#This Row],[Compute]],"**CPU**MODULE",misc[[#This Row],[Module]],splitchar,"MEC*CR*MCI*STATUS**")</f>
        <v>*SOCKET0**COMPUTE1**CPU**MODULE40__MEC*CR*MCI*STATUS**</v>
      </c>
      <c r="O98">
        <f>COUNTIFS(core_mc[TestName],misc[[#This Row],[MEC_MCA_String]],core_mc[VisualId],MC_Check!$H$2)</f>
        <v>0</v>
      </c>
      <c r="P98" t="str">
        <f>_xlfn.TEXTJOIN("",,"*SOCKET0**COMPUTE",misc[[#This Row],[Compute]],"**CPU**MODULE",misc[[#This Row],[Module]],splitchar,"AGU*CR*MCI*STATUS**")</f>
        <v>*SOCKET0**COMPUTE1**CPU**MODULE40__AGU*CR*MCI*STATUS**</v>
      </c>
      <c r="Q98">
        <f>COUNTIFS(core_mc[TestName],misc[[#This Row],[AGU_MCA_String]],core_mc[VisualId],MC_Check!$H$2)</f>
        <v>0</v>
      </c>
      <c r="R98" t="str">
        <f>_xlfn.TEXTJOIN("",,"*SOCKET0**COMPUTE",misc[[#This Row],[Compute]],"**CPU**MODULE",misc[[#This Row],[Module]],splitchar,"IC*CR*MCI*STATUS**")</f>
        <v>*SOCKET0**COMPUTE1**CPU**MODULE40__IC*CR*MCI*STATUS**</v>
      </c>
      <c r="S98">
        <f>COUNTIFS(core_mc[TestName],misc[[#This Row],[IC_MCA_String]],core_mc[VisualId],MC_Check!$H$2)</f>
        <v>0</v>
      </c>
      <c r="T98" t="str">
        <f>_xlfn.TEXTJOIN("",,"*SOCKET0**COMPUTE",misc[[#This Row],[Compute]],"**CPU**MODULE",misc[[#This Row],[Module]],splitchar,"BBL*CR*MCI*STATUS**")</f>
        <v>*SOCKET0**COMPUTE1**CPU**MODULE40__BBL*CR*MCI*STATUS**</v>
      </c>
      <c r="U98">
        <f>COUNTIFS(core_mc[TestName],misc[[#This Row],[CORE_BBL_String]],core_mc[VisualId],MC_Check!$H$2)</f>
        <v>0</v>
      </c>
      <c r="V98" t="str">
        <f>_xlfn.TEXTJOIN("",,"*SOCKET0**COMPUTE",misc[[#This Row],[Compute]],"**CPU**MODULE",misc[[#This Row],[Module]],splitchar,"BUS*CR*MCI*STATUS**")</f>
        <v>*SOCKET0**COMPUTE1**CPU**MODULE40__BUS*CR*MCI*STATUS**</v>
      </c>
      <c r="W98">
        <f>COUNTIFS(core_mc[TestName],misc[[#This Row],[Core_BUS_String]],core_mc[VisualId],MC_Check!$H$2)</f>
        <v>0</v>
      </c>
      <c r="X98" t="str">
        <f>_xlfn.TEXTJOIN("",,"*SOCKET0**COMPUTE",misc[[#This Row],[Compute]],"**CPU**MODULE",misc[[#This Row],[Module]],splitchar,"L2*CR*MCI*STATUS**")</f>
        <v>*SOCKET0**COMPUTE1**CPU**MODULE40__L2*CR*MCI*STATUS**</v>
      </c>
      <c r="Y98">
        <f>COUNTIFS(core_mc[TestName],misc[[#This Row],[Core_L2_String]],core_mc[VisualId],MC_Check!$H$2)</f>
        <v>0</v>
      </c>
      <c r="Z98">
        <f>misc[[#This Row],[Core_BBL_Count]]+misc[[#This Row],[Core_IC_Count]]+misc[[#This Row],[Core_MEC_Count]]+misc[[#This Row],[Core_AGU_Count]]+misc[[#This Row],[Core_L2_Count]]+misc[[#This Row],[Core_BUS_Count]]</f>
        <v>0</v>
      </c>
      <c r="AA9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8" t="str">
        <f>_xlfn.TEXTJOIN("",,"*SOCKET0**COMPUTE",misc[[#This Row],[Compute]],"**UNCORE**SCF**SCF*LLC**SCF*LLC",misc[[#This Row],[location]],splitchar,"MCI*STATUS*")</f>
        <v>*SOCKET0**COMPUTE1**UNCORE**SCF**SCF*LLC**SCF*LLC95__MCI*STATUS*</v>
      </c>
      <c r="AC98">
        <f>COUNTIFS(cha_mc[TestName],misc[[#This Row],[LLC_MCA_String]],cha_mc[VisualId],MC_Check!$H$2)</f>
        <v>0</v>
      </c>
    </row>
    <row r="99" spans="6:29" x14ac:dyDescent="0.3">
      <c r="F99">
        <v>1</v>
      </c>
      <c r="G99">
        <f t="shared" si="10"/>
        <v>96</v>
      </c>
      <c r="H99">
        <f>misc[[#This Row],[Compute]]*24+20</f>
        <v>44</v>
      </c>
      <c r="I99" s="5" t="b">
        <f>misc[[#This Row],[Core_Hitter_Count]]&gt;0</f>
        <v>0</v>
      </c>
      <c r="J99" t="b">
        <f>misc[[#This Row],[LLC_Hitter_Count]]&gt;0</f>
        <v>0</v>
      </c>
      <c r="K99" t="b">
        <f>misc[[#This Row],[CHA_Hitter_Count]]&gt;0</f>
        <v>0</v>
      </c>
      <c r="L99" t="str">
        <f>_xlfn.TEXTJOIN("",,"*SOCKET0**COMPUTE",misc[[#This Row],[Compute]],"**UNCORE**CHA**CHA",misc[[#This Row],[location]],splitchar,"UTIL**MC*STATUS*")</f>
        <v>*SOCKET0**COMPUTE1**UNCORE**CHA**CHA96__UTIL**MC*STATUS*</v>
      </c>
      <c r="M99">
        <f>COUNTIFS(cha_mc[TestName],misc[[#This Row],[CHA_MCA_String]],cha_mc[VisualId],MC_Check!$H$2)</f>
        <v>0</v>
      </c>
      <c r="N99" t="str">
        <f>_xlfn.TEXTJOIN("",,"*SOCKET0**COMPUTE",misc[[#This Row],[Compute]],"**CPU**MODULE",misc[[#This Row],[Module]],splitchar,"MEC*CR*MCI*STATUS**")</f>
        <v>*SOCKET0**COMPUTE1**CPU**MODULE44__MEC*CR*MCI*STATUS**</v>
      </c>
      <c r="O99">
        <f>COUNTIFS(core_mc[TestName],misc[[#This Row],[MEC_MCA_String]],core_mc[VisualId],MC_Check!$H$2)</f>
        <v>0</v>
      </c>
      <c r="P99" t="str">
        <f>_xlfn.TEXTJOIN("",,"*SOCKET0**COMPUTE",misc[[#This Row],[Compute]],"**CPU**MODULE",misc[[#This Row],[Module]],splitchar,"AGU*CR*MCI*STATUS**")</f>
        <v>*SOCKET0**COMPUTE1**CPU**MODULE44__AGU*CR*MCI*STATUS**</v>
      </c>
      <c r="Q99">
        <f>COUNTIFS(core_mc[TestName],misc[[#This Row],[AGU_MCA_String]],core_mc[VisualId],MC_Check!$H$2)</f>
        <v>0</v>
      </c>
      <c r="R99" t="str">
        <f>_xlfn.TEXTJOIN("",,"*SOCKET0**COMPUTE",misc[[#This Row],[Compute]],"**CPU**MODULE",misc[[#This Row],[Module]],splitchar,"IC*CR*MCI*STATUS**")</f>
        <v>*SOCKET0**COMPUTE1**CPU**MODULE44__IC*CR*MCI*STATUS**</v>
      </c>
      <c r="S99">
        <f>COUNTIFS(core_mc[TestName],misc[[#This Row],[IC_MCA_String]],core_mc[VisualId],MC_Check!$H$2)</f>
        <v>0</v>
      </c>
      <c r="T99" t="str">
        <f>_xlfn.TEXTJOIN("",,"*SOCKET0**COMPUTE",misc[[#This Row],[Compute]],"**CPU**MODULE",misc[[#This Row],[Module]],splitchar,"BBL*CR*MCI*STATUS**")</f>
        <v>*SOCKET0**COMPUTE1**CPU**MODULE44__BBL*CR*MCI*STATUS**</v>
      </c>
      <c r="U99">
        <f>COUNTIFS(core_mc[TestName],misc[[#This Row],[CORE_BBL_String]],core_mc[VisualId],MC_Check!$H$2)</f>
        <v>0</v>
      </c>
      <c r="V99" t="str">
        <f>_xlfn.TEXTJOIN("",,"*SOCKET0**COMPUTE",misc[[#This Row],[Compute]],"**CPU**MODULE",misc[[#This Row],[Module]],splitchar,"BUS*CR*MCI*STATUS**")</f>
        <v>*SOCKET0**COMPUTE1**CPU**MODULE44__BUS*CR*MCI*STATUS**</v>
      </c>
      <c r="W99">
        <f>COUNTIFS(core_mc[TestName],misc[[#This Row],[Core_BUS_String]],core_mc[VisualId],MC_Check!$H$2)</f>
        <v>0</v>
      </c>
      <c r="X99" t="str">
        <f>_xlfn.TEXTJOIN("",,"*SOCKET0**COMPUTE",misc[[#This Row],[Compute]],"**CPU**MODULE",misc[[#This Row],[Module]],splitchar,"L2*CR*MCI*STATUS**")</f>
        <v>*SOCKET0**COMPUTE1**CPU**MODULE44__L2*CR*MCI*STATUS**</v>
      </c>
      <c r="Y99">
        <f>COUNTIFS(core_mc[TestName],misc[[#This Row],[Core_L2_String]],core_mc[VisualId],MC_Check!$H$2)</f>
        <v>0</v>
      </c>
      <c r="Z99">
        <f>misc[[#This Row],[Core_BBL_Count]]+misc[[#This Row],[Core_IC_Count]]+misc[[#This Row],[Core_MEC_Count]]+misc[[#This Row],[Core_AGU_Count]]+misc[[#This Row],[Core_L2_Count]]+misc[[#This Row],[Core_BUS_Count]]</f>
        <v>0</v>
      </c>
      <c r="AA9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9" t="str">
        <f>_xlfn.TEXTJOIN("",,"*SOCKET0**COMPUTE",misc[[#This Row],[Compute]],"**UNCORE**SCF**SCF*LLC**SCF*LLC",misc[[#This Row],[location]],splitchar,"MCI*STATUS*")</f>
        <v>*SOCKET0**COMPUTE1**UNCORE**SCF**SCF*LLC**SCF*LLC96__MCI*STATUS*</v>
      </c>
      <c r="AC99">
        <f>COUNTIFS(cha_mc[TestName],misc[[#This Row],[LLC_MCA_String]],cha_mc[VisualId],MC_Check!$H$2)</f>
        <v>0</v>
      </c>
    </row>
    <row r="100" spans="6:29" x14ac:dyDescent="0.3">
      <c r="F100">
        <v>1</v>
      </c>
      <c r="G100">
        <f t="shared" si="10"/>
        <v>97</v>
      </c>
      <c r="H100" s="95" t="s">
        <v>145</v>
      </c>
      <c r="I100" s="5" t="b">
        <f>misc[[#This Row],[Core_Hitter_Count]]&gt;0</f>
        <v>0</v>
      </c>
      <c r="J100" t="b">
        <f>misc[[#This Row],[LLC_Hitter_Count]]&gt;0</f>
        <v>0</v>
      </c>
      <c r="K100" t="b">
        <f>misc[[#This Row],[CHA_Hitter_Count]]&gt;0</f>
        <v>0</v>
      </c>
      <c r="L100" t="str">
        <f>_xlfn.TEXTJOIN("",,"*SOCKET0**COMPUTE",misc[[#This Row],[Compute]],"**UNCORE**CHA**CHA",misc[[#This Row],[location]],splitchar,"UTIL**MC*STATUS*")</f>
        <v>*SOCKET0**COMPUTE1**UNCORE**CHA**CHA97__UTIL**MC*STATUS*</v>
      </c>
      <c r="M100">
        <f>COUNTIFS(cha_mc[TestName],misc[[#This Row],[CHA_MCA_String]],cha_mc[VisualId],MC_Check!$H$2)</f>
        <v>0</v>
      </c>
      <c r="N100" t="str">
        <f>_xlfn.TEXTJOIN("",,"*SOCKET0**COMPUTE",misc[[#This Row],[Compute]],"**CPU**MODULE",misc[[#This Row],[Module]],splitchar,"MEC*CR*MCI*STATUS**")</f>
        <v>*SOCKET0**COMPUTE1**CPU**MODULE--__MEC*CR*MCI*STATUS**</v>
      </c>
      <c r="O100">
        <f>COUNTIFS(core_mc[TestName],misc[[#This Row],[MEC_MCA_String]],core_mc[VisualId],MC_Check!$H$2)</f>
        <v>0</v>
      </c>
      <c r="P100" t="str">
        <f>_xlfn.TEXTJOIN("",,"*SOCKET0**COMPUTE",misc[[#This Row],[Compute]],"**CPU**MODULE",misc[[#This Row],[Module]],splitchar,"AGU*CR*MCI*STATUS**")</f>
        <v>*SOCKET0**COMPUTE1**CPU**MODULE--__AGU*CR*MCI*STATUS**</v>
      </c>
      <c r="Q100">
        <f>COUNTIFS(core_mc[TestName],misc[[#This Row],[AGU_MCA_String]],core_mc[VisualId],MC_Check!$H$2)</f>
        <v>0</v>
      </c>
      <c r="R100" t="str">
        <f>_xlfn.TEXTJOIN("",,"*SOCKET0**COMPUTE",misc[[#This Row],[Compute]],"**CPU**MODULE",misc[[#This Row],[Module]],splitchar,"IC*CR*MCI*STATUS**")</f>
        <v>*SOCKET0**COMPUTE1**CPU**MODULE--__IC*CR*MCI*STATUS**</v>
      </c>
      <c r="S100">
        <f>COUNTIFS(core_mc[TestName],misc[[#This Row],[IC_MCA_String]],core_mc[VisualId],MC_Check!$H$2)</f>
        <v>0</v>
      </c>
      <c r="T100" t="str">
        <f>_xlfn.TEXTJOIN("",,"*SOCKET0**COMPUTE",misc[[#This Row],[Compute]],"**CPU**MODULE",misc[[#This Row],[Module]],splitchar,"BBL*CR*MCI*STATUS**")</f>
        <v>*SOCKET0**COMPUTE1**CPU**MODULE--__BBL*CR*MCI*STATUS**</v>
      </c>
      <c r="U100">
        <f>COUNTIFS(core_mc[TestName],misc[[#This Row],[CORE_BBL_String]],core_mc[VisualId],MC_Check!$H$2)</f>
        <v>0</v>
      </c>
      <c r="V100" t="str">
        <f>_xlfn.TEXTJOIN("",,"*SOCKET0**COMPUTE",misc[[#This Row],[Compute]],"**CPU**MODULE",misc[[#This Row],[Module]],splitchar,"BUS*CR*MCI*STATUS**")</f>
        <v>*SOCKET0**COMPUTE1**CPU**MODULE--__BUS*CR*MCI*STATUS**</v>
      </c>
      <c r="W100">
        <f>COUNTIFS(core_mc[TestName],misc[[#This Row],[Core_BUS_String]],core_mc[VisualId],MC_Check!$H$2)</f>
        <v>0</v>
      </c>
      <c r="X100" t="str">
        <f>_xlfn.TEXTJOIN("",,"*SOCKET0**COMPUTE",misc[[#This Row],[Compute]],"**CPU**MODULE",misc[[#This Row],[Module]],splitchar,"L2*CR*MCI*STATUS**")</f>
        <v>*SOCKET0**COMPUTE1**CPU**MODULE--__L2*CR*MCI*STATUS**</v>
      </c>
      <c r="Y100">
        <f>COUNTIFS(core_mc[TestName],misc[[#This Row],[Core_L2_String]],core_mc[VisualId],MC_Check!$H$2)</f>
        <v>0</v>
      </c>
      <c r="Z100">
        <f>misc[[#This Row],[Core_BBL_Count]]+misc[[#This Row],[Core_IC_Count]]+misc[[#This Row],[Core_MEC_Count]]+misc[[#This Row],[Core_AGU_Count]]+misc[[#This Row],[Core_L2_Count]]+misc[[#This Row],[Core_BUS_Count]]</f>
        <v>0</v>
      </c>
      <c r="AA10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0" t="str">
        <f>_xlfn.TEXTJOIN("",,"*SOCKET0**COMPUTE",misc[[#This Row],[Compute]],"**UNCORE**SCF**SCF*LLC**SCF*LLC",misc[[#This Row],[location]],splitchar,"MCI*STATUS*")</f>
        <v>*SOCKET0**COMPUTE1**UNCORE**SCF**SCF*LLC**SCF*LLC97__MCI*STATUS*</v>
      </c>
      <c r="AC100">
        <f>COUNTIFS(cha_mc[TestName],misc[[#This Row],[LLC_MCA_String]],cha_mc[VisualId],MC_Check!$H$2)</f>
        <v>0</v>
      </c>
    </row>
    <row r="101" spans="6:29" x14ac:dyDescent="0.3">
      <c r="F101">
        <v>1</v>
      </c>
      <c r="G101">
        <f t="shared" si="10"/>
        <v>98</v>
      </c>
      <c r="H101" s="95" t="s">
        <v>145</v>
      </c>
      <c r="I101" s="5" t="b">
        <f>misc[[#This Row],[Core_Hitter_Count]]&gt;0</f>
        <v>0</v>
      </c>
      <c r="J101" t="b">
        <f>misc[[#This Row],[LLC_Hitter_Count]]&gt;0</f>
        <v>0</v>
      </c>
      <c r="K101" t="b">
        <f>misc[[#This Row],[CHA_Hitter_Count]]&gt;0</f>
        <v>0</v>
      </c>
      <c r="L101" t="str">
        <f>_xlfn.TEXTJOIN("",,"*SOCKET0**COMPUTE",misc[[#This Row],[Compute]],"**UNCORE**CHA**CHA",misc[[#This Row],[location]],splitchar,"UTIL**MC*STATUS*")</f>
        <v>*SOCKET0**COMPUTE1**UNCORE**CHA**CHA98__UTIL**MC*STATUS*</v>
      </c>
      <c r="M101">
        <f>COUNTIFS(cha_mc[TestName],misc[[#This Row],[CHA_MCA_String]],cha_mc[VisualId],MC_Check!$H$2)</f>
        <v>0</v>
      </c>
      <c r="N101" t="str">
        <f>_xlfn.TEXTJOIN("",,"*SOCKET0**COMPUTE",misc[[#This Row],[Compute]],"**CPU**MODULE",misc[[#This Row],[Module]],splitchar,"MEC*CR*MCI*STATUS**")</f>
        <v>*SOCKET0**COMPUTE1**CPU**MODULE--__MEC*CR*MCI*STATUS**</v>
      </c>
      <c r="O101">
        <f>COUNTIFS(core_mc[TestName],misc[[#This Row],[MEC_MCA_String]],core_mc[VisualId],MC_Check!$H$2)</f>
        <v>0</v>
      </c>
      <c r="P101" t="str">
        <f>_xlfn.TEXTJOIN("",,"*SOCKET0**COMPUTE",misc[[#This Row],[Compute]],"**CPU**MODULE",misc[[#This Row],[Module]],splitchar,"AGU*CR*MCI*STATUS**")</f>
        <v>*SOCKET0**COMPUTE1**CPU**MODULE--__AGU*CR*MCI*STATUS**</v>
      </c>
      <c r="Q101">
        <f>COUNTIFS(core_mc[TestName],misc[[#This Row],[AGU_MCA_String]],core_mc[VisualId],MC_Check!$H$2)</f>
        <v>0</v>
      </c>
      <c r="R101" t="str">
        <f>_xlfn.TEXTJOIN("",,"*SOCKET0**COMPUTE",misc[[#This Row],[Compute]],"**CPU**MODULE",misc[[#This Row],[Module]],splitchar,"IC*CR*MCI*STATUS**")</f>
        <v>*SOCKET0**COMPUTE1**CPU**MODULE--__IC*CR*MCI*STATUS**</v>
      </c>
      <c r="S101">
        <f>COUNTIFS(core_mc[TestName],misc[[#This Row],[IC_MCA_String]],core_mc[VisualId],MC_Check!$H$2)</f>
        <v>0</v>
      </c>
      <c r="T101" t="str">
        <f>_xlfn.TEXTJOIN("",,"*SOCKET0**COMPUTE",misc[[#This Row],[Compute]],"**CPU**MODULE",misc[[#This Row],[Module]],splitchar,"BBL*CR*MCI*STATUS**")</f>
        <v>*SOCKET0**COMPUTE1**CPU**MODULE--__BBL*CR*MCI*STATUS**</v>
      </c>
      <c r="U101">
        <f>COUNTIFS(core_mc[TestName],misc[[#This Row],[CORE_BBL_String]],core_mc[VisualId],MC_Check!$H$2)</f>
        <v>0</v>
      </c>
      <c r="V101" t="str">
        <f>_xlfn.TEXTJOIN("",,"*SOCKET0**COMPUTE",misc[[#This Row],[Compute]],"**CPU**MODULE",misc[[#This Row],[Module]],splitchar,"BUS*CR*MCI*STATUS**")</f>
        <v>*SOCKET0**COMPUTE1**CPU**MODULE--__BUS*CR*MCI*STATUS**</v>
      </c>
      <c r="W101">
        <f>COUNTIFS(core_mc[TestName],misc[[#This Row],[Core_BUS_String]],core_mc[VisualId],MC_Check!$H$2)</f>
        <v>0</v>
      </c>
      <c r="X101" t="str">
        <f>_xlfn.TEXTJOIN("",,"*SOCKET0**COMPUTE",misc[[#This Row],[Compute]],"**CPU**MODULE",misc[[#This Row],[Module]],splitchar,"L2*CR*MCI*STATUS**")</f>
        <v>*SOCKET0**COMPUTE1**CPU**MODULE--__L2*CR*MCI*STATUS**</v>
      </c>
      <c r="Y101">
        <f>COUNTIFS(core_mc[TestName],misc[[#This Row],[Core_L2_String]],core_mc[VisualId],MC_Check!$H$2)</f>
        <v>0</v>
      </c>
      <c r="Z101">
        <f>misc[[#This Row],[Core_BBL_Count]]+misc[[#This Row],[Core_IC_Count]]+misc[[#This Row],[Core_MEC_Count]]+misc[[#This Row],[Core_AGU_Count]]+misc[[#This Row],[Core_L2_Count]]+misc[[#This Row],[Core_BUS_Count]]</f>
        <v>0</v>
      </c>
      <c r="AA10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1" t="str">
        <f>_xlfn.TEXTJOIN("",,"*SOCKET0**COMPUTE",misc[[#This Row],[Compute]],"**UNCORE**SCF**SCF*LLC**SCF*LLC",misc[[#This Row],[location]],splitchar,"MCI*STATUS*")</f>
        <v>*SOCKET0**COMPUTE1**UNCORE**SCF**SCF*LLC**SCF*LLC98__MCI*STATUS*</v>
      </c>
      <c r="AC101">
        <f>COUNTIFS(cha_mc[TestName],misc[[#This Row],[LLC_MCA_String]],cha_mc[VisualId],MC_Check!$H$2)</f>
        <v>0</v>
      </c>
    </row>
    <row r="102" spans="6:29" x14ac:dyDescent="0.3">
      <c r="F102">
        <v>1</v>
      </c>
      <c r="G102">
        <f t="shared" si="10"/>
        <v>99</v>
      </c>
      <c r="H102" s="95" t="s">
        <v>145</v>
      </c>
      <c r="I102" s="5" t="b">
        <f>misc[[#This Row],[Core_Hitter_Count]]&gt;0</f>
        <v>0</v>
      </c>
      <c r="J102" t="b">
        <f>misc[[#This Row],[LLC_Hitter_Count]]&gt;0</f>
        <v>0</v>
      </c>
      <c r="K102" t="b">
        <f>misc[[#This Row],[CHA_Hitter_Count]]&gt;0</f>
        <v>0</v>
      </c>
      <c r="L102" t="str">
        <f>_xlfn.TEXTJOIN("",,"*SOCKET0**COMPUTE",misc[[#This Row],[Compute]],"**UNCORE**CHA**CHA",misc[[#This Row],[location]],splitchar,"UTIL**MC*STATUS*")</f>
        <v>*SOCKET0**COMPUTE1**UNCORE**CHA**CHA99__UTIL**MC*STATUS*</v>
      </c>
      <c r="M102">
        <f>COUNTIFS(cha_mc[TestName],misc[[#This Row],[CHA_MCA_String]],cha_mc[VisualId],MC_Check!$H$2)</f>
        <v>0</v>
      </c>
      <c r="N102" t="str">
        <f>_xlfn.TEXTJOIN("",,"*SOCKET0**COMPUTE",misc[[#This Row],[Compute]],"**CPU**MODULE",misc[[#This Row],[Module]],splitchar,"MEC*CR*MCI*STATUS**")</f>
        <v>*SOCKET0**COMPUTE1**CPU**MODULE--__MEC*CR*MCI*STATUS**</v>
      </c>
      <c r="O102">
        <f>COUNTIFS(core_mc[TestName],misc[[#This Row],[MEC_MCA_String]],core_mc[VisualId],MC_Check!$H$2)</f>
        <v>0</v>
      </c>
      <c r="P102" t="str">
        <f>_xlfn.TEXTJOIN("",,"*SOCKET0**COMPUTE",misc[[#This Row],[Compute]],"**CPU**MODULE",misc[[#This Row],[Module]],splitchar,"AGU*CR*MCI*STATUS**")</f>
        <v>*SOCKET0**COMPUTE1**CPU**MODULE--__AGU*CR*MCI*STATUS**</v>
      </c>
      <c r="Q102">
        <f>COUNTIFS(core_mc[TestName],misc[[#This Row],[AGU_MCA_String]],core_mc[VisualId],MC_Check!$H$2)</f>
        <v>0</v>
      </c>
      <c r="R102" t="str">
        <f>_xlfn.TEXTJOIN("",,"*SOCKET0**COMPUTE",misc[[#This Row],[Compute]],"**CPU**MODULE",misc[[#This Row],[Module]],splitchar,"IC*CR*MCI*STATUS**")</f>
        <v>*SOCKET0**COMPUTE1**CPU**MODULE--__IC*CR*MCI*STATUS**</v>
      </c>
      <c r="S102">
        <f>COUNTIFS(core_mc[TestName],misc[[#This Row],[IC_MCA_String]],core_mc[VisualId],MC_Check!$H$2)</f>
        <v>0</v>
      </c>
      <c r="T102" t="str">
        <f>_xlfn.TEXTJOIN("",,"*SOCKET0**COMPUTE",misc[[#This Row],[Compute]],"**CPU**MODULE",misc[[#This Row],[Module]],splitchar,"BBL*CR*MCI*STATUS**")</f>
        <v>*SOCKET0**COMPUTE1**CPU**MODULE--__BBL*CR*MCI*STATUS**</v>
      </c>
      <c r="U102">
        <f>COUNTIFS(core_mc[TestName],misc[[#This Row],[CORE_BBL_String]],core_mc[VisualId],MC_Check!$H$2)</f>
        <v>0</v>
      </c>
      <c r="V102" t="str">
        <f>_xlfn.TEXTJOIN("",,"*SOCKET0**COMPUTE",misc[[#This Row],[Compute]],"**CPU**MODULE",misc[[#This Row],[Module]],splitchar,"BUS*CR*MCI*STATUS**")</f>
        <v>*SOCKET0**COMPUTE1**CPU**MODULE--__BUS*CR*MCI*STATUS**</v>
      </c>
      <c r="W102">
        <f>COUNTIFS(core_mc[TestName],misc[[#This Row],[Core_BUS_String]],core_mc[VisualId],MC_Check!$H$2)</f>
        <v>0</v>
      </c>
      <c r="X102" t="str">
        <f>_xlfn.TEXTJOIN("",,"*SOCKET0**COMPUTE",misc[[#This Row],[Compute]],"**CPU**MODULE",misc[[#This Row],[Module]],splitchar,"L2*CR*MCI*STATUS**")</f>
        <v>*SOCKET0**COMPUTE1**CPU**MODULE--__L2*CR*MCI*STATUS**</v>
      </c>
      <c r="Y102">
        <f>COUNTIFS(core_mc[TestName],misc[[#This Row],[Core_L2_String]],core_mc[VisualId],MC_Check!$H$2)</f>
        <v>0</v>
      </c>
      <c r="Z102">
        <f>misc[[#This Row],[Core_BBL_Count]]+misc[[#This Row],[Core_IC_Count]]+misc[[#This Row],[Core_MEC_Count]]+misc[[#This Row],[Core_AGU_Count]]+misc[[#This Row],[Core_L2_Count]]+misc[[#This Row],[Core_BUS_Count]]</f>
        <v>0</v>
      </c>
      <c r="AA10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2" t="str">
        <f>_xlfn.TEXTJOIN("",,"*SOCKET0**COMPUTE",misc[[#This Row],[Compute]],"**UNCORE**SCF**SCF*LLC**SCF*LLC",misc[[#This Row],[location]],splitchar,"MCI*STATUS*")</f>
        <v>*SOCKET0**COMPUTE1**UNCORE**SCF**SCF*LLC**SCF*LLC99__MCI*STATUS*</v>
      </c>
      <c r="AC102">
        <f>COUNTIFS(cha_mc[TestName],misc[[#This Row],[LLC_MCA_String]],cha_mc[VisualId],MC_Check!$H$2)</f>
        <v>0</v>
      </c>
    </row>
    <row r="103" spans="6:29" x14ac:dyDescent="0.3">
      <c r="F103">
        <v>1</v>
      </c>
      <c r="G103">
        <f t="shared" si="10"/>
        <v>100</v>
      </c>
      <c r="H103" s="95" t="s">
        <v>145</v>
      </c>
      <c r="I103" s="5" t="b">
        <f>misc[[#This Row],[Core_Hitter_Count]]&gt;0</f>
        <v>0</v>
      </c>
      <c r="J103" t="b">
        <f>misc[[#This Row],[LLC_Hitter_Count]]&gt;0</f>
        <v>0</v>
      </c>
      <c r="K103" t="b">
        <f>misc[[#This Row],[CHA_Hitter_Count]]&gt;0</f>
        <v>0</v>
      </c>
      <c r="L103" t="str">
        <f>_xlfn.TEXTJOIN("",,"*SOCKET0**COMPUTE",misc[[#This Row],[Compute]],"**UNCORE**CHA**CHA",misc[[#This Row],[location]],splitchar,"UTIL**MC*STATUS*")</f>
        <v>*SOCKET0**COMPUTE1**UNCORE**CHA**CHA100__UTIL**MC*STATUS*</v>
      </c>
      <c r="M103">
        <f>COUNTIFS(cha_mc[TestName],misc[[#This Row],[CHA_MCA_String]],cha_mc[VisualId],MC_Check!$H$2)</f>
        <v>0</v>
      </c>
      <c r="N103" t="str">
        <f>_xlfn.TEXTJOIN("",,"*SOCKET0**COMPUTE",misc[[#This Row],[Compute]],"**CPU**MODULE",misc[[#This Row],[Module]],splitchar,"MEC*CR*MCI*STATUS**")</f>
        <v>*SOCKET0**COMPUTE1**CPU**MODULE--__MEC*CR*MCI*STATUS**</v>
      </c>
      <c r="O103">
        <f>COUNTIFS(core_mc[TestName],misc[[#This Row],[MEC_MCA_String]],core_mc[VisualId],MC_Check!$H$2)</f>
        <v>0</v>
      </c>
      <c r="P103" t="str">
        <f>_xlfn.TEXTJOIN("",,"*SOCKET0**COMPUTE",misc[[#This Row],[Compute]],"**CPU**MODULE",misc[[#This Row],[Module]],splitchar,"AGU*CR*MCI*STATUS**")</f>
        <v>*SOCKET0**COMPUTE1**CPU**MODULE--__AGU*CR*MCI*STATUS**</v>
      </c>
      <c r="Q103">
        <f>COUNTIFS(core_mc[TestName],misc[[#This Row],[AGU_MCA_String]],core_mc[VisualId],MC_Check!$H$2)</f>
        <v>0</v>
      </c>
      <c r="R103" t="str">
        <f>_xlfn.TEXTJOIN("",,"*SOCKET0**COMPUTE",misc[[#This Row],[Compute]],"**CPU**MODULE",misc[[#This Row],[Module]],splitchar,"IC*CR*MCI*STATUS**")</f>
        <v>*SOCKET0**COMPUTE1**CPU**MODULE--__IC*CR*MCI*STATUS**</v>
      </c>
      <c r="S103">
        <f>COUNTIFS(core_mc[TestName],misc[[#This Row],[IC_MCA_String]],core_mc[VisualId],MC_Check!$H$2)</f>
        <v>0</v>
      </c>
      <c r="T103" t="str">
        <f>_xlfn.TEXTJOIN("",,"*SOCKET0**COMPUTE",misc[[#This Row],[Compute]],"**CPU**MODULE",misc[[#This Row],[Module]],splitchar,"BBL*CR*MCI*STATUS**")</f>
        <v>*SOCKET0**COMPUTE1**CPU**MODULE--__BBL*CR*MCI*STATUS**</v>
      </c>
      <c r="U103">
        <f>COUNTIFS(core_mc[TestName],misc[[#This Row],[CORE_BBL_String]],core_mc[VisualId],MC_Check!$H$2)</f>
        <v>0</v>
      </c>
      <c r="V103" t="str">
        <f>_xlfn.TEXTJOIN("",,"*SOCKET0**COMPUTE",misc[[#This Row],[Compute]],"**CPU**MODULE",misc[[#This Row],[Module]],splitchar,"BUS*CR*MCI*STATUS**")</f>
        <v>*SOCKET0**COMPUTE1**CPU**MODULE--__BUS*CR*MCI*STATUS**</v>
      </c>
      <c r="W103">
        <f>COUNTIFS(core_mc[TestName],misc[[#This Row],[Core_BUS_String]],core_mc[VisualId],MC_Check!$H$2)</f>
        <v>0</v>
      </c>
      <c r="X103" t="str">
        <f>_xlfn.TEXTJOIN("",,"*SOCKET0**COMPUTE",misc[[#This Row],[Compute]],"**CPU**MODULE",misc[[#This Row],[Module]],splitchar,"L2*CR*MCI*STATUS**")</f>
        <v>*SOCKET0**COMPUTE1**CPU**MODULE--__L2*CR*MCI*STATUS**</v>
      </c>
      <c r="Y103">
        <f>COUNTIFS(core_mc[TestName],misc[[#This Row],[Core_L2_String]],core_mc[VisualId],MC_Check!$H$2)</f>
        <v>0</v>
      </c>
      <c r="Z103">
        <f>misc[[#This Row],[Core_BBL_Count]]+misc[[#This Row],[Core_IC_Count]]+misc[[#This Row],[Core_MEC_Count]]+misc[[#This Row],[Core_AGU_Count]]+misc[[#This Row],[Core_L2_Count]]+misc[[#This Row],[Core_BUS_Count]]</f>
        <v>0</v>
      </c>
      <c r="AA10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3" t="str">
        <f>_xlfn.TEXTJOIN("",,"*SOCKET0**COMPUTE",misc[[#This Row],[Compute]],"**UNCORE**SCF**SCF*LLC**SCF*LLC",misc[[#This Row],[location]],splitchar,"MCI*STATUS*")</f>
        <v>*SOCKET0**COMPUTE1**UNCORE**SCF**SCF*LLC**SCF*LLC100__MCI*STATUS*</v>
      </c>
      <c r="AC103">
        <f>COUNTIFS(cha_mc[TestName],misc[[#This Row],[LLC_MCA_String]],cha_mc[VisualId],MC_Check!$H$2)</f>
        <v>0</v>
      </c>
    </row>
    <row r="104" spans="6:29" x14ac:dyDescent="0.3">
      <c r="F104">
        <v>1</v>
      </c>
      <c r="G104">
        <f t="shared" si="10"/>
        <v>101</v>
      </c>
      <c r="H104">
        <f>H97+1</f>
        <v>37</v>
      </c>
      <c r="I104" s="5" t="b">
        <f>misc[[#This Row],[Core_Hitter_Count]]&gt;0</f>
        <v>0</v>
      </c>
      <c r="J104" t="b">
        <f>misc[[#This Row],[LLC_Hitter_Count]]&gt;0</f>
        <v>0</v>
      </c>
      <c r="K104" t="b">
        <f>misc[[#This Row],[CHA_Hitter_Count]]&gt;0</f>
        <v>0</v>
      </c>
      <c r="L104" t="str">
        <f>_xlfn.TEXTJOIN("",,"*SOCKET0**COMPUTE",misc[[#This Row],[Compute]],"**UNCORE**CHA**CHA",misc[[#This Row],[location]],splitchar,"UTIL**MC*STATUS*")</f>
        <v>*SOCKET0**COMPUTE1**UNCORE**CHA**CHA101__UTIL**MC*STATUS*</v>
      </c>
      <c r="M104">
        <f>COUNTIFS(cha_mc[TestName],misc[[#This Row],[CHA_MCA_String]],cha_mc[VisualId],MC_Check!$H$2)</f>
        <v>0</v>
      </c>
      <c r="N104" t="str">
        <f>_xlfn.TEXTJOIN("",,"*SOCKET0**COMPUTE",misc[[#This Row],[Compute]],"**CPU**MODULE",misc[[#This Row],[Module]],splitchar,"MEC*CR*MCI*STATUS**")</f>
        <v>*SOCKET0**COMPUTE1**CPU**MODULE37__MEC*CR*MCI*STATUS**</v>
      </c>
      <c r="O104">
        <f>COUNTIFS(core_mc[TestName],misc[[#This Row],[MEC_MCA_String]],core_mc[VisualId],MC_Check!$H$2)</f>
        <v>0</v>
      </c>
      <c r="P104" t="str">
        <f>_xlfn.TEXTJOIN("",,"*SOCKET0**COMPUTE",misc[[#This Row],[Compute]],"**CPU**MODULE",misc[[#This Row],[Module]],splitchar,"AGU*CR*MCI*STATUS**")</f>
        <v>*SOCKET0**COMPUTE1**CPU**MODULE37__AGU*CR*MCI*STATUS**</v>
      </c>
      <c r="Q104">
        <f>COUNTIFS(core_mc[TestName],misc[[#This Row],[AGU_MCA_String]],core_mc[VisualId],MC_Check!$H$2)</f>
        <v>0</v>
      </c>
      <c r="R104" t="str">
        <f>_xlfn.TEXTJOIN("",,"*SOCKET0**COMPUTE",misc[[#This Row],[Compute]],"**CPU**MODULE",misc[[#This Row],[Module]],splitchar,"IC*CR*MCI*STATUS**")</f>
        <v>*SOCKET0**COMPUTE1**CPU**MODULE37__IC*CR*MCI*STATUS**</v>
      </c>
      <c r="S104">
        <f>COUNTIFS(core_mc[TestName],misc[[#This Row],[IC_MCA_String]],core_mc[VisualId],MC_Check!$H$2)</f>
        <v>0</v>
      </c>
      <c r="T104" t="str">
        <f>_xlfn.TEXTJOIN("",,"*SOCKET0**COMPUTE",misc[[#This Row],[Compute]],"**CPU**MODULE",misc[[#This Row],[Module]],splitchar,"BBL*CR*MCI*STATUS**")</f>
        <v>*SOCKET0**COMPUTE1**CPU**MODULE37__BBL*CR*MCI*STATUS**</v>
      </c>
      <c r="U104">
        <f>COUNTIFS(core_mc[TestName],misc[[#This Row],[CORE_BBL_String]],core_mc[VisualId],MC_Check!$H$2)</f>
        <v>0</v>
      </c>
      <c r="V104" t="str">
        <f>_xlfn.TEXTJOIN("",,"*SOCKET0**COMPUTE",misc[[#This Row],[Compute]],"**CPU**MODULE",misc[[#This Row],[Module]],splitchar,"BUS*CR*MCI*STATUS**")</f>
        <v>*SOCKET0**COMPUTE1**CPU**MODULE37__BUS*CR*MCI*STATUS**</v>
      </c>
      <c r="W104">
        <f>COUNTIFS(core_mc[TestName],misc[[#This Row],[Core_BUS_String]],core_mc[VisualId],MC_Check!$H$2)</f>
        <v>0</v>
      </c>
      <c r="X104" t="str">
        <f>_xlfn.TEXTJOIN("",,"*SOCKET0**COMPUTE",misc[[#This Row],[Compute]],"**CPU**MODULE",misc[[#This Row],[Module]],splitchar,"L2*CR*MCI*STATUS**")</f>
        <v>*SOCKET0**COMPUTE1**CPU**MODULE37__L2*CR*MCI*STATUS**</v>
      </c>
      <c r="Y104">
        <f>COUNTIFS(core_mc[TestName],misc[[#This Row],[Core_L2_String]],core_mc[VisualId],MC_Check!$H$2)</f>
        <v>0</v>
      </c>
      <c r="Z104">
        <f>misc[[#This Row],[Core_BBL_Count]]+misc[[#This Row],[Core_IC_Count]]+misc[[#This Row],[Core_MEC_Count]]+misc[[#This Row],[Core_AGU_Count]]+misc[[#This Row],[Core_L2_Count]]+misc[[#This Row],[Core_BUS_Count]]</f>
        <v>0</v>
      </c>
      <c r="AA10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4" t="str">
        <f>_xlfn.TEXTJOIN("",,"*SOCKET0**COMPUTE",misc[[#This Row],[Compute]],"**UNCORE**SCF**SCF*LLC**SCF*LLC",misc[[#This Row],[location]],splitchar,"MCI*STATUS*")</f>
        <v>*SOCKET0**COMPUTE1**UNCORE**SCF**SCF*LLC**SCF*LLC101__MCI*STATUS*</v>
      </c>
      <c r="AC104">
        <f>COUNTIFS(cha_mc[TestName],misc[[#This Row],[LLC_MCA_String]],cha_mc[VisualId],MC_Check!$H$2)</f>
        <v>0</v>
      </c>
    </row>
    <row r="105" spans="6:29" x14ac:dyDescent="0.3">
      <c r="F105">
        <v>1</v>
      </c>
      <c r="G105">
        <f t="shared" si="10"/>
        <v>102</v>
      </c>
      <c r="H105">
        <f t="shared" ref="H105:H106" si="11">H98+1</f>
        <v>41</v>
      </c>
      <c r="I105" s="5" t="b">
        <f>misc[[#This Row],[Core_Hitter_Count]]&gt;0</f>
        <v>0</v>
      </c>
      <c r="J105" t="b">
        <f>misc[[#This Row],[LLC_Hitter_Count]]&gt;0</f>
        <v>0</v>
      </c>
      <c r="K105" t="b">
        <f>misc[[#This Row],[CHA_Hitter_Count]]&gt;0</f>
        <v>0</v>
      </c>
      <c r="L105" t="str">
        <f>_xlfn.TEXTJOIN("",,"*SOCKET0**COMPUTE",misc[[#This Row],[Compute]],"**UNCORE**CHA**CHA",misc[[#This Row],[location]],splitchar,"UTIL**MC*STATUS*")</f>
        <v>*SOCKET0**COMPUTE1**UNCORE**CHA**CHA102__UTIL**MC*STATUS*</v>
      </c>
      <c r="M105">
        <f>COUNTIFS(cha_mc[TestName],misc[[#This Row],[CHA_MCA_String]],cha_mc[VisualId],MC_Check!$H$2)</f>
        <v>0</v>
      </c>
      <c r="N105" t="str">
        <f>_xlfn.TEXTJOIN("",,"*SOCKET0**COMPUTE",misc[[#This Row],[Compute]],"**CPU**MODULE",misc[[#This Row],[Module]],splitchar,"MEC*CR*MCI*STATUS**")</f>
        <v>*SOCKET0**COMPUTE1**CPU**MODULE41__MEC*CR*MCI*STATUS**</v>
      </c>
      <c r="O105">
        <f>COUNTIFS(core_mc[TestName],misc[[#This Row],[MEC_MCA_String]],core_mc[VisualId],MC_Check!$H$2)</f>
        <v>0</v>
      </c>
      <c r="P105" t="str">
        <f>_xlfn.TEXTJOIN("",,"*SOCKET0**COMPUTE",misc[[#This Row],[Compute]],"**CPU**MODULE",misc[[#This Row],[Module]],splitchar,"AGU*CR*MCI*STATUS**")</f>
        <v>*SOCKET0**COMPUTE1**CPU**MODULE41__AGU*CR*MCI*STATUS**</v>
      </c>
      <c r="Q105">
        <f>COUNTIFS(core_mc[TestName],misc[[#This Row],[AGU_MCA_String]],core_mc[VisualId],MC_Check!$H$2)</f>
        <v>0</v>
      </c>
      <c r="R105" t="str">
        <f>_xlfn.TEXTJOIN("",,"*SOCKET0**COMPUTE",misc[[#This Row],[Compute]],"**CPU**MODULE",misc[[#This Row],[Module]],splitchar,"IC*CR*MCI*STATUS**")</f>
        <v>*SOCKET0**COMPUTE1**CPU**MODULE41__IC*CR*MCI*STATUS**</v>
      </c>
      <c r="S105">
        <f>COUNTIFS(core_mc[TestName],misc[[#This Row],[IC_MCA_String]],core_mc[VisualId],MC_Check!$H$2)</f>
        <v>0</v>
      </c>
      <c r="T105" t="str">
        <f>_xlfn.TEXTJOIN("",,"*SOCKET0**COMPUTE",misc[[#This Row],[Compute]],"**CPU**MODULE",misc[[#This Row],[Module]],splitchar,"BBL*CR*MCI*STATUS**")</f>
        <v>*SOCKET0**COMPUTE1**CPU**MODULE41__BBL*CR*MCI*STATUS**</v>
      </c>
      <c r="U105">
        <f>COUNTIFS(core_mc[TestName],misc[[#This Row],[CORE_BBL_String]],core_mc[VisualId],MC_Check!$H$2)</f>
        <v>0</v>
      </c>
      <c r="V105" t="str">
        <f>_xlfn.TEXTJOIN("",,"*SOCKET0**COMPUTE",misc[[#This Row],[Compute]],"**CPU**MODULE",misc[[#This Row],[Module]],splitchar,"BUS*CR*MCI*STATUS**")</f>
        <v>*SOCKET0**COMPUTE1**CPU**MODULE41__BUS*CR*MCI*STATUS**</v>
      </c>
      <c r="W105">
        <f>COUNTIFS(core_mc[TestName],misc[[#This Row],[Core_BUS_String]],core_mc[VisualId],MC_Check!$H$2)</f>
        <v>0</v>
      </c>
      <c r="X105" t="str">
        <f>_xlfn.TEXTJOIN("",,"*SOCKET0**COMPUTE",misc[[#This Row],[Compute]],"**CPU**MODULE",misc[[#This Row],[Module]],splitchar,"L2*CR*MCI*STATUS**")</f>
        <v>*SOCKET0**COMPUTE1**CPU**MODULE41__L2*CR*MCI*STATUS**</v>
      </c>
      <c r="Y105">
        <f>COUNTIFS(core_mc[TestName],misc[[#This Row],[Core_L2_String]],core_mc[VisualId],MC_Check!$H$2)</f>
        <v>0</v>
      </c>
      <c r="Z105">
        <f>misc[[#This Row],[Core_BBL_Count]]+misc[[#This Row],[Core_IC_Count]]+misc[[#This Row],[Core_MEC_Count]]+misc[[#This Row],[Core_AGU_Count]]+misc[[#This Row],[Core_L2_Count]]+misc[[#This Row],[Core_BUS_Count]]</f>
        <v>0</v>
      </c>
      <c r="AA10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5" t="str">
        <f>_xlfn.TEXTJOIN("",,"*SOCKET0**COMPUTE",misc[[#This Row],[Compute]],"**UNCORE**SCF**SCF*LLC**SCF*LLC",misc[[#This Row],[location]],splitchar,"MCI*STATUS*")</f>
        <v>*SOCKET0**COMPUTE1**UNCORE**SCF**SCF*LLC**SCF*LLC102__MCI*STATUS*</v>
      </c>
      <c r="AC105">
        <f>COUNTIFS(cha_mc[TestName],misc[[#This Row],[LLC_MCA_String]],cha_mc[VisualId],MC_Check!$H$2)</f>
        <v>0</v>
      </c>
    </row>
    <row r="106" spans="6:29" x14ac:dyDescent="0.3">
      <c r="F106">
        <v>1</v>
      </c>
      <c r="G106">
        <f t="shared" si="10"/>
        <v>103</v>
      </c>
      <c r="H106">
        <f t="shared" si="11"/>
        <v>45</v>
      </c>
      <c r="I106" s="5" t="b">
        <f>misc[[#This Row],[Core_Hitter_Count]]&gt;0</f>
        <v>0</v>
      </c>
      <c r="J106" t="b">
        <f>misc[[#This Row],[LLC_Hitter_Count]]&gt;0</f>
        <v>0</v>
      </c>
      <c r="K106" t="b">
        <f>misc[[#This Row],[CHA_Hitter_Count]]&gt;0</f>
        <v>0</v>
      </c>
      <c r="L106" t="str">
        <f>_xlfn.TEXTJOIN("",,"*SOCKET0**COMPUTE",misc[[#This Row],[Compute]],"**UNCORE**CHA**CHA",misc[[#This Row],[location]],splitchar,"UTIL**MC*STATUS*")</f>
        <v>*SOCKET0**COMPUTE1**UNCORE**CHA**CHA103__UTIL**MC*STATUS*</v>
      </c>
      <c r="M106">
        <f>COUNTIFS(cha_mc[TestName],misc[[#This Row],[CHA_MCA_String]],cha_mc[VisualId],MC_Check!$H$2)</f>
        <v>0</v>
      </c>
      <c r="N106" t="str">
        <f>_xlfn.TEXTJOIN("",,"*SOCKET0**COMPUTE",misc[[#This Row],[Compute]],"**CPU**MODULE",misc[[#This Row],[Module]],splitchar,"MEC*CR*MCI*STATUS**")</f>
        <v>*SOCKET0**COMPUTE1**CPU**MODULE45__MEC*CR*MCI*STATUS**</v>
      </c>
      <c r="O106">
        <f>COUNTIFS(core_mc[TestName],misc[[#This Row],[MEC_MCA_String]],core_mc[VisualId],MC_Check!$H$2)</f>
        <v>0</v>
      </c>
      <c r="P106" t="str">
        <f>_xlfn.TEXTJOIN("",,"*SOCKET0**COMPUTE",misc[[#This Row],[Compute]],"**CPU**MODULE",misc[[#This Row],[Module]],splitchar,"AGU*CR*MCI*STATUS**")</f>
        <v>*SOCKET0**COMPUTE1**CPU**MODULE45__AGU*CR*MCI*STATUS**</v>
      </c>
      <c r="Q106">
        <f>COUNTIFS(core_mc[TestName],misc[[#This Row],[AGU_MCA_String]],core_mc[VisualId],MC_Check!$H$2)</f>
        <v>0</v>
      </c>
      <c r="R106" t="str">
        <f>_xlfn.TEXTJOIN("",,"*SOCKET0**COMPUTE",misc[[#This Row],[Compute]],"**CPU**MODULE",misc[[#This Row],[Module]],splitchar,"IC*CR*MCI*STATUS**")</f>
        <v>*SOCKET0**COMPUTE1**CPU**MODULE45__IC*CR*MCI*STATUS**</v>
      </c>
      <c r="S106">
        <f>COUNTIFS(core_mc[TestName],misc[[#This Row],[IC_MCA_String]],core_mc[VisualId],MC_Check!$H$2)</f>
        <v>0</v>
      </c>
      <c r="T106" t="str">
        <f>_xlfn.TEXTJOIN("",,"*SOCKET0**COMPUTE",misc[[#This Row],[Compute]],"**CPU**MODULE",misc[[#This Row],[Module]],splitchar,"BBL*CR*MCI*STATUS**")</f>
        <v>*SOCKET0**COMPUTE1**CPU**MODULE45__BBL*CR*MCI*STATUS**</v>
      </c>
      <c r="U106">
        <f>COUNTIFS(core_mc[TestName],misc[[#This Row],[CORE_BBL_String]],core_mc[VisualId],MC_Check!$H$2)</f>
        <v>0</v>
      </c>
      <c r="V106" t="str">
        <f>_xlfn.TEXTJOIN("",,"*SOCKET0**COMPUTE",misc[[#This Row],[Compute]],"**CPU**MODULE",misc[[#This Row],[Module]],splitchar,"BUS*CR*MCI*STATUS**")</f>
        <v>*SOCKET0**COMPUTE1**CPU**MODULE45__BUS*CR*MCI*STATUS**</v>
      </c>
      <c r="W106">
        <f>COUNTIFS(core_mc[TestName],misc[[#This Row],[Core_BUS_String]],core_mc[VisualId],MC_Check!$H$2)</f>
        <v>0</v>
      </c>
      <c r="X106" t="str">
        <f>_xlfn.TEXTJOIN("",,"*SOCKET0**COMPUTE",misc[[#This Row],[Compute]],"**CPU**MODULE",misc[[#This Row],[Module]],splitchar,"L2*CR*MCI*STATUS**")</f>
        <v>*SOCKET0**COMPUTE1**CPU**MODULE45__L2*CR*MCI*STATUS**</v>
      </c>
      <c r="Y106">
        <f>COUNTIFS(core_mc[TestName],misc[[#This Row],[Core_L2_String]],core_mc[VisualId],MC_Check!$H$2)</f>
        <v>0</v>
      </c>
      <c r="Z106">
        <f>misc[[#This Row],[Core_BBL_Count]]+misc[[#This Row],[Core_IC_Count]]+misc[[#This Row],[Core_MEC_Count]]+misc[[#This Row],[Core_AGU_Count]]+misc[[#This Row],[Core_L2_Count]]+misc[[#This Row],[Core_BUS_Count]]</f>
        <v>0</v>
      </c>
      <c r="AA10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6" t="str">
        <f>_xlfn.TEXTJOIN("",,"*SOCKET0**COMPUTE",misc[[#This Row],[Compute]],"**UNCORE**SCF**SCF*LLC**SCF*LLC",misc[[#This Row],[location]],splitchar,"MCI*STATUS*")</f>
        <v>*SOCKET0**COMPUTE1**UNCORE**SCF**SCF*LLC**SCF*LLC103__MCI*STATUS*</v>
      </c>
      <c r="AC106">
        <f>COUNTIFS(cha_mc[TestName],misc[[#This Row],[LLC_MCA_String]],cha_mc[VisualId],MC_Check!$H$2)</f>
        <v>0</v>
      </c>
    </row>
    <row r="107" spans="6:29" x14ac:dyDescent="0.3">
      <c r="F107">
        <v>1</v>
      </c>
      <c r="G107">
        <f t="shared" si="10"/>
        <v>104</v>
      </c>
      <c r="H107" s="95" t="s">
        <v>145</v>
      </c>
      <c r="I107" s="5" t="b">
        <f>misc[[#This Row],[Core_Hitter_Count]]&gt;0</f>
        <v>0</v>
      </c>
      <c r="J107" t="b">
        <f>misc[[#This Row],[LLC_Hitter_Count]]&gt;0</f>
        <v>0</v>
      </c>
      <c r="K107" t="b">
        <f>misc[[#This Row],[CHA_Hitter_Count]]&gt;0</f>
        <v>0</v>
      </c>
      <c r="L107" t="str">
        <f>_xlfn.TEXTJOIN("",,"*SOCKET0**COMPUTE",misc[[#This Row],[Compute]],"**UNCORE**CHA**CHA",misc[[#This Row],[location]],splitchar,"UTIL**MC*STATUS*")</f>
        <v>*SOCKET0**COMPUTE1**UNCORE**CHA**CHA104__UTIL**MC*STATUS*</v>
      </c>
      <c r="M107">
        <f>COUNTIFS(cha_mc[TestName],misc[[#This Row],[CHA_MCA_String]],cha_mc[VisualId],MC_Check!$H$2)</f>
        <v>0</v>
      </c>
      <c r="N107" t="str">
        <f>_xlfn.TEXTJOIN("",,"*SOCKET0**COMPUTE",misc[[#This Row],[Compute]],"**CPU**MODULE",misc[[#This Row],[Module]],splitchar,"MEC*CR*MCI*STATUS**")</f>
        <v>*SOCKET0**COMPUTE1**CPU**MODULE--__MEC*CR*MCI*STATUS**</v>
      </c>
      <c r="O107">
        <f>COUNTIFS(core_mc[TestName],misc[[#This Row],[MEC_MCA_String]],core_mc[VisualId],MC_Check!$H$2)</f>
        <v>0</v>
      </c>
      <c r="P107" t="str">
        <f>_xlfn.TEXTJOIN("",,"*SOCKET0**COMPUTE",misc[[#This Row],[Compute]],"**CPU**MODULE",misc[[#This Row],[Module]],splitchar,"AGU*CR*MCI*STATUS**")</f>
        <v>*SOCKET0**COMPUTE1**CPU**MODULE--__AGU*CR*MCI*STATUS**</v>
      </c>
      <c r="Q107">
        <f>COUNTIFS(core_mc[TestName],misc[[#This Row],[AGU_MCA_String]],core_mc[VisualId],MC_Check!$H$2)</f>
        <v>0</v>
      </c>
      <c r="R107" t="str">
        <f>_xlfn.TEXTJOIN("",,"*SOCKET0**COMPUTE",misc[[#This Row],[Compute]],"**CPU**MODULE",misc[[#This Row],[Module]],splitchar,"IC*CR*MCI*STATUS**")</f>
        <v>*SOCKET0**COMPUTE1**CPU**MODULE--__IC*CR*MCI*STATUS**</v>
      </c>
      <c r="S107">
        <f>COUNTIFS(core_mc[TestName],misc[[#This Row],[IC_MCA_String]],core_mc[VisualId],MC_Check!$H$2)</f>
        <v>0</v>
      </c>
      <c r="T107" t="str">
        <f>_xlfn.TEXTJOIN("",,"*SOCKET0**COMPUTE",misc[[#This Row],[Compute]],"**CPU**MODULE",misc[[#This Row],[Module]],splitchar,"BBL*CR*MCI*STATUS**")</f>
        <v>*SOCKET0**COMPUTE1**CPU**MODULE--__BBL*CR*MCI*STATUS**</v>
      </c>
      <c r="U107">
        <f>COUNTIFS(core_mc[TestName],misc[[#This Row],[CORE_BBL_String]],core_mc[VisualId],MC_Check!$H$2)</f>
        <v>0</v>
      </c>
      <c r="V107" t="str">
        <f>_xlfn.TEXTJOIN("",,"*SOCKET0**COMPUTE",misc[[#This Row],[Compute]],"**CPU**MODULE",misc[[#This Row],[Module]],splitchar,"BUS*CR*MCI*STATUS**")</f>
        <v>*SOCKET0**COMPUTE1**CPU**MODULE--__BUS*CR*MCI*STATUS**</v>
      </c>
      <c r="W107">
        <f>COUNTIFS(core_mc[TestName],misc[[#This Row],[Core_BUS_String]],core_mc[VisualId],MC_Check!$H$2)</f>
        <v>0</v>
      </c>
      <c r="X107" t="str">
        <f>_xlfn.TEXTJOIN("",,"*SOCKET0**COMPUTE",misc[[#This Row],[Compute]],"**CPU**MODULE",misc[[#This Row],[Module]],splitchar,"L2*CR*MCI*STATUS**")</f>
        <v>*SOCKET0**COMPUTE1**CPU**MODULE--__L2*CR*MCI*STATUS**</v>
      </c>
      <c r="Y107">
        <f>COUNTIFS(core_mc[TestName],misc[[#This Row],[Core_L2_String]],core_mc[VisualId],MC_Check!$H$2)</f>
        <v>0</v>
      </c>
      <c r="Z107">
        <f>misc[[#This Row],[Core_BBL_Count]]+misc[[#This Row],[Core_IC_Count]]+misc[[#This Row],[Core_MEC_Count]]+misc[[#This Row],[Core_AGU_Count]]+misc[[#This Row],[Core_L2_Count]]+misc[[#This Row],[Core_BUS_Count]]</f>
        <v>0</v>
      </c>
      <c r="AA10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7" t="str">
        <f>_xlfn.TEXTJOIN("",,"*SOCKET0**COMPUTE",misc[[#This Row],[Compute]],"**UNCORE**SCF**SCF*LLC**SCF*LLC",misc[[#This Row],[location]],splitchar,"MCI*STATUS*")</f>
        <v>*SOCKET0**COMPUTE1**UNCORE**SCF**SCF*LLC**SCF*LLC104__MCI*STATUS*</v>
      </c>
      <c r="AC107">
        <f>COUNTIFS(cha_mc[TestName],misc[[#This Row],[LLC_MCA_String]],cha_mc[VisualId],MC_Check!$H$2)</f>
        <v>0</v>
      </c>
    </row>
    <row r="108" spans="6:29" x14ac:dyDescent="0.3">
      <c r="F108">
        <v>1</v>
      </c>
      <c r="G108">
        <f t="shared" si="10"/>
        <v>105</v>
      </c>
      <c r="H108" s="95" t="s">
        <v>145</v>
      </c>
      <c r="I108" s="5" t="b">
        <f>misc[[#This Row],[Core_Hitter_Count]]&gt;0</f>
        <v>0</v>
      </c>
      <c r="J108" t="b">
        <f>misc[[#This Row],[LLC_Hitter_Count]]&gt;0</f>
        <v>0</v>
      </c>
      <c r="K108" t="b">
        <f>misc[[#This Row],[CHA_Hitter_Count]]&gt;0</f>
        <v>0</v>
      </c>
      <c r="L108" t="str">
        <f>_xlfn.TEXTJOIN("",,"*SOCKET0**COMPUTE",misc[[#This Row],[Compute]],"**UNCORE**CHA**CHA",misc[[#This Row],[location]],splitchar,"UTIL**MC*STATUS*")</f>
        <v>*SOCKET0**COMPUTE1**UNCORE**CHA**CHA105__UTIL**MC*STATUS*</v>
      </c>
      <c r="M108">
        <f>COUNTIFS(cha_mc[TestName],misc[[#This Row],[CHA_MCA_String]],cha_mc[VisualId],MC_Check!$H$2)</f>
        <v>0</v>
      </c>
      <c r="N108" t="str">
        <f>_xlfn.TEXTJOIN("",,"*SOCKET0**COMPUTE",misc[[#This Row],[Compute]],"**CPU**MODULE",misc[[#This Row],[Module]],splitchar,"MEC*CR*MCI*STATUS**")</f>
        <v>*SOCKET0**COMPUTE1**CPU**MODULE--__MEC*CR*MCI*STATUS**</v>
      </c>
      <c r="O108">
        <f>COUNTIFS(core_mc[TestName],misc[[#This Row],[MEC_MCA_String]],core_mc[VisualId],MC_Check!$H$2)</f>
        <v>0</v>
      </c>
      <c r="P108" t="str">
        <f>_xlfn.TEXTJOIN("",,"*SOCKET0**COMPUTE",misc[[#This Row],[Compute]],"**CPU**MODULE",misc[[#This Row],[Module]],splitchar,"AGU*CR*MCI*STATUS**")</f>
        <v>*SOCKET0**COMPUTE1**CPU**MODULE--__AGU*CR*MCI*STATUS**</v>
      </c>
      <c r="Q108">
        <f>COUNTIFS(core_mc[TestName],misc[[#This Row],[AGU_MCA_String]],core_mc[VisualId],MC_Check!$H$2)</f>
        <v>0</v>
      </c>
      <c r="R108" t="str">
        <f>_xlfn.TEXTJOIN("",,"*SOCKET0**COMPUTE",misc[[#This Row],[Compute]],"**CPU**MODULE",misc[[#This Row],[Module]],splitchar,"IC*CR*MCI*STATUS**")</f>
        <v>*SOCKET0**COMPUTE1**CPU**MODULE--__IC*CR*MCI*STATUS**</v>
      </c>
      <c r="S108">
        <f>COUNTIFS(core_mc[TestName],misc[[#This Row],[IC_MCA_String]],core_mc[VisualId],MC_Check!$H$2)</f>
        <v>0</v>
      </c>
      <c r="T108" t="str">
        <f>_xlfn.TEXTJOIN("",,"*SOCKET0**COMPUTE",misc[[#This Row],[Compute]],"**CPU**MODULE",misc[[#This Row],[Module]],splitchar,"BBL*CR*MCI*STATUS**")</f>
        <v>*SOCKET0**COMPUTE1**CPU**MODULE--__BBL*CR*MCI*STATUS**</v>
      </c>
      <c r="U108">
        <f>COUNTIFS(core_mc[TestName],misc[[#This Row],[CORE_BBL_String]],core_mc[VisualId],MC_Check!$H$2)</f>
        <v>0</v>
      </c>
      <c r="V108" t="str">
        <f>_xlfn.TEXTJOIN("",,"*SOCKET0**COMPUTE",misc[[#This Row],[Compute]],"**CPU**MODULE",misc[[#This Row],[Module]],splitchar,"BUS*CR*MCI*STATUS**")</f>
        <v>*SOCKET0**COMPUTE1**CPU**MODULE--__BUS*CR*MCI*STATUS**</v>
      </c>
      <c r="W108">
        <f>COUNTIFS(core_mc[TestName],misc[[#This Row],[Core_BUS_String]],core_mc[VisualId],MC_Check!$H$2)</f>
        <v>0</v>
      </c>
      <c r="X108" t="str">
        <f>_xlfn.TEXTJOIN("",,"*SOCKET0**COMPUTE",misc[[#This Row],[Compute]],"**CPU**MODULE",misc[[#This Row],[Module]],splitchar,"L2*CR*MCI*STATUS**")</f>
        <v>*SOCKET0**COMPUTE1**CPU**MODULE--__L2*CR*MCI*STATUS**</v>
      </c>
      <c r="Y108">
        <f>COUNTIFS(core_mc[TestName],misc[[#This Row],[Core_L2_String]],core_mc[VisualId],MC_Check!$H$2)</f>
        <v>0</v>
      </c>
      <c r="Z108">
        <f>misc[[#This Row],[Core_BBL_Count]]+misc[[#This Row],[Core_IC_Count]]+misc[[#This Row],[Core_MEC_Count]]+misc[[#This Row],[Core_AGU_Count]]+misc[[#This Row],[Core_L2_Count]]+misc[[#This Row],[Core_BUS_Count]]</f>
        <v>0</v>
      </c>
      <c r="AA10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8" t="str">
        <f>_xlfn.TEXTJOIN("",,"*SOCKET0**COMPUTE",misc[[#This Row],[Compute]],"**UNCORE**SCF**SCF*LLC**SCF*LLC",misc[[#This Row],[location]],splitchar,"MCI*STATUS*")</f>
        <v>*SOCKET0**COMPUTE1**UNCORE**SCF**SCF*LLC**SCF*LLC105__MCI*STATUS*</v>
      </c>
      <c r="AC108">
        <f>COUNTIFS(cha_mc[TestName],misc[[#This Row],[LLC_MCA_String]],cha_mc[VisualId],MC_Check!$H$2)</f>
        <v>0</v>
      </c>
    </row>
    <row r="109" spans="6:29" x14ac:dyDescent="0.3">
      <c r="F109">
        <v>1</v>
      </c>
      <c r="G109">
        <f t="shared" si="10"/>
        <v>106</v>
      </c>
      <c r="H109" s="95" t="s">
        <v>145</v>
      </c>
      <c r="I109" s="5" t="b">
        <f>misc[[#This Row],[Core_Hitter_Count]]&gt;0</f>
        <v>0</v>
      </c>
      <c r="J109" t="b">
        <f>misc[[#This Row],[LLC_Hitter_Count]]&gt;0</f>
        <v>0</v>
      </c>
      <c r="K109" t="b">
        <f>misc[[#This Row],[CHA_Hitter_Count]]&gt;0</f>
        <v>0</v>
      </c>
      <c r="L109" t="str">
        <f>_xlfn.TEXTJOIN("",,"*SOCKET0**COMPUTE",misc[[#This Row],[Compute]],"**UNCORE**CHA**CHA",misc[[#This Row],[location]],splitchar,"UTIL**MC*STATUS*")</f>
        <v>*SOCKET0**COMPUTE1**UNCORE**CHA**CHA106__UTIL**MC*STATUS*</v>
      </c>
      <c r="M109">
        <f>COUNTIFS(cha_mc[TestName],misc[[#This Row],[CHA_MCA_String]],cha_mc[VisualId],MC_Check!$H$2)</f>
        <v>0</v>
      </c>
      <c r="N109" t="str">
        <f>_xlfn.TEXTJOIN("",,"*SOCKET0**COMPUTE",misc[[#This Row],[Compute]],"**CPU**MODULE",misc[[#This Row],[Module]],splitchar,"MEC*CR*MCI*STATUS**")</f>
        <v>*SOCKET0**COMPUTE1**CPU**MODULE--__MEC*CR*MCI*STATUS**</v>
      </c>
      <c r="O109">
        <f>COUNTIFS(core_mc[TestName],misc[[#This Row],[MEC_MCA_String]],core_mc[VisualId],MC_Check!$H$2)</f>
        <v>0</v>
      </c>
      <c r="P109" t="str">
        <f>_xlfn.TEXTJOIN("",,"*SOCKET0**COMPUTE",misc[[#This Row],[Compute]],"**CPU**MODULE",misc[[#This Row],[Module]],splitchar,"AGU*CR*MCI*STATUS**")</f>
        <v>*SOCKET0**COMPUTE1**CPU**MODULE--__AGU*CR*MCI*STATUS**</v>
      </c>
      <c r="Q109">
        <f>COUNTIFS(core_mc[TestName],misc[[#This Row],[AGU_MCA_String]],core_mc[VisualId],MC_Check!$H$2)</f>
        <v>0</v>
      </c>
      <c r="R109" t="str">
        <f>_xlfn.TEXTJOIN("",,"*SOCKET0**COMPUTE",misc[[#This Row],[Compute]],"**CPU**MODULE",misc[[#This Row],[Module]],splitchar,"IC*CR*MCI*STATUS**")</f>
        <v>*SOCKET0**COMPUTE1**CPU**MODULE--__IC*CR*MCI*STATUS**</v>
      </c>
      <c r="S109">
        <f>COUNTIFS(core_mc[TestName],misc[[#This Row],[IC_MCA_String]],core_mc[VisualId],MC_Check!$H$2)</f>
        <v>0</v>
      </c>
      <c r="T109" t="str">
        <f>_xlfn.TEXTJOIN("",,"*SOCKET0**COMPUTE",misc[[#This Row],[Compute]],"**CPU**MODULE",misc[[#This Row],[Module]],splitchar,"BBL*CR*MCI*STATUS**")</f>
        <v>*SOCKET0**COMPUTE1**CPU**MODULE--__BBL*CR*MCI*STATUS**</v>
      </c>
      <c r="U109">
        <f>COUNTIFS(core_mc[TestName],misc[[#This Row],[CORE_BBL_String]],core_mc[VisualId],MC_Check!$H$2)</f>
        <v>0</v>
      </c>
      <c r="V109" t="str">
        <f>_xlfn.TEXTJOIN("",,"*SOCKET0**COMPUTE",misc[[#This Row],[Compute]],"**CPU**MODULE",misc[[#This Row],[Module]],splitchar,"BUS*CR*MCI*STATUS**")</f>
        <v>*SOCKET0**COMPUTE1**CPU**MODULE--__BUS*CR*MCI*STATUS**</v>
      </c>
      <c r="W109">
        <f>COUNTIFS(core_mc[TestName],misc[[#This Row],[Core_BUS_String]],core_mc[VisualId],MC_Check!$H$2)</f>
        <v>0</v>
      </c>
      <c r="X109" t="str">
        <f>_xlfn.TEXTJOIN("",,"*SOCKET0**COMPUTE",misc[[#This Row],[Compute]],"**CPU**MODULE",misc[[#This Row],[Module]],splitchar,"L2*CR*MCI*STATUS**")</f>
        <v>*SOCKET0**COMPUTE1**CPU**MODULE--__L2*CR*MCI*STATUS**</v>
      </c>
      <c r="Y109">
        <f>COUNTIFS(core_mc[TestName],misc[[#This Row],[Core_L2_String]],core_mc[VisualId],MC_Check!$H$2)</f>
        <v>0</v>
      </c>
      <c r="Z109">
        <f>misc[[#This Row],[Core_BBL_Count]]+misc[[#This Row],[Core_IC_Count]]+misc[[#This Row],[Core_MEC_Count]]+misc[[#This Row],[Core_AGU_Count]]+misc[[#This Row],[Core_L2_Count]]+misc[[#This Row],[Core_BUS_Count]]</f>
        <v>0</v>
      </c>
      <c r="AA10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9" t="str">
        <f>_xlfn.TEXTJOIN("",,"*SOCKET0**COMPUTE",misc[[#This Row],[Compute]],"**UNCORE**SCF**SCF*LLC**SCF*LLC",misc[[#This Row],[location]],splitchar,"MCI*STATUS*")</f>
        <v>*SOCKET0**COMPUTE1**UNCORE**SCF**SCF*LLC**SCF*LLC106__MCI*STATUS*</v>
      </c>
      <c r="AC109">
        <f>COUNTIFS(cha_mc[TestName],misc[[#This Row],[LLC_MCA_String]],cha_mc[VisualId],MC_Check!$H$2)</f>
        <v>0</v>
      </c>
    </row>
    <row r="110" spans="6:29" x14ac:dyDescent="0.3">
      <c r="F110">
        <v>1</v>
      </c>
      <c r="G110">
        <f t="shared" si="10"/>
        <v>107</v>
      </c>
      <c r="H110" s="95" t="s">
        <v>145</v>
      </c>
      <c r="I110" s="5" t="b">
        <f>misc[[#This Row],[Core_Hitter_Count]]&gt;0</f>
        <v>0</v>
      </c>
      <c r="J110" t="b">
        <f>misc[[#This Row],[LLC_Hitter_Count]]&gt;0</f>
        <v>0</v>
      </c>
      <c r="K110" t="b">
        <f>misc[[#This Row],[CHA_Hitter_Count]]&gt;0</f>
        <v>0</v>
      </c>
      <c r="L110" t="str">
        <f>_xlfn.TEXTJOIN("",,"*SOCKET0**COMPUTE",misc[[#This Row],[Compute]],"**UNCORE**CHA**CHA",misc[[#This Row],[location]],splitchar,"UTIL**MC*STATUS*")</f>
        <v>*SOCKET0**COMPUTE1**UNCORE**CHA**CHA107__UTIL**MC*STATUS*</v>
      </c>
      <c r="M110">
        <f>COUNTIFS(cha_mc[TestName],misc[[#This Row],[CHA_MCA_String]],cha_mc[VisualId],MC_Check!$H$2)</f>
        <v>0</v>
      </c>
      <c r="N110" t="str">
        <f>_xlfn.TEXTJOIN("",,"*SOCKET0**COMPUTE",misc[[#This Row],[Compute]],"**CPU**MODULE",misc[[#This Row],[Module]],splitchar,"MEC*CR*MCI*STATUS**")</f>
        <v>*SOCKET0**COMPUTE1**CPU**MODULE--__MEC*CR*MCI*STATUS**</v>
      </c>
      <c r="O110">
        <f>COUNTIFS(core_mc[TestName],misc[[#This Row],[MEC_MCA_String]],core_mc[VisualId],MC_Check!$H$2)</f>
        <v>0</v>
      </c>
      <c r="P110" t="str">
        <f>_xlfn.TEXTJOIN("",,"*SOCKET0**COMPUTE",misc[[#This Row],[Compute]],"**CPU**MODULE",misc[[#This Row],[Module]],splitchar,"AGU*CR*MCI*STATUS**")</f>
        <v>*SOCKET0**COMPUTE1**CPU**MODULE--__AGU*CR*MCI*STATUS**</v>
      </c>
      <c r="Q110">
        <f>COUNTIFS(core_mc[TestName],misc[[#This Row],[AGU_MCA_String]],core_mc[VisualId],MC_Check!$H$2)</f>
        <v>0</v>
      </c>
      <c r="R110" t="str">
        <f>_xlfn.TEXTJOIN("",,"*SOCKET0**COMPUTE",misc[[#This Row],[Compute]],"**CPU**MODULE",misc[[#This Row],[Module]],splitchar,"IC*CR*MCI*STATUS**")</f>
        <v>*SOCKET0**COMPUTE1**CPU**MODULE--__IC*CR*MCI*STATUS**</v>
      </c>
      <c r="S110">
        <f>COUNTIFS(core_mc[TestName],misc[[#This Row],[IC_MCA_String]],core_mc[VisualId],MC_Check!$H$2)</f>
        <v>0</v>
      </c>
      <c r="T110" t="str">
        <f>_xlfn.TEXTJOIN("",,"*SOCKET0**COMPUTE",misc[[#This Row],[Compute]],"**CPU**MODULE",misc[[#This Row],[Module]],splitchar,"BBL*CR*MCI*STATUS**")</f>
        <v>*SOCKET0**COMPUTE1**CPU**MODULE--__BBL*CR*MCI*STATUS**</v>
      </c>
      <c r="U110">
        <f>COUNTIFS(core_mc[TestName],misc[[#This Row],[CORE_BBL_String]],core_mc[VisualId],MC_Check!$H$2)</f>
        <v>0</v>
      </c>
      <c r="V110" t="str">
        <f>_xlfn.TEXTJOIN("",,"*SOCKET0**COMPUTE",misc[[#This Row],[Compute]],"**CPU**MODULE",misc[[#This Row],[Module]],splitchar,"BUS*CR*MCI*STATUS**")</f>
        <v>*SOCKET0**COMPUTE1**CPU**MODULE--__BUS*CR*MCI*STATUS**</v>
      </c>
      <c r="W110">
        <f>COUNTIFS(core_mc[TestName],misc[[#This Row],[Core_BUS_String]],core_mc[VisualId],MC_Check!$H$2)</f>
        <v>0</v>
      </c>
      <c r="X110" t="str">
        <f>_xlfn.TEXTJOIN("",,"*SOCKET0**COMPUTE",misc[[#This Row],[Compute]],"**CPU**MODULE",misc[[#This Row],[Module]],splitchar,"L2*CR*MCI*STATUS**")</f>
        <v>*SOCKET0**COMPUTE1**CPU**MODULE--__L2*CR*MCI*STATUS**</v>
      </c>
      <c r="Y110">
        <f>COUNTIFS(core_mc[TestName],misc[[#This Row],[Core_L2_String]],core_mc[VisualId],MC_Check!$H$2)</f>
        <v>0</v>
      </c>
      <c r="Z110">
        <f>misc[[#This Row],[Core_BBL_Count]]+misc[[#This Row],[Core_IC_Count]]+misc[[#This Row],[Core_MEC_Count]]+misc[[#This Row],[Core_AGU_Count]]+misc[[#This Row],[Core_L2_Count]]+misc[[#This Row],[Core_BUS_Count]]</f>
        <v>0</v>
      </c>
      <c r="AA11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0" t="str">
        <f>_xlfn.TEXTJOIN("",,"*SOCKET0**COMPUTE",misc[[#This Row],[Compute]],"**UNCORE**SCF**SCF*LLC**SCF*LLC",misc[[#This Row],[location]],splitchar,"MCI*STATUS*")</f>
        <v>*SOCKET0**COMPUTE1**UNCORE**SCF**SCF*LLC**SCF*LLC107__MCI*STATUS*</v>
      </c>
      <c r="AC110">
        <f>COUNTIFS(cha_mc[TestName],misc[[#This Row],[LLC_MCA_String]],cha_mc[VisualId],MC_Check!$H$2)</f>
        <v>0</v>
      </c>
    </row>
    <row r="111" spans="6:29" x14ac:dyDescent="0.3">
      <c r="F111">
        <v>1</v>
      </c>
      <c r="G111">
        <f t="shared" si="10"/>
        <v>108</v>
      </c>
      <c r="H111">
        <f>H104+1</f>
        <v>38</v>
      </c>
      <c r="I111" s="5" t="b">
        <f>misc[[#This Row],[Core_Hitter_Count]]&gt;0</f>
        <v>0</v>
      </c>
      <c r="J111" t="b">
        <f>misc[[#This Row],[LLC_Hitter_Count]]&gt;0</f>
        <v>0</v>
      </c>
      <c r="K111" t="b">
        <f>misc[[#This Row],[CHA_Hitter_Count]]&gt;0</f>
        <v>0</v>
      </c>
      <c r="L111" t="str">
        <f>_xlfn.TEXTJOIN("",,"*SOCKET0**COMPUTE",misc[[#This Row],[Compute]],"**UNCORE**CHA**CHA",misc[[#This Row],[location]],splitchar,"UTIL**MC*STATUS*")</f>
        <v>*SOCKET0**COMPUTE1**UNCORE**CHA**CHA108__UTIL**MC*STATUS*</v>
      </c>
      <c r="M111">
        <f>COUNTIFS(cha_mc[TestName],misc[[#This Row],[CHA_MCA_String]],cha_mc[VisualId],MC_Check!$H$2)</f>
        <v>0</v>
      </c>
      <c r="N111" t="str">
        <f>_xlfn.TEXTJOIN("",,"*SOCKET0**COMPUTE",misc[[#This Row],[Compute]],"**CPU**MODULE",misc[[#This Row],[Module]],splitchar,"MEC*CR*MCI*STATUS**")</f>
        <v>*SOCKET0**COMPUTE1**CPU**MODULE38__MEC*CR*MCI*STATUS**</v>
      </c>
      <c r="O111">
        <f>COUNTIFS(core_mc[TestName],misc[[#This Row],[MEC_MCA_String]],core_mc[VisualId],MC_Check!$H$2)</f>
        <v>0</v>
      </c>
      <c r="P111" t="str">
        <f>_xlfn.TEXTJOIN("",,"*SOCKET0**COMPUTE",misc[[#This Row],[Compute]],"**CPU**MODULE",misc[[#This Row],[Module]],splitchar,"AGU*CR*MCI*STATUS**")</f>
        <v>*SOCKET0**COMPUTE1**CPU**MODULE38__AGU*CR*MCI*STATUS**</v>
      </c>
      <c r="Q111">
        <f>COUNTIFS(core_mc[TestName],misc[[#This Row],[AGU_MCA_String]],core_mc[VisualId],MC_Check!$H$2)</f>
        <v>0</v>
      </c>
      <c r="R111" t="str">
        <f>_xlfn.TEXTJOIN("",,"*SOCKET0**COMPUTE",misc[[#This Row],[Compute]],"**CPU**MODULE",misc[[#This Row],[Module]],splitchar,"IC*CR*MCI*STATUS**")</f>
        <v>*SOCKET0**COMPUTE1**CPU**MODULE38__IC*CR*MCI*STATUS**</v>
      </c>
      <c r="S111">
        <f>COUNTIFS(core_mc[TestName],misc[[#This Row],[IC_MCA_String]],core_mc[VisualId],MC_Check!$H$2)</f>
        <v>0</v>
      </c>
      <c r="T111" t="str">
        <f>_xlfn.TEXTJOIN("",,"*SOCKET0**COMPUTE",misc[[#This Row],[Compute]],"**CPU**MODULE",misc[[#This Row],[Module]],splitchar,"BBL*CR*MCI*STATUS**")</f>
        <v>*SOCKET0**COMPUTE1**CPU**MODULE38__BBL*CR*MCI*STATUS**</v>
      </c>
      <c r="U111">
        <f>COUNTIFS(core_mc[TestName],misc[[#This Row],[CORE_BBL_String]],core_mc[VisualId],MC_Check!$H$2)</f>
        <v>0</v>
      </c>
      <c r="V111" t="str">
        <f>_xlfn.TEXTJOIN("",,"*SOCKET0**COMPUTE",misc[[#This Row],[Compute]],"**CPU**MODULE",misc[[#This Row],[Module]],splitchar,"BUS*CR*MCI*STATUS**")</f>
        <v>*SOCKET0**COMPUTE1**CPU**MODULE38__BUS*CR*MCI*STATUS**</v>
      </c>
      <c r="W111">
        <f>COUNTIFS(core_mc[TestName],misc[[#This Row],[Core_BUS_String]],core_mc[VisualId],MC_Check!$H$2)</f>
        <v>0</v>
      </c>
      <c r="X111" t="str">
        <f>_xlfn.TEXTJOIN("",,"*SOCKET0**COMPUTE",misc[[#This Row],[Compute]],"**CPU**MODULE",misc[[#This Row],[Module]],splitchar,"L2*CR*MCI*STATUS**")</f>
        <v>*SOCKET0**COMPUTE1**CPU**MODULE38__L2*CR*MCI*STATUS**</v>
      </c>
      <c r="Y111">
        <f>COUNTIFS(core_mc[TestName],misc[[#This Row],[Core_L2_String]],core_mc[VisualId],MC_Check!$H$2)</f>
        <v>0</v>
      </c>
      <c r="Z111">
        <f>misc[[#This Row],[Core_BBL_Count]]+misc[[#This Row],[Core_IC_Count]]+misc[[#This Row],[Core_MEC_Count]]+misc[[#This Row],[Core_AGU_Count]]+misc[[#This Row],[Core_L2_Count]]+misc[[#This Row],[Core_BUS_Count]]</f>
        <v>0</v>
      </c>
      <c r="AA11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1" t="str">
        <f>_xlfn.TEXTJOIN("",,"*SOCKET0**COMPUTE",misc[[#This Row],[Compute]],"**UNCORE**SCF**SCF*LLC**SCF*LLC",misc[[#This Row],[location]],splitchar,"MCI*STATUS*")</f>
        <v>*SOCKET0**COMPUTE1**UNCORE**SCF**SCF*LLC**SCF*LLC108__MCI*STATUS*</v>
      </c>
      <c r="AC111">
        <f>COUNTIFS(cha_mc[TestName],misc[[#This Row],[LLC_MCA_String]],cha_mc[VisualId],MC_Check!$H$2)</f>
        <v>0</v>
      </c>
    </row>
    <row r="112" spans="6:29" x14ac:dyDescent="0.3">
      <c r="F112">
        <v>1</v>
      </c>
      <c r="G112">
        <f t="shared" si="10"/>
        <v>109</v>
      </c>
      <c r="H112">
        <f t="shared" ref="H112:H113" si="12">H105+1</f>
        <v>42</v>
      </c>
      <c r="I112" s="5" t="b">
        <f>misc[[#This Row],[Core_Hitter_Count]]&gt;0</f>
        <v>0</v>
      </c>
      <c r="J112" t="b">
        <f>misc[[#This Row],[LLC_Hitter_Count]]&gt;0</f>
        <v>0</v>
      </c>
      <c r="K112" t="b">
        <f>misc[[#This Row],[CHA_Hitter_Count]]&gt;0</f>
        <v>0</v>
      </c>
      <c r="L112" t="str">
        <f>_xlfn.TEXTJOIN("",,"*SOCKET0**COMPUTE",misc[[#This Row],[Compute]],"**UNCORE**CHA**CHA",misc[[#This Row],[location]],splitchar,"UTIL**MC*STATUS*")</f>
        <v>*SOCKET0**COMPUTE1**UNCORE**CHA**CHA109__UTIL**MC*STATUS*</v>
      </c>
      <c r="M112">
        <f>COUNTIFS(cha_mc[TestName],misc[[#This Row],[CHA_MCA_String]],cha_mc[VisualId],MC_Check!$H$2)</f>
        <v>0</v>
      </c>
      <c r="N112" t="str">
        <f>_xlfn.TEXTJOIN("",,"*SOCKET0**COMPUTE",misc[[#This Row],[Compute]],"**CPU**MODULE",misc[[#This Row],[Module]],splitchar,"MEC*CR*MCI*STATUS**")</f>
        <v>*SOCKET0**COMPUTE1**CPU**MODULE42__MEC*CR*MCI*STATUS**</v>
      </c>
      <c r="O112">
        <f>COUNTIFS(core_mc[TestName],misc[[#This Row],[MEC_MCA_String]],core_mc[VisualId],MC_Check!$H$2)</f>
        <v>0</v>
      </c>
      <c r="P112" t="str">
        <f>_xlfn.TEXTJOIN("",,"*SOCKET0**COMPUTE",misc[[#This Row],[Compute]],"**CPU**MODULE",misc[[#This Row],[Module]],splitchar,"AGU*CR*MCI*STATUS**")</f>
        <v>*SOCKET0**COMPUTE1**CPU**MODULE42__AGU*CR*MCI*STATUS**</v>
      </c>
      <c r="Q112">
        <f>COUNTIFS(core_mc[TestName],misc[[#This Row],[AGU_MCA_String]],core_mc[VisualId],MC_Check!$H$2)</f>
        <v>0</v>
      </c>
      <c r="R112" t="str">
        <f>_xlfn.TEXTJOIN("",,"*SOCKET0**COMPUTE",misc[[#This Row],[Compute]],"**CPU**MODULE",misc[[#This Row],[Module]],splitchar,"IC*CR*MCI*STATUS**")</f>
        <v>*SOCKET0**COMPUTE1**CPU**MODULE42__IC*CR*MCI*STATUS**</v>
      </c>
      <c r="S112">
        <f>COUNTIFS(core_mc[TestName],misc[[#This Row],[IC_MCA_String]],core_mc[VisualId],MC_Check!$H$2)</f>
        <v>0</v>
      </c>
      <c r="T112" t="str">
        <f>_xlfn.TEXTJOIN("",,"*SOCKET0**COMPUTE",misc[[#This Row],[Compute]],"**CPU**MODULE",misc[[#This Row],[Module]],splitchar,"BBL*CR*MCI*STATUS**")</f>
        <v>*SOCKET0**COMPUTE1**CPU**MODULE42__BBL*CR*MCI*STATUS**</v>
      </c>
      <c r="U112">
        <f>COUNTIFS(core_mc[TestName],misc[[#This Row],[CORE_BBL_String]],core_mc[VisualId],MC_Check!$H$2)</f>
        <v>0</v>
      </c>
      <c r="V112" t="str">
        <f>_xlfn.TEXTJOIN("",,"*SOCKET0**COMPUTE",misc[[#This Row],[Compute]],"**CPU**MODULE",misc[[#This Row],[Module]],splitchar,"BUS*CR*MCI*STATUS**")</f>
        <v>*SOCKET0**COMPUTE1**CPU**MODULE42__BUS*CR*MCI*STATUS**</v>
      </c>
      <c r="W112">
        <f>COUNTIFS(core_mc[TestName],misc[[#This Row],[Core_BUS_String]],core_mc[VisualId],MC_Check!$H$2)</f>
        <v>0</v>
      </c>
      <c r="X112" t="str">
        <f>_xlfn.TEXTJOIN("",,"*SOCKET0**COMPUTE",misc[[#This Row],[Compute]],"**CPU**MODULE",misc[[#This Row],[Module]],splitchar,"L2*CR*MCI*STATUS**")</f>
        <v>*SOCKET0**COMPUTE1**CPU**MODULE42__L2*CR*MCI*STATUS**</v>
      </c>
      <c r="Y112">
        <f>COUNTIFS(core_mc[TestName],misc[[#This Row],[Core_L2_String]],core_mc[VisualId],MC_Check!$H$2)</f>
        <v>0</v>
      </c>
      <c r="Z112">
        <f>misc[[#This Row],[Core_BBL_Count]]+misc[[#This Row],[Core_IC_Count]]+misc[[#This Row],[Core_MEC_Count]]+misc[[#This Row],[Core_AGU_Count]]+misc[[#This Row],[Core_L2_Count]]+misc[[#This Row],[Core_BUS_Count]]</f>
        <v>0</v>
      </c>
      <c r="AA11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2" t="str">
        <f>_xlfn.TEXTJOIN("",,"*SOCKET0**COMPUTE",misc[[#This Row],[Compute]],"**UNCORE**SCF**SCF*LLC**SCF*LLC",misc[[#This Row],[location]],splitchar,"MCI*STATUS*")</f>
        <v>*SOCKET0**COMPUTE1**UNCORE**SCF**SCF*LLC**SCF*LLC109__MCI*STATUS*</v>
      </c>
      <c r="AC112">
        <f>COUNTIFS(cha_mc[TestName],misc[[#This Row],[LLC_MCA_String]],cha_mc[VisualId],MC_Check!$H$2)</f>
        <v>0</v>
      </c>
    </row>
    <row r="113" spans="6:29" x14ac:dyDescent="0.3">
      <c r="F113">
        <v>1</v>
      </c>
      <c r="G113">
        <f t="shared" si="10"/>
        <v>110</v>
      </c>
      <c r="H113">
        <f t="shared" si="12"/>
        <v>46</v>
      </c>
      <c r="I113" s="5" t="b">
        <f>misc[[#This Row],[Core_Hitter_Count]]&gt;0</f>
        <v>0</v>
      </c>
      <c r="J113" t="b">
        <f>misc[[#This Row],[LLC_Hitter_Count]]&gt;0</f>
        <v>0</v>
      </c>
      <c r="K113" t="b">
        <f>misc[[#This Row],[CHA_Hitter_Count]]&gt;0</f>
        <v>0</v>
      </c>
      <c r="L113" t="str">
        <f>_xlfn.TEXTJOIN("",,"*SOCKET0**COMPUTE",misc[[#This Row],[Compute]],"**UNCORE**CHA**CHA",misc[[#This Row],[location]],splitchar,"UTIL**MC*STATUS*")</f>
        <v>*SOCKET0**COMPUTE1**UNCORE**CHA**CHA110__UTIL**MC*STATUS*</v>
      </c>
      <c r="M113">
        <f>COUNTIFS(cha_mc[TestName],misc[[#This Row],[CHA_MCA_String]],cha_mc[VisualId],MC_Check!$H$2)</f>
        <v>0</v>
      </c>
      <c r="N113" t="str">
        <f>_xlfn.TEXTJOIN("",,"*SOCKET0**COMPUTE",misc[[#This Row],[Compute]],"**CPU**MODULE",misc[[#This Row],[Module]],splitchar,"MEC*CR*MCI*STATUS**")</f>
        <v>*SOCKET0**COMPUTE1**CPU**MODULE46__MEC*CR*MCI*STATUS**</v>
      </c>
      <c r="O113">
        <f>COUNTIFS(core_mc[TestName],misc[[#This Row],[MEC_MCA_String]],core_mc[VisualId],MC_Check!$H$2)</f>
        <v>0</v>
      </c>
      <c r="P113" t="str">
        <f>_xlfn.TEXTJOIN("",,"*SOCKET0**COMPUTE",misc[[#This Row],[Compute]],"**CPU**MODULE",misc[[#This Row],[Module]],splitchar,"AGU*CR*MCI*STATUS**")</f>
        <v>*SOCKET0**COMPUTE1**CPU**MODULE46__AGU*CR*MCI*STATUS**</v>
      </c>
      <c r="Q113">
        <f>COUNTIFS(core_mc[TestName],misc[[#This Row],[AGU_MCA_String]],core_mc[VisualId],MC_Check!$H$2)</f>
        <v>0</v>
      </c>
      <c r="R113" t="str">
        <f>_xlfn.TEXTJOIN("",,"*SOCKET0**COMPUTE",misc[[#This Row],[Compute]],"**CPU**MODULE",misc[[#This Row],[Module]],splitchar,"IC*CR*MCI*STATUS**")</f>
        <v>*SOCKET0**COMPUTE1**CPU**MODULE46__IC*CR*MCI*STATUS**</v>
      </c>
      <c r="S113">
        <f>COUNTIFS(core_mc[TestName],misc[[#This Row],[IC_MCA_String]],core_mc[VisualId],MC_Check!$H$2)</f>
        <v>0</v>
      </c>
      <c r="T113" t="str">
        <f>_xlfn.TEXTJOIN("",,"*SOCKET0**COMPUTE",misc[[#This Row],[Compute]],"**CPU**MODULE",misc[[#This Row],[Module]],splitchar,"BBL*CR*MCI*STATUS**")</f>
        <v>*SOCKET0**COMPUTE1**CPU**MODULE46__BBL*CR*MCI*STATUS**</v>
      </c>
      <c r="U113">
        <f>COUNTIFS(core_mc[TestName],misc[[#This Row],[CORE_BBL_String]],core_mc[VisualId],MC_Check!$H$2)</f>
        <v>0</v>
      </c>
      <c r="V113" t="str">
        <f>_xlfn.TEXTJOIN("",,"*SOCKET0**COMPUTE",misc[[#This Row],[Compute]],"**CPU**MODULE",misc[[#This Row],[Module]],splitchar,"BUS*CR*MCI*STATUS**")</f>
        <v>*SOCKET0**COMPUTE1**CPU**MODULE46__BUS*CR*MCI*STATUS**</v>
      </c>
      <c r="W113">
        <f>COUNTIFS(core_mc[TestName],misc[[#This Row],[Core_BUS_String]],core_mc[VisualId],MC_Check!$H$2)</f>
        <v>0</v>
      </c>
      <c r="X113" t="str">
        <f>_xlfn.TEXTJOIN("",,"*SOCKET0**COMPUTE",misc[[#This Row],[Compute]],"**CPU**MODULE",misc[[#This Row],[Module]],splitchar,"L2*CR*MCI*STATUS**")</f>
        <v>*SOCKET0**COMPUTE1**CPU**MODULE46__L2*CR*MCI*STATUS**</v>
      </c>
      <c r="Y113">
        <f>COUNTIFS(core_mc[TestName],misc[[#This Row],[Core_L2_String]],core_mc[VisualId],MC_Check!$H$2)</f>
        <v>0</v>
      </c>
      <c r="Z113">
        <f>misc[[#This Row],[Core_BBL_Count]]+misc[[#This Row],[Core_IC_Count]]+misc[[#This Row],[Core_MEC_Count]]+misc[[#This Row],[Core_AGU_Count]]+misc[[#This Row],[Core_L2_Count]]+misc[[#This Row],[Core_BUS_Count]]</f>
        <v>0</v>
      </c>
      <c r="AA11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3" t="str">
        <f>_xlfn.TEXTJOIN("",,"*SOCKET0**COMPUTE",misc[[#This Row],[Compute]],"**UNCORE**SCF**SCF*LLC**SCF*LLC",misc[[#This Row],[location]],splitchar,"MCI*STATUS*")</f>
        <v>*SOCKET0**COMPUTE1**UNCORE**SCF**SCF*LLC**SCF*LLC110__MCI*STATUS*</v>
      </c>
      <c r="AC113">
        <f>COUNTIFS(cha_mc[TestName],misc[[#This Row],[LLC_MCA_String]],cha_mc[VisualId],MC_Check!$H$2)</f>
        <v>0</v>
      </c>
    </row>
    <row r="114" spans="6:29" x14ac:dyDescent="0.3">
      <c r="F114">
        <v>1</v>
      </c>
      <c r="G114">
        <f t="shared" si="10"/>
        <v>111</v>
      </c>
      <c r="H114" s="95" t="s">
        <v>145</v>
      </c>
      <c r="I114" s="5" t="b">
        <f>misc[[#This Row],[Core_Hitter_Count]]&gt;0</f>
        <v>0</v>
      </c>
      <c r="J114" t="b">
        <f>misc[[#This Row],[LLC_Hitter_Count]]&gt;0</f>
        <v>0</v>
      </c>
      <c r="K114" t="b">
        <f>misc[[#This Row],[CHA_Hitter_Count]]&gt;0</f>
        <v>0</v>
      </c>
      <c r="L114" t="str">
        <f>_xlfn.TEXTJOIN("",,"*SOCKET0**COMPUTE",misc[[#This Row],[Compute]],"**UNCORE**CHA**CHA",misc[[#This Row],[location]],splitchar,"UTIL**MC*STATUS*")</f>
        <v>*SOCKET0**COMPUTE1**UNCORE**CHA**CHA111__UTIL**MC*STATUS*</v>
      </c>
      <c r="M114">
        <f>COUNTIFS(cha_mc[TestName],misc[[#This Row],[CHA_MCA_String]],cha_mc[VisualId],MC_Check!$H$2)</f>
        <v>0</v>
      </c>
      <c r="N114" t="str">
        <f>_xlfn.TEXTJOIN("",,"*SOCKET0**COMPUTE",misc[[#This Row],[Compute]],"**CPU**MODULE",misc[[#This Row],[Module]],splitchar,"MEC*CR*MCI*STATUS**")</f>
        <v>*SOCKET0**COMPUTE1**CPU**MODULE--__MEC*CR*MCI*STATUS**</v>
      </c>
      <c r="O114">
        <f>COUNTIFS(core_mc[TestName],misc[[#This Row],[MEC_MCA_String]],core_mc[VisualId],MC_Check!$H$2)</f>
        <v>0</v>
      </c>
      <c r="P114" t="str">
        <f>_xlfn.TEXTJOIN("",,"*SOCKET0**COMPUTE",misc[[#This Row],[Compute]],"**CPU**MODULE",misc[[#This Row],[Module]],splitchar,"AGU*CR*MCI*STATUS**")</f>
        <v>*SOCKET0**COMPUTE1**CPU**MODULE--__AGU*CR*MCI*STATUS**</v>
      </c>
      <c r="Q114">
        <f>COUNTIFS(core_mc[TestName],misc[[#This Row],[AGU_MCA_String]],core_mc[VisualId],MC_Check!$H$2)</f>
        <v>0</v>
      </c>
      <c r="R114" t="str">
        <f>_xlfn.TEXTJOIN("",,"*SOCKET0**COMPUTE",misc[[#This Row],[Compute]],"**CPU**MODULE",misc[[#This Row],[Module]],splitchar,"IC*CR*MCI*STATUS**")</f>
        <v>*SOCKET0**COMPUTE1**CPU**MODULE--__IC*CR*MCI*STATUS**</v>
      </c>
      <c r="S114">
        <f>COUNTIFS(core_mc[TestName],misc[[#This Row],[IC_MCA_String]],core_mc[VisualId],MC_Check!$H$2)</f>
        <v>0</v>
      </c>
      <c r="T114" t="str">
        <f>_xlfn.TEXTJOIN("",,"*SOCKET0**COMPUTE",misc[[#This Row],[Compute]],"**CPU**MODULE",misc[[#This Row],[Module]],splitchar,"BBL*CR*MCI*STATUS**")</f>
        <v>*SOCKET0**COMPUTE1**CPU**MODULE--__BBL*CR*MCI*STATUS**</v>
      </c>
      <c r="U114">
        <f>COUNTIFS(core_mc[TestName],misc[[#This Row],[CORE_BBL_String]],core_mc[VisualId],MC_Check!$H$2)</f>
        <v>0</v>
      </c>
      <c r="V114" t="str">
        <f>_xlfn.TEXTJOIN("",,"*SOCKET0**COMPUTE",misc[[#This Row],[Compute]],"**CPU**MODULE",misc[[#This Row],[Module]],splitchar,"BUS*CR*MCI*STATUS**")</f>
        <v>*SOCKET0**COMPUTE1**CPU**MODULE--__BUS*CR*MCI*STATUS**</v>
      </c>
      <c r="W114">
        <f>COUNTIFS(core_mc[TestName],misc[[#This Row],[Core_BUS_String]],core_mc[VisualId],MC_Check!$H$2)</f>
        <v>0</v>
      </c>
      <c r="X114" t="str">
        <f>_xlfn.TEXTJOIN("",,"*SOCKET0**COMPUTE",misc[[#This Row],[Compute]],"**CPU**MODULE",misc[[#This Row],[Module]],splitchar,"L2*CR*MCI*STATUS**")</f>
        <v>*SOCKET0**COMPUTE1**CPU**MODULE--__L2*CR*MCI*STATUS**</v>
      </c>
      <c r="Y114">
        <f>COUNTIFS(core_mc[TestName],misc[[#This Row],[Core_L2_String]],core_mc[VisualId],MC_Check!$H$2)</f>
        <v>0</v>
      </c>
      <c r="Z114">
        <f>misc[[#This Row],[Core_BBL_Count]]+misc[[#This Row],[Core_IC_Count]]+misc[[#This Row],[Core_MEC_Count]]+misc[[#This Row],[Core_AGU_Count]]+misc[[#This Row],[Core_L2_Count]]+misc[[#This Row],[Core_BUS_Count]]</f>
        <v>0</v>
      </c>
      <c r="AA11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4" t="str">
        <f>_xlfn.TEXTJOIN("",,"*SOCKET0**COMPUTE",misc[[#This Row],[Compute]],"**UNCORE**SCF**SCF*LLC**SCF*LLC",misc[[#This Row],[location]],splitchar,"MCI*STATUS*")</f>
        <v>*SOCKET0**COMPUTE1**UNCORE**SCF**SCF*LLC**SCF*LLC111__MCI*STATUS*</v>
      </c>
      <c r="AC114">
        <f>COUNTIFS(cha_mc[TestName],misc[[#This Row],[LLC_MCA_String]],cha_mc[VisualId],MC_Check!$H$2)</f>
        <v>0</v>
      </c>
    </row>
    <row r="115" spans="6:29" x14ac:dyDescent="0.3">
      <c r="F115">
        <v>1</v>
      </c>
      <c r="G115">
        <f t="shared" si="10"/>
        <v>112</v>
      </c>
      <c r="H115" s="95" t="s">
        <v>145</v>
      </c>
      <c r="I115" s="5" t="b">
        <f>misc[[#This Row],[Core_Hitter_Count]]&gt;0</f>
        <v>0</v>
      </c>
      <c r="J115" t="b">
        <f>misc[[#This Row],[LLC_Hitter_Count]]&gt;0</f>
        <v>0</v>
      </c>
      <c r="K115" t="b">
        <f>misc[[#This Row],[CHA_Hitter_Count]]&gt;0</f>
        <v>0</v>
      </c>
      <c r="L115" t="str">
        <f>_xlfn.TEXTJOIN("",,"*SOCKET0**COMPUTE",misc[[#This Row],[Compute]],"**UNCORE**CHA**CHA",misc[[#This Row],[location]],splitchar,"UTIL**MC*STATUS*")</f>
        <v>*SOCKET0**COMPUTE1**UNCORE**CHA**CHA112__UTIL**MC*STATUS*</v>
      </c>
      <c r="M115">
        <f>COUNTIFS(cha_mc[TestName],misc[[#This Row],[CHA_MCA_String]],cha_mc[VisualId],MC_Check!$H$2)</f>
        <v>0</v>
      </c>
      <c r="N115" t="str">
        <f>_xlfn.TEXTJOIN("",,"*SOCKET0**COMPUTE",misc[[#This Row],[Compute]],"**CPU**MODULE",misc[[#This Row],[Module]],splitchar,"MEC*CR*MCI*STATUS**")</f>
        <v>*SOCKET0**COMPUTE1**CPU**MODULE--__MEC*CR*MCI*STATUS**</v>
      </c>
      <c r="O115">
        <f>COUNTIFS(core_mc[TestName],misc[[#This Row],[MEC_MCA_String]],core_mc[VisualId],MC_Check!$H$2)</f>
        <v>0</v>
      </c>
      <c r="P115" t="str">
        <f>_xlfn.TEXTJOIN("",,"*SOCKET0**COMPUTE",misc[[#This Row],[Compute]],"**CPU**MODULE",misc[[#This Row],[Module]],splitchar,"AGU*CR*MCI*STATUS**")</f>
        <v>*SOCKET0**COMPUTE1**CPU**MODULE--__AGU*CR*MCI*STATUS**</v>
      </c>
      <c r="Q115">
        <f>COUNTIFS(core_mc[TestName],misc[[#This Row],[AGU_MCA_String]],core_mc[VisualId],MC_Check!$H$2)</f>
        <v>0</v>
      </c>
      <c r="R115" t="str">
        <f>_xlfn.TEXTJOIN("",,"*SOCKET0**COMPUTE",misc[[#This Row],[Compute]],"**CPU**MODULE",misc[[#This Row],[Module]],splitchar,"IC*CR*MCI*STATUS**")</f>
        <v>*SOCKET0**COMPUTE1**CPU**MODULE--__IC*CR*MCI*STATUS**</v>
      </c>
      <c r="S115">
        <f>COUNTIFS(core_mc[TestName],misc[[#This Row],[IC_MCA_String]],core_mc[VisualId],MC_Check!$H$2)</f>
        <v>0</v>
      </c>
      <c r="T115" t="str">
        <f>_xlfn.TEXTJOIN("",,"*SOCKET0**COMPUTE",misc[[#This Row],[Compute]],"**CPU**MODULE",misc[[#This Row],[Module]],splitchar,"BBL*CR*MCI*STATUS**")</f>
        <v>*SOCKET0**COMPUTE1**CPU**MODULE--__BBL*CR*MCI*STATUS**</v>
      </c>
      <c r="U115">
        <f>COUNTIFS(core_mc[TestName],misc[[#This Row],[CORE_BBL_String]],core_mc[VisualId],MC_Check!$H$2)</f>
        <v>0</v>
      </c>
      <c r="V115" t="str">
        <f>_xlfn.TEXTJOIN("",,"*SOCKET0**COMPUTE",misc[[#This Row],[Compute]],"**CPU**MODULE",misc[[#This Row],[Module]],splitchar,"BUS*CR*MCI*STATUS**")</f>
        <v>*SOCKET0**COMPUTE1**CPU**MODULE--__BUS*CR*MCI*STATUS**</v>
      </c>
      <c r="W115">
        <f>COUNTIFS(core_mc[TestName],misc[[#This Row],[Core_BUS_String]],core_mc[VisualId],MC_Check!$H$2)</f>
        <v>0</v>
      </c>
      <c r="X115" t="str">
        <f>_xlfn.TEXTJOIN("",,"*SOCKET0**COMPUTE",misc[[#This Row],[Compute]],"**CPU**MODULE",misc[[#This Row],[Module]],splitchar,"L2*CR*MCI*STATUS**")</f>
        <v>*SOCKET0**COMPUTE1**CPU**MODULE--__L2*CR*MCI*STATUS**</v>
      </c>
      <c r="Y115">
        <f>COUNTIFS(core_mc[TestName],misc[[#This Row],[Core_L2_String]],core_mc[VisualId],MC_Check!$H$2)</f>
        <v>0</v>
      </c>
      <c r="Z115">
        <f>misc[[#This Row],[Core_BBL_Count]]+misc[[#This Row],[Core_IC_Count]]+misc[[#This Row],[Core_MEC_Count]]+misc[[#This Row],[Core_AGU_Count]]+misc[[#This Row],[Core_L2_Count]]+misc[[#This Row],[Core_BUS_Count]]</f>
        <v>0</v>
      </c>
      <c r="AA11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5" t="str">
        <f>_xlfn.TEXTJOIN("",,"*SOCKET0**COMPUTE",misc[[#This Row],[Compute]],"**UNCORE**SCF**SCF*LLC**SCF*LLC",misc[[#This Row],[location]],splitchar,"MCI*STATUS*")</f>
        <v>*SOCKET0**COMPUTE1**UNCORE**SCF**SCF*LLC**SCF*LLC112__MCI*STATUS*</v>
      </c>
      <c r="AC115">
        <f>COUNTIFS(cha_mc[TestName],misc[[#This Row],[LLC_MCA_String]],cha_mc[VisualId],MC_Check!$H$2)</f>
        <v>0</v>
      </c>
    </row>
    <row r="116" spans="6:29" x14ac:dyDescent="0.3">
      <c r="F116">
        <v>1</v>
      </c>
      <c r="G116">
        <f t="shared" si="10"/>
        <v>113</v>
      </c>
      <c r="H116" s="95" t="s">
        <v>145</v>
      </c>
      <c r="I116" s="5" t="b">
        <f>misc[[#This Row],[Core_Hitter_Count]]&gt;0</f>
        <v>0</v>
      </c>
      <c r="J116" t="b">
        <f>misc[[#This Row],[LLC_Hitter_Count]]&gt;0</f>
        <v>0</v>
      </c>
      <c r="K116" t="b">
        <f>misc[[#This Row],[CHA_Hitter_Count]]&gt;0</f>
        <v>0</v>
      </c>
      <c r="L116" t="str">
        <f>_xlfn.TEXTJOIN("",,"*SOCKET0**COMPUTE",misc[[#This Row],[Compute]],"**UNCORE**CHA**CHA",misc[[#This Row],[location]],splitchar,"UTIL**MC*STATUS*")</f>
        <v>*SOCKET0**COMPUTE1**UNCORE**CHA**CHA113__UTIL**MC*STATUS*</v>
      </c>
      <c r="M116">
        <f>COUNTIFS(cha_mc[TestName],misc[[#This Row],[CHA_MCA_String]],cha_mc[VisualId],MC_Check!$H$2)</f>
        <v>0</v>
      </c>
      <c r="N116" t="str">
        <f>_xlfn.TEXTJOIN("",,"*SOCKET0**COMPUTE",misc[[#This Row],[Compute]],"**CPU**MODULE",misc[[#This Row],[Module]],splitchar,"MEC*CR*MCI*STATUS**")</f>
        <v>*SOCKET0**COMPUTE1**CPU**MODULE--__MEC*CR*MCI*STATUS**</v>
      </c>
      <c r="O116">
        <f>COUNTIFS(core_mc[TestName],misc[[#This Row],[MEC_MCA_String]],core_mc[VisualId],MC_Check!$H$2)</f>
        <v>0</v>
      </c>
      <c r="P116" t="str">
        <f>_xlfn.TEXTJOIN("",,"*SOCKET0**COMPUTE",misc[[#This Row],[Compute]],"**CPU**MODULE",misc[[#This Row],[Module]],splitchar,"AGU*CR*MCI*STATUS**")</f>
        <v>*SOCKET0**COMPUTE1**CPU**MODULE--__AGU*CR*MCI*STATUS**</v>
      </c>
      <c r="Q116">
        <f>COUNTIFS(core_mc[TestName],misc[[#This Row],[AGU_MCA_String]],core_mc[VisualId],MC_Check!$H$2)</f>
        <v>0</v>
      </c>
      <c r="R116" t="str">
        <f>_xlfn.TEXTJOIN("",,"*SOCKET0**COMPUTE",misc[[#This Row],[Compute]],"**CPU**MODULE",misc[[#This Row],[Module]],splitchar,"IC*CR*MCI*STATUS**")</f>
        <v>*SOCKET0**COMPUTE1**CPU**MODULE--__IC*CR*MCI*STATUS**</v>
      </c>
      <c r="S116">
        <f>COUNTIFS(core_mc[TestName],misc[[#This Row],[IC_MCA_String]],core_mc[VisualId],MC_Check!$H$2)</f>
        <v>0</v>
      </c>
      <c r="T116" t="str">
        <f>_xlfn.TEXTJOIN("",,"*SOCKET0**COMPUTE",misc[[#This Row],[Compute]],"**CPU**MODULE",misc[[#This Row],[Module]],splitchar,"BBL*CR*MCI*STATUS**")</f>
        <v>*SOCKET0**COMPUTE1**CPU**MODULE--__BBL*CR*MCI*STATUS**</v>
      </c>
      <c r="U116">
        <f>COUNTIFS(core_mc[TestName],misc[[#This Row],[CORE_BBL_String]],core_mc[VisualId],MC_Check!$H$2)</f>
        <v>0</v>
      </c>
      <c r="V116" t="str">
        <f>_xlfn.TEXTJOIN("",,"*SOCKET0**COMPUTE",misc[[#This Row],[Compute]],"**CPU**MODULE",misc[[#This Row],[Module]],splitchar,"BUS*CR*MCI*STATUS**")</f>
        <v>*SOCKET0**COMPUTE1**CPU**MODULE--__BUS*CR*MCI*STATUS**</v>
      </c>
      <c r="W116">
        <f>COUNTIFS(core_mc[TestName],misc[[#This Row],[Core_BUS_String]],core_mc[VisualId],MC_Check!$H$2)</f>
        <v>0</v>
      </c>
      <c r="X116" t="str">
        <f>_xlfn.TEXTJOIN("",,"*SOCKET0**COMPUTE",misc[[#This Row],[Compute]],"**CPU**MODULE",misc[[#This Row],[Module]],splitchar,"L2*CR*MCI*STATUS**")</f>
        <v>*SOCKET0**COMPUTE1**CPU**MODULE--__L2*CR*MCI*STATUS**</v>
      </c>
      <c r="Y116">
        <f>COUNTIFS(core_mc[TestName],misc[[#This Row],[Core_L2_String]],core_mc[VisualId],MC_Check!$H$2)</f>
        <v>0</v>
      </c>
      <c r="Z116">
        <f>misc[[#This Row],[Core_BBL_Count]]+misc[[#This Row],[Core_IC_Count]]+misc[[#This Row],[Core_MEC_Count]]+misc[[#This Row],[Core_AGU_Count]]+misc[[#This Row],[Core_L2_Count]]+misc[[#This Row],[Core_BUS_Count]]</f>
        <v>0</v>
      </c>
      <c r="AA11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6" t="str">
        <f>_xlfn.TEXTJOIN("",,"*SOCKET0**COMPUTE",misc[[#This Row],[Compute]],"**UNCORE**SCF**SCF*LLC**SCF*LLC",misc[[#This Row],[location]],splitchar,"MCI*STATUS*")</f>
        <v>*SOCKET0**COMPUTE1**UNCORE**SCF**SCF*LLC**SCF*LLC113__MCI*STATUS*</v>
      </c>
      <c r="AC116">
        <f>COUNTIFS(cha_mc[TestName],misc[[#This Row],[LLC_MCA_String]],cha_mc[VisualId],MC_Check!$H$2)</f>
        <v>0</v>
      </c>
    </row>
    <row r="117" spans="6:29" x14ac:dyDescent="0.3">
      <c r="F117">
        <v>1</v>
      </c>
      <c r="G117">
        <f t="shared" si="10"/>
        <v>114</v>
      </c>
      <c r="H117" s="95" t="s">
        <v>145</v>
      </c>
      <c r="I117" s="5" t="b">
        <f>misc[[#This Row],[Core_Hitter_Count]]&gt;0</f>
        <v>0</v>
      </c>
      <c r="J117" t="b">
        <f>misc[[#This Row],[LLC_Hitter_Count]]&gt;0</f>
        <v>0</v>
      </c>
      <c r="K117" t="b">
        <f>misc[[#This Row],[CHA_Hitter_Count]]&gt;0</f>
        <v>0</v>
      </c>
      <c r="L117" t="str">
        <f>_xlfn.TEXTJOIN("",,"*SOCKET0**COMPUTE",misc[[#This Row],[Compute]],"**UNCORE**CHA**CHA",misc[[#This Row],[location]],splitchar,"UTIL**MC*STATUS*")</f>
        <v>*SOCKET0**COMPUTE1**UNCORE**CHA**CHA114__UTIL**MC*STATUS*</v>
      </c>
      <c r="M117">
        <f>COUNTIFS(cha_mc[TestName],misc[[#This Row],[CHA_MCA_String]],cha_mc[VisualId],MC_Check!$H$2)</f>
        <v>0</v>
      </c>
      <c r="N117" t="str">
        <f>_xlfn.TEXTJOIN("",,"*SOCKET0**COMPUTE",misc[[#This Row],[Compute]],"**CPU**MODULE",misc[[#This Row],[Module]],splitchar,"MEC*CR*MCI*STATUS**")</f>
        <v>*SOCKET0**COMPUTE1**CPU**MODULE--__MEC*CR*MCI*STATUS**</v>
      </c>
      <c r="O117">
        <f>COUNTIFS(core_mc[TestName],misc[[#This Row],[MEC_MCA_String]],core_mc[VisualId],MC_Check!$H$2)</f>
        <v>0</v>
      </c>
      <c r="P117" t="str">
        <f>_xlfn.TEXTJOIN("",,"*SOCKET0**COMPUTE",misc[[#This Row],[Compute]],"**CPU**MODULE",misc[[#This Row],[Module]],splitchar,"AGU*CR*MCI*STATUS**")</f>
        <v>*SOCKET0**COMPUTE1**CPU**MODULE--__AGU*CR*MCI*STATUS**</v>
      </c>
      <c r="Q117">
        <f>COUNTIFS(core_mc[TestName],misc[[#This Row],[AGU_MCA_String]],core_mc[VisualId],MC_Check!$H$2)</f>
        <v>0</v>
      </c>
      <c r="R117" t="str">
        <f>_xlfn.TEXTJOIN("",,"*SOCKET0**COMPUTE",misc[[#This Row],[Compute]],"**CPU**MODULE",misc[[#This Row],[Module]],splitchar,"IC*CR*MCI*STATUS**")</f>
        <v>*SOCKET0**COMPUTE1**CPU**MODULE--__IC*CR*MCI*STATUS**</v>
      </c>
      <c r="S117">
        <f>COUNTIFS(core_mc[TestName],misc[[#This Row],[IC_MCA_String]],core_mc[VisualId],MC_Check!$H$2)</f>
        <v>0</v>
      </c>
      <c r="T117" t="str">
        <f>_xlfn.TEXTJOIN("",,"*SOCKET0**COMPUTE",misc[[#This Row],[Compute]],"**CPU**MODULE",misc[[#This Row],[Module]],splitchar,"BBL*CR*MCI*STATUS**")</f>
        <v>*SOCKET0**COMPUTE1**CPU**MODULE--__BBL*CR*MCI*STATUS**</v>
      </c>
      <c r="U117">
        <f>COUNTIFS(core_mc[TestName],misc[[#This Row],[CORE_BBL_String]],core_mc[VisualId],MC_Check!$H$2)</f>
        <v>0</v>
      </c>
      <c r="V117" t="str">
        <f>_xlfn.TEXTJOIN("",,"*SOCKET0**COMPUTE",misc[[#This Row],[Compute]],"**CPU**MODULE",misc[[#This Row],[Module]],splitchar,"BUS*CR*MCI*STATUS**")</f>
        <v>*SOCKET0**COMPUTE1**CPU**MODULE--__BUS*CR*MCI*STATUS**</v>
      </c>
      <c r="W117">
        <f>COUNTIFS(core_mc[TestName],misc[[#This Row],[Core_BUS_String]],core_mc[VisualId],MC_Check!$H$2)</f>
        <v>0</v>
      </c>
      <c r="X117" t="str">
        <f>_xlfn.TEXTJOIN("",,"*SOCKET0**COMPUTE",misc[[#This Row],[Compute]],"**CPU**MODULE",misc[[#This Row],[Module]],splitchar,"L2*CR*MCI*STATUS**")</f>
        <v>*SOCKET0**COMPUTE1**CPU**MODULE--__L2*CR*MCI*STATUS**</v>
      </c>
      <c r="Y117">
        <f>COUNTIFS(core_mc[TestName],misc[[#This Row],[Core_L2_String]],core_mc[VisualId],MC_Check!$H$2)</f>
        <v>0</v>
      </c>
      <c r="Z117">
        <f>misc[[#This Row],[Core_BBL_Count]]+misc[[#This Row],[Core_IC_Count]]+misc[[#This Row],[Core_MEC_Count]]+misc[[#This Row],[Core_AGU_Count]]+misc[[#This Row],[Core_L2_Count]]+misc[[#This Row],[Core_BUS_Count]]</f>
        <v>0</v>
      </c>
      <c r="AA11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7" t="str">
        <f>_xlfn.TEXTJOIN("",,"*SOCKET0**COMPUTE",misc[[#This Row],[Compute]],"**UNCORE**SCF**SCF*LLC**SCF*LLC",misc[[#This Row],[location]],splitchar,"MCI*STATUS*")</f>
        <v>*SOCKET0**COMPUTE1**UNCORE**SCF**SCF*LLC**SCF*LLC114__MCI*STATUS*</v>
      </c>
      <c r="AC117">
        <f>COUNTIFS(cha_mc[TestName],misc[[#This Row],[LLC_MCA_String]],cha_mc[VisualId],MC_Check!$H$2)</f>
        <v>0</v>
      </c>
    </row>
    <row r="118" spans="6:29" x14ac:dyDescent="0.3">
      <c r="F118">
        <v>1</v>
      </c>
      <c r="G118">
        <f t="shared" si="10"/>
        <v>115</v>
      </c>
      <c r="H118">
        <f>H111+1</f>
        <v>39</v>
      </c>
      <c r="I118" s="5" t="b">
        <f>misc[[#This Row],[Core_Hitter_Count]]&gt;0</f>
        <v>0</v>
      </c>
      <c r="J118" t="b">
        <f>misc[[#This Row],[LLC_Hitter_Count]]&gt;0</f>
        <v>0</v>
      </c>
      <c r="K118" t="b">
        <f>misc[[#This Row],[CHA_Hitter_Count]]&gt;0</f>
        <v>0</v>
      </c>
      <c r="L118" t="str">
        <f>_xlfn.TEXTJOIN("",,"*SOCKET0**COMPUTE",misc[[#This Row],[Compute]],"**UNCORE**CHA**CHA",misc[[#This Row],[location]],splitchar,"UTIL**MC*STATUS*")</f>
        <v>*SOCKET0**COMPUTE1**UNCORE**CHA**CHA115__UTIL**MC*STATUS*</v>
      </c>
      <c r="M118">
        <f>COUNTIFS(cha_mc[TestName],misc[[#This Row],[CHA_MCA_String]],cha_mc[VisualId],MC_Check!$H$2)</f>
        <v>0</v>
      </c>
      <c r="N118" t="str">
        <f>_xlfn.TEXTJOIN("",,"*SOCKET0**COMPUTE",misc[[#This Row],[Compute]],"**CPU**MODULE",misc[[#This Row],[Module]],splitchar,"MEC*CR*MCI*STATUS**")</f>
        <v>*SOCKET0**COMPUTE1**CPU**MODULE39__MEC*CR*MCI*STATUS**</v>
      </c>
      <c r="O118">
        <f>COUNTIFS(core_mc[TestName],misc[[#This Row],[MEC_MCA_String]],core_mc[VisualId],MC_Check!$H$2)</f>
        <v>0</v>
      </c>
      <c r="P118" t="str">
        <f>_xlfn.TEXTJOIN("",,"*SOCKET0**COMPUTE",misc[[#This Row],[Compute]],"**CPU**MODULE",misc[[#This Row],[Module]],splitchar,"AGU*CR*MCI*STATUS**")</f>
        <v>*SOCKET0**COMPUTE1**CPU**MODULE39__AGU*CR*MCI*STATUS**</v>
      </c>
      <c r="Q118">
        <f>COUNTIFS(core_mc[TestName],misc[[#This Row],[AGU_MCA_String]],core_mc[VisualId],MC_Check!$H$2)</f>
        <v>0</v>
      </c>
      <c r="R118" t="str">
        <f>_xlfn.TEXTJOIN("",,"*SOCKET0**COMPUTE",misc[[#This Row],[Compute]],"**CPU**MODULE",misc[[#This Row],[Module]],splitchar,"IC*CR*MCI*STATUS**")</f>
        <v>*SOCKET0**COMPUTE1**CPU**MODULE39__IC*CR*MCI*STATUS**</v>
      </c>
      <c r="S118">
        <f>COUNTIFS(core_mc[TestName],misc[[#This Row],[IC_MCA_String]],core_mc[VisualId],MC_Check!$H$2)</f>
        <v>0</v>
      </c>
      <c r="T118" t="str">
        <f>_xlfn.TEXTJOIN("",,"*SOCKET0**COMPUTE",misc[[#This Row],[Compute]],"**CPU**MODULE",misc[[#This Row],[Module]],splitchar,"BBL*CR*MCI*STATUS**")</f>
        <v>*SOCKET0**COMPUTE1**CPU**MODULE39__BBL*CR*MCI*STATUS**</v>
      </c>
      <c r="U118">
        <f>COUNTIFS(core_mc[TestName],misc[[#This Row],[CORE_BBL_String]],core_mc[VisualId],MC_Check!$H$2)</f>
        <v>0</v>
      </c>
      <c r="V118" t="str">
        <f>_xlfn.TEXTJOIN("",,"*SOCKET0**COMPUTE",misc[[#This Row],[Compute]],"**CPU**MODULE",misc[[#This Row],[Module]],splitchar,"BUS*CR*MCI*STATUS**")</f>
        <v>*SOCKET0**COMPUTE1**CPU**MODULE39__BUS*CR*MCI*STATUS**</v>
      </c>
      <c r="W118">
        <f>COUNTIFS(core_mc[TestName],misc[[#This Row],[Core_BUS_String]],core_mc[VisualId],MC_Check!$H$2)</f>
        <v>0</v>
      </c>
      <c r="X118" t="str">
        <f>_xlfn.TEXTJOIN("",,"*SOCKET0**COMPUTE",misc[[#This Row],[Compute]],"**CPU**MODULE",misc[[#This Row],[Module]],splitchar,"L2*CR*MCI*STATUS**")</f>
        <v>*SOCKET0**COMPUTE1**CPU**MODULE39__L2*CR*MCI*STATUS**</v>
      </c>
      <c r="Y118">
        <f>COUNTIFS(core_mc[TestName],misc[[#This Row],[Core_L2_String]],core_mc[VisualId],MC_Check!$H$2)</f>
        <v>0</v>
      </c>
      <c r="Z118">
        <f>misc[[#This Row],[Core_BBL_Count]]+misc[[#This Row],[Core_IC_Count]]+misc[[#This Row],[Core_MEC_Count]]+misc[[#This Row],[Core_AGU_Count]]+misc[[#This Row],[Core_L2_Count]]+misc[[#This Row],[Core_BUS_Count]]</f>
        <v>0</v>
      </c>
      <c r="AA11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8" t="str">
        <f>_xlfn.TEXTJOIN("",,"*SOCKET0**COMPUTE",misc[[#This Row],[Compute]],"**UNCORE**SCF**SCF*LLC**SCF*LLC",misc[[#This Row],[location]],splitchar,"MCI*STATUS*")</f>
        <v>*SOCKET0**COMPUTE1**UNCORE**SCF**SCF*LLC**SCF*LLC115__MCI*STATUS*</v>
      </c>
      <c r="AC118">
        <f>COUNTIFS(cha_mc[TestName],misc[[#This Row],[LLC_MCA_String]],cha_mc[VisualId],MC_Check!$H$2)</f>
        <v>0</v>
      </c>
    </row>
    <row r="119" spans="6:29" x14ac:dyDescent="0.3">
      <c r="F119">
        <v>1</v>
      </c>
      <c r="G119">
        <f t="shared" si="10"/>
        <v>116</v>
      </c>
      <c r="H119">
        <f t="shared" ref="H119:H120" si="13">H112+1</f>
        <v>43</v>
      </c>
      <c r="I119" s="5" t="b">
        <f>misc[[#This Row],[Core_Hitter_Count]]&gt;0</f>
        <v>0</v>
      </c>
      <c r="J119" t="b">
        <f>misc[[#This Row],[LLC_Hitter_Count]]&gt;0</f>
        <v>0</v>
      </c>
      <c r="K119" t="b">
        <f>misc[[#This Row],[CHA_Hitter_Count]]&gt;0</f>
        <v>0</v>
      </c>
      <c r="L119" t="str">
        <f>_xlfn.TEXTJOIN("",,"*SOCKET0**COMPUTE",misc[[#This Row],[Compute]],"**UNCORE**CHA**CHA",misc[[#This Row],[location]],splitchar,"UTIL**MC*STATUS*")</f>
        <v>*SOCKET0**COMPUTE1**UNCORE**CHA**CHA116__UTIL**MC*STATUS*</v>
      </c>
      <c r="M119">
        <f>COUNTIFS(cha_mc[TestName],misc[[#This Row],[CHA_MCA_String]],cha_mc[VisualId],MC_Check!$H$2)</f>
        <v>0</v>
      </c>
      <c r="N119" t="str">
        <f>_xlfn.TEXTJOIN("",,"*SOCKET0**COMPUTE",misc[[#This Row],[Compute]],"**CPU**MODULE",misc[[#This Row],[Module]],splitchar,"MEC*CR*MCI*STATUS**")</f>
        <v>*SOCKET0**COMPUTE1**CPU**MODULE43__MEC*CR*MCI*STATUS**</v>
      </c>
      <c r="O119">
        <f>COUNTIFS(core_mc[TestName],misc[[#This Row],[MEC_MCA_String]],core_mc[VisualId],MC_Check!$H$2)</f>
        <v>0</v>
      </c>
      <c r="P119" t="str">
        <f>_xlfn.TEXTJOIN("",,"*SOCKET0**COMPUTE",misc[[#This Row],[Compute]],"**CPU**MODULE",misc[[#This Row],[Module]],splitchar,"AGU*CR*MCI*STATUS**")</f>
        <v>*SOCKET0**COMPUTE1**CPU**MODULE43__AGU*CR*MCI*STATUS**</v>
      </c>
      <c r="Q119">
        <f>COUNTIFS(core_mc[TestName],misc[[#This Row],[AGU_MCA_String]],core_mc[VisualId],MC_Check!$H$2)</f>
        <v>0</v>
      </c>
      <c r="R119" t="str">
        <f>_xlfn.TEXTJOIN("",,"*SOCKET0**COMPUTE",misc[[#This Row],[Compute]],"**CPU**MODULE",misc[[#This Row],[Module]],splitchar,"IC*CR*MCI*STATUS**")</f>
        <v>*SOCKET0**COMPUTE1**CPU**MODULE43__IC*CR*MCI*STATUS**</v>
      </c>
      <c r="S119">
        <f>COUNTIFS(core_mc[TestName],misc[[#This Row],[IC_MCA_String]],core_mc[VisualId],MC_Check!$H$2)</f>
        <v>0</v>
      </c>
      <c r="T119" t="str">
        <f>_xlfn.TEXTJOIN("",,"*SOCKET0**COMPUTE",misc[[#This Row],[Compute]],"**CPU**MODULE",misc[[#This Row],[Module]],splitchar,"BBL*CR*MCI*STATUS**")</f>
        <v>*SOCKET0**COMPUTE1**CPU**MODULE43__BBL*CR*MCI*STATUS**</v>
      </c>
      <c r="U119">
        <f>COUNTIFS(core_mc[TestName],misc[[#This Row],[CORE_BBL_String]],core_mc[VisualId],MC_Check!$H$2)</f>
        <v>0</v>
      </c>
      <c r="V119" t="str">
        <f>_xlfn.TEXTJOIN("",,"*SOCKET0**COMPUTE",misc[[#This Row],[Compute]],"**CPU**MODULE",misc[[#This Row],[Module]],splitchar,"BUS*CR*MCI*STATUS**")</f>
        <v>*SOCKET0**COMPUTE1**CPU**MODULE43__BUS*CR*MCI*STATUS**</v>
      </c>
      <c r="W119">
        <f>COUNTIFS(core_mc[TestName],misc[[#This Row],[Core_BUS_String]],core_mc[VisualId],MC_Check!$H$2)</f>
        <v>0</v>
      </c>
      <c r="X119" t="str">
        <f>_xlfn.TEXTJOIN("",,"*SOCKET0**COMPUTE",misc[[#This Row],[Compute]],"**CPU**MODULE",misc[[#This Row],[Module]],splitchar,"L2*CR*MCI*STATUS**")</f>
        <v>*SOCKET0**COMPUTE1**CPU**MODULE43__L2*CR*MCI*STATUS**</v>
      </c>
      <c r="Y119">
        <f>COUNTIFS(core_mc[TestName],misc[[#This Row],[Core_L2_String]],core_mc[VisualId],MC_Check!$H$2)</f>
        <v>0</v>
      </c>
      <c r="Z119">
        <f>misc[[#This Row],[Core_BBL_Count]]+misc[[#This Row],[Core_IC_Count]]+misc[[#This Row],[Core_MEC_Count]]+misc[[#This Row],[Core_AGU_Count]]+misc[[#This Row],[Core_L2_Count]]+misc[[#This Row],[Core_BUS_Count]]</f>
        <v>0</v>
      </c>
      <c r="AA11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9" t="str">
        <f>_xlfn.TEXTJOIN("",,"*SOCKET0**COMPUTE",misc[[#This Row],[Compute]],"**UNCORE**SCF**SCF*LLC**SCF*LLC",misc[[#This Row],[location]],splitchar,"MCI*STATUS*")</f>
        <v>*SOCKET0**COMPUTE1**UNCORE**SCF**SCF*LLC**SCF*LLC116__MCI*STATUS*</v>
      </c>
      <c r="AC119">
        <f>COUNTIFS(cha_mc[TestName],misc[[#This Row],[LLC_MCA_String]],cha_mc[VisualId],MC_Check!$H$2)</f>
        <v>0</v>
      </c>
    </row>
    <row r="120" spans="6:29" x14ac:dyDescent="0.3">
      <c r="F120">
        <v>1</v>
      </c>
      <c r="G120">
        <f t="shared" si="10"/>
        <v>117</v>
      </c>
      <c r="H120">
        <f t="shared" si="13"/>
        <v>47</v>
      </c>
      <c r="I120" s="5" t="b">
        <f>misc[[#This Row],[Core_Hitter_Count]]&gt;0</f>
        <v>0</v>
      </c>
      <c r="J120" t="b">
        <f>misc[[#This Row],[LLC_Hitter_Count]]&gt;0</f>
        <v>0</v>
      </c>
      <c r="K120" t="b">
        <f>misc[[#This Row],[CHA_Hitter_Count]]&gt;0</f>
        <v>0</v>
      </c>
      <c r="L120" t="str">
        <f>_xlfn.TEXTJOIN("",,"*SOCKET0**COMPUTE",misc[[#This Row],[Compute]],"**UNCORE**CHA**CHA",misc[[#This Row],[location]],splitchar,"UTIL**MC*STATUS*")</f>
        <v>*SOCKET0**COMPUTE1**UNCORE**CHA**CHA117__UTIL**MC*STATUS*</v>
      </c>
      <c r="M120">
        <f>COUNTIFS(cha_mc[TestName],misc[[#This Row],[CHA_MCA_String]],cha_mc[VisualId],MC_Check!$H$2)</f>
        <v>0</v>
      </c>
      <c r="N120" t="str">
        <f>_xlfn.TEXTJOIN("",,"*SOCKET0**COMPUTE",misc[[#This Row],[Compute]],"**CPU**MODULE",misc[[#This Row],[Module]],splitchar,"MEC*CR*MCI*STATUS**")</f>
        <v>*SOCKET0**COMPUTE1**CPU**MODULE47__MEC*CR*MCI*STATUS**</v>
      </c>
      <c r="O120">
        <f>COUNTIFS(core_mc[TestName],misc[[#This Row],[MEC_MCA_String]],core_mc[VisualId],MC_Check!$H$2)</f>
        <v>0</v>
      </c>
      <c r="P120" t="str">
        <f>_xlfn.TEXTJOIN("",,"*SOCKET0**COMPUTE",misc[[#This Row],[Compute]],"**CPU**MODULE",misc[[#This Row],[Module]],splitchar,"AGU*CR*MCI*STATUS**")</f>
        <v>*SOCKET0**COMPUTE1**CPU**MODULE47__AGU*CR*MCI*STATUS**</v>
      </c>
      <c r="Q120">
        <f>COUNTIFS(core_mc[TestName],misc[[#This Row],[AGU_MCA_String]],core_mc[VisualId],MC_Check!$H$2)</f>
        <v>0</v>
      </c>
      <c r="R120" t="str">
        <f>_xlfn.TEXTJOIN("",,"*SOCKET0**COMPUTE",misc[[#This Row],[Compute]],"**CPU**MODULE",misc[[#This Row],[Module]],splitchar,"IC*CR*MCI*STATUS**")</f>
        <v>*SOCKET0**COMPUTE1**CPU**MODULE47__IC*CR*MCI*STATUS**</v>
      </c>
      <c r="S120">
        <f>COUNTIFS(core_mc[TestName],misc[[#This Row],[IC_MCA_String]],core_mc[VisualId],MC_Check!$H$2)</f>
        <v>0</v>
      </c>
      <c r="T120" t="str">
        <f>_xlfn.TEXTJOIN("",,"*SOCKET0**COMPUTE",misc[[#This Row],[Compute]],"**CPU**MODULE",misc[[#This Row],[Module]],splitchar,"BBL*CR*MCI*STATUS**")</f>
        <v>*SOCKET0**COMPUTE1**CPU**MODULE47__BBL*CR*MCI*STATUS**</v>
      </c>
      <c r="U120">
        <f>COUNTIFS(core_mc[TestName],misc[[#This Row],[CORE_BBL_String]],core_mc[VisualId],MC_Check!$H$2)</f>
        <v>0</v>
      </c>
      <c r="V120" t="str">
        <f>_xlfn.TEXTJOIN("",,"*SOCKET0**COMPUTE",misc[[#This Row],[Compute]],"**CPU**MODULE",misc[[#This Row],[Module]],splitchar,"BUS*CR*MCI*STATUS**")</f>
        <v>*SOCKET0**COMPUTE1**CPU**MODULE47__BUS*CR*MCI*STATUS**</v>
      </c>
      <c r="W120">
        <f>COUNTIFS(core_mc[TestName],misc[[#This Row],[Core_BUS_String]],core_mc[VisualId],MC_Check!$H$2)</f>
        <v>0</v>
      </c>
      <c r="X120" t="str">
        <f>_xlfn.TEXTJOIN("",,"*SOCKET0**COMPUTE",misc[[#This Row],[Compute]],"**CPU**MODULE",misc[[#This Row],[Module]],splitchar,"L2*CR*MCI*STATUS**")</f>
        <v>*SOCKET0**COMPUTE1**CPU**MODULE47__L2*CR*MCI*STATUS**</v>
      </c>
      <c r="Y120">
        <f>COUNTIFS(core_mc[TestName],misc[[#This Row],[Core_L2_String]],core_mc[VisualId],MC_Check!$H$2)</f>
        <v>0</v>
      </c>
      <c r="Z120">
        <f>misc[[#This Row],[Core_BBL_Count]]+misc[[#This Row],[Core_IC_Count]]+misc[[#This Row],[Core_MEC_Count]]+misc[[#This Row],[Core_AGU_Count]]+misc[[#This Row],[Core_L2_Count]]+misc[[#This Row],[Core_BUS_Count]]</f>
        <v>0</v>
      </c>
      <c r="AA12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0" t="str">
        <f>_xlfn.TEXTJOIN("",,"*SOCKET0**COMPUTE",misc[[#This Row],[Compute]],"**UNCORE**SCF**SCF*LLC**SCF*LLC",misc[[#This Row],[location]],splitchar,"MCI*STATUS*")</f>
        <v>*SOCKET0**COMPUTE1**UNCORE**SCF**SCF*LLC**SCF*LLC117__MCI*STATUS*</v>
      </c>
      <c r="AC120">
        <f>COUNTIFS(cha_mc[TestName],misc[[#This Row],[LLC_MCA_String]],cha_mc[VisualId],MC_Check!$H$2)</f>
        <v>0</v>
      </c>
    </row>
    <row r="121" spans="6:29" x14ac:dyDescent="0.3">
      <c r="F121">
        <v>1</v>
      </c>
      <c r="G121">
        <f t="shared" si="10"/>
        <v>118</v>
      </c>
      <c r="H121" s="95" t="s">
        <v>145</v>
      </c>
      <c r="I121" s="5" t="b">
        <f>misc[[#This Row],[Core_Hitter_Count]]&gt;0</f>
        <v>0</v>
      </c>
      <c r="J121" t="b">
        <f>misc[[#This Row],[LLC_Hitter_Count]]&gt;0</f>
        <v>0</v>
      </c>
      <c r="K121" t="b">
        <f>misc[[#This Row],[CHA_Hitter_Count]]&gt;0</f>
        <v>0</v>
      </c>
      <c r="L121" t="str">
        <f>_xlfn.TEXTJOIN("",,"*SOCKET0**COMPUTE",misc[[#This Row],[Compute]],"**UNCORE**CHA**CHA",misc[[#This Row],[location]],splitchar,"UTIL**MC*STATUS*")</f>
        <v>*SOCKET0**COMPUTE1**UNCORE**CHA**CHA118__UTIL**MC*STATUS*</v>
      </c>
      <c r="M121">
        <f>COUNTIFS(cha_mc[TestName],misc[[#This Row],[CHA_MCA_String]],cha_mc[VisualId],MC_Check!$H$2)</f>
        <v>0</v>
      </c>
      <c r="N121" t="str">
        <f>_xlfn.TEXTJOIN("",,"*SOCKET0**COMPUTE",misc[[#This Row],[Compute]],"**CPU**MODULE",misc[[#This Row],[Module]],splitchar,"MEC*CR*MCI*STATUS**")</f>
        <v>*SOCKET0**COMPUTE1**CPU**MODULE--__MEC*CR*MCI*STATUS**</v>
      </c>
      <c r="O121">
        <f>COUNTIFS(core_mc[TestName],misc[[#This Row],[MEC_MCA_String]],core_mc[VisualId],MC_Check!$H$2)</f>
        <v>0</v>
      </c>
      <c r="P121" t="str">
        <f>_xlfn.TEXTJOIN("",,"*SOCKET0**COMPUTE",misc[[#This Row],[Compute]],"**CPU**MODULE",misc[[#This Row],[Module]],splitchar,"AGU*CR*MCI*STATUS**")</f>
        <v>*SOCKET0**COMPUTE1**CPU**MODULE--__AGU*CR*MCI*STATUS**</v>
      </c>
      <c r="Q121">
        <f>COUNTIFS(core_mc[TestName],misc[[#This Row],[AGU_MCA_String]],core_mc[VisualId],MC_Check!$H$2)</f>
        <v>0</v>
      </c>
      <c r="R121" t="str">
        <f>_xlfn.TEXTJOIN("",,"*SOCKET0**COMPUTE",misc[[#This Row],[Compute]],"**CPU**MODULE",misc[[#This Row],[Module]],splitchar,"IC*CR*MCI*STATUS**")</f>
        <v>*SOCKET0**COMPUTE1**CPU**MODULE--__IC*CR*MCI*STATUS**</v>
      </c>
      <c r="S121">
        <f>COUNTIFS(core_mc[TestName],misc[[#This Row],[IC_MCA_String]],core_mc[VisualId],MC_Check!$H$2)</f>
        <v>0</v>
      </c>
      <c r="T121" t="str">
        <f>_xlfn.TEXTJOIN("",,"*SOCKET0**COMPUTE",misc[[#This Row],[Compute]],"**CPU**MODULE",misc[[#This Row],[Module]],splitchar,"BBL*CR*MCI*STATUS**")</f>
        <v>*SOCKET0**COMPUTE1**CPU**MODULE--__BBL*CR*MCI*STATUS**</v>
      </c>
      <c r="U121">
        <f>COUNTIFS(core_mc[TestName],misc[[#This Row],[CORE_BBL_String]],core_mc[VisualId],MC_Check!$H$2)</f>
        <v>0</v>
      </c>
      <c r="V121" t="str">
        <f>_xlfn.TEXTJOIN("",,"*SOCKET0**COMPUTE",misc[[#This Row],[Compute]],"**CPU**MODULE",misc[[#This Row],[Module]],splitchar,"BUS*CR*MCI*STATUS**")</f>
        <v>*SOCKET0**COMPUTE1**CPU**MODULE--__BUS*CR*MCI*STATUS**</v>
      </c>
      <c r="W121">
        <f>COUNTIFS(core_mc[TestName],misc[[#This Row],[Core_BUS_String]],core_mc[VisualId],MC_Check!$H$2)</f>
        <v>0</v>
      </c>
      <c r="X121" t="str">
        <f>_xlfn.TEXTJOIN("",,"*SOCKET0**COMPUTE",misc[[#This Row],[Compute]],"**CPU**MODULE",misc[[#This Row],[Module]],splitchar,"L2*CR*MCI*STATUS**")</f>
        <v>*SOCKET0**COMPUTE1**CPU**MODULE--__L2*CR*MCI*STATUS**</v>
      </c>
      <c r="Y121">
        <f>COUNTIFS(core_mc[TestName],misc[[#This Row],[Core_L2_String]],core_mc[VisualId],MC_Check!$H$2)</f>
        <v>0</v>
      </c>
      <c r="Z121">
        <f>misc[[#This Row],[Core_BBL_Count]]+misc[[#This Row],[Core_IC_Count]]+misc[[#This Row],[Core_MEC_Count]]+misc[[#This Row],[Core_AGU_Count]]+misc[[#This Row],[Core_L2_Count]]+misc[[#This Row],[Core_BUS_Count]]</f>
        <v>0</v>
      </c>
      <c r="AA12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1" t="str">
        <f>_xlfn.TEXTJOIN("",,"*SOCKET0**COMPUTE",misc[[#This Row],[Compute]],"**UNCORE**SCF**SCF*LLC**SCF*LLC",misc[[#This Row],[location]],splitchar,"MCI*STATUS*")</f>
        <v>*SOCKET0**COMPUTE1**UNCORE**SCF**SCF*LLC**SCF*LLC118__MCI*STATUS*</v>
      </c>
      <c r="AC121">
        <f>COUNTIFS(cha_mc[TestName],misc[[#This Row],[LLC_MCA_String]],cha_mc[VisualId],MC_Check!$H$2)</f>
        <v>0</v>
      </c>
    </row>
    <row r="122" spans="6:29" x14ac:dyDescent="0.3">
      <c r="F122">
        <v>1</v>
      </c>
      <c r="G122">
        <f t="shared" si="10"/>
        <v>119</v>
      </c>
      <c r="H122" s="95" t="s">
        <v>145</v>
      </c>
      <c r="I122" s="5" t="b">
        <f>misc[[#This Row],[Core_Hitter_Count]]&gt;0</f>
        <v>0</v>
      </c>
      <c r="J122" t="b">
        <f>misc[[#This Row],[LLC_Hitter_Count]]&gt;0</f>
        <v>0</v>
      </c>
      <c r="K122" t="b">
        <f>misc[[#This Row],[CHA_Hitter_Count]]&gt;0</f>
        <v>0</v>
      </c>
      <c r="L122" t="str">
        <f>_xlfn.TEXTJOIN("",,"*SOCKET0**COMPUTE",misc[[#This Row],[Compute]],"**UNCORE**CHA**CHA",misc[[#This Row],[location]],splitchar,"UTIL**MC*STATUS*")</f>
        <v>*SOCKET0**COMPUTE1**UNCORE**CHA**CHA119__UTIL**MC*STATUS*</v>
      </c>
      <c r="M122">
        <f>COUNTIFS(cha_mc[TestName],misc[[#This Row],[CHA_MCA_String]],cha_mc[VisualId],MC_Check!$H$2)</f>
        <v>0</v>
      </c>
      <c r="N122" t="str">
        <f>_xlfn.TEXTJOIN("",,"*SOCKET0**COMPUTE",misc[[#This Row],[Compute]],"**CPU**MODULE",misc[[#This Row],[Module]],splitchar,"MEC*CR*MCI*STATUS**")</f>
        <v>*SOCKET0**COMPUTE1**CPU**MODULE--__MEC*CR*MCI*STATUS**</v>
      </c>
      <c r="O122">
        <f>COUNTIFS(core_mc[TestName],misc[[#This Row],[MEC_MCA_String]],core_mc[VisualId],MC_Check!$H$2)</f>
        <v>0</v>
      </c>
      <c r="P122" t="str">
        <f>_xlfn.TEXTJOIN("",,"*SOCKET0**COMPUTE",misc[[#This Row],[Compute]],"**CPU**MODULE",misc[[#This Row],[Module]],splitchar,"AGU*CR*MCI*STATUS**")</f>
        <v>*SOCKET0**COMPUTE1**CPU**MODULE--__AGU*CR*MCI*STATUS**</v>
      </c>
      <c r="Q122">
        <f>COUNTIFS(core_mc[TestName],misc[[#This Row],[AGU_MCA_String]],core_mc[VisualId],MC_Check!$H$2)</f>
        <v>0</v>
      </c>
      <c r="R122" t="str">
        <f>_xlfn.TEXTJOIN("",,"*SOCKET0**COMPUTE",misc[[#This Row],[Compute]],"**CPU**MODULE",misc[[#This Row],[Module]],splitchar,"IC*CR*MCI*STATUS**")</f>
        <v>*SOCKET0**COMPUTE1**CPU**MODULE--__IC*CR*MCI*STATUS**</v>
      </c>
      <c r="S122">
        <f>COUNTIFS(core_mc[TestName],misc[[#This Row],[IC_MCA_String]],core_mc[VisualId],MC_Check!$H$2)</f>
        <v>0</v>
      </c>
      <c r="T122" t="str">
        <f>_xlfn.TEXTJOIN("",,"*SOCKET0**COMPUTE",misc[[#This Row],[Compute]],"**CPU**MODULE",misc[[#This Row],[Module]],splitchar,"BBL*CR*MCI*STATUS**")</f>
        <v>*SOCKET0**COMPUTE1**CPU**MODULE--__BBL*CR*MCI*STATUS**</v>
      </c>
      <c r="U122">
        <f>COUNTIFS(core_mc[TestName],misc[[#This Row],[CORE_BBL_String]],core_mc[VisualId],MC_Check!$H$2)</f>
        <v>0</v>
      </c>
      <c r="V122" t="str">
        <f>_xlfn.TEXTJOIN("",,"*SOCKET0**COMPUTE",misc[[#This Row],[Compute]],"**CPU**MODULE",misc[[#This Row],[Module]],splitchar,"BUS*CR*MCI*STATUS**")</f>
        <v>*SOCKET0**COMPUTE1**CPU**MODULE--__BUS*CR*MCI*STATUS**</v>
      </c>
      <c r="W122">
        <f>COUNTIFS(core_mc[TestName],misc[[#This Row],[Core_BUS_String]],core_mc[VisualId],MC_Check!$H$2)</f>
        <v>0</v>
      </c>
      <c r="X122" t="str">
        <f>_xlfn.TEXTJOIN("",,"*SOCKET0**COMPUTE",misc[[#This Row],[Compute]],"**CPU**MODULE",misc[[#This Row],[Module]],splitchar,"L2*CR*MCI*STATUS**")</f>
        <v>*SOCKET0**COMPUTE1**CPU**MODULE--__L2*CR*MCI*STATUS**</v>
      </c>
      <c r="Y122">
        <f>COUNTIFS(core_mc[TestName],misc[[#This Row],[Core_L2_String]],core_mc[VisualId],MC_Check!$H$2)</f>
        <v>0</v>
      </c>
      <c r="Z122">
        <f>misc[[#This Row],[Core_BBL_Count]]+misc[[#This Row],[Core_IC_Count]]+misc[[#This Row],[Core_MEC_Count]]+misc[[#This Row],[Core_AGU_Count]]+misc[[#This Row],[Core_L2_Count]]+misc[[#This Row],[Core_BUS_Count]]</f>
        <v>0</v>
      </c>
      <c r="AA12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2" t="str">
        <f>_xlfn.TEXTJOIN("",,"*SOCKET0**COMPUTE",misc[[#This Row],[Compute]],"**UNCORE**SCF**SCF*LLC**SCF*LLC",misc[[#This Row],[location]],splitchar,"MCI*STATUS*")</f>
        <v>*SOCKET0**COMPUTE1**UNCORE**SCF**SCF*LLC**SCF*LLC119__MCI*STATUS*</v>
      </c>
      <c r="AC122">
        <f>COUNTIFS(cha_mc[TestName],misc[[#This Row],[LLC_MCA_String]],cha_mc[VisualId],MC_Check!$H$2)</f>
        <v>0</v>
      </c>
    </row>
    <row r="123" spans="6:29" x14ac:dyDescent="0.3">
      <c r="F123">
        <v>2</v>
      </c>
      <c r="G123">
        <f t="shared" si="10"/>
        <v>120</v>
      </c>
      <c r="H123" s="95" t="s">
        <v>145</v>
      </c>
      <c r="I123" s="5" t="b">
        <f>misc[[#This Row],[Core_Hitter_Count]]&gt;0</f>
        <v>0</v>
      </c>
      <c r="J123" t="b">
        <f>misc[[#This Row],[LLC_Hitter_Count]]&gt;0</f>
        <v>0</v>
      </c>
      <c r="K123" t="b">
        <f>misc[[#This Row],[CHA_Hitter_Count]]&gt;0</f>
        <v>0</v>
      </c>
      <c r="L123" t="str">
        <f>_xlfn.TEXTJOIN("",,"*SOCKET0**COMPUTE",misc[[#This Row],[Compute]],"**UNCORE**CHA**CHA",misc[[#This Row],[location]],splitchar,"UTIL**MC*STATUS*")</f>
        <v>*SOCKET0**COMPUTE2**UNCORE**CHA**CHA120__UTIL**MC*STATUS*</v>
      </c>
      <c r="M123">
        <f>COUNTIFS(cha_mc[TestName],misc[[#This Row],[CHA_MCA_String]],cha_mc[VisualId],MC_Check!$H$2)</f>
        <v>0</v>
      </c>
      <c r="N123" t="str">
        <f>_xlfn.TEXTJOIN("",,"*SOCKET0**COMPUTE",misc[[#This Row],[Compute]],"**CPU**MODULE",misc[[#This Row],[Module]],splitchar,"MEC*CR*MCI*STATUS**")</f>
        <v>*SOCKET0**COMPUTE2**CPU**MODULE--__MEC*CR*MCI*STATUS**</v>
      </c>
      <c r="O123">
        <f>COUNTIFS(core_mc[TestName],misc[[#This Row],[MEC_MCA_String]],core_mc[VisualId],MC_Check!$H$2)</f>
        <v>0</v>
      </c>
      <c r="P123" t="str">
        <f>_xlfn.TEXTJOIN("",,"*SOCKET0**COMPUTE",misc[[#This Row],[Compute]],"**CPU**MODULE",misc[[#This Row],[Module]],splitchar,"AGU*CR*MCI*STATUS**")</f>
        <v>*SOCKET0**COMPUTE2**CPU**MODULE--__AGU*CR*MCI*STATUS**</v>
      </c>
      <c r="Q123">
        <f>COUNTIFS(core_mc[TestName],misc[[#This Row],[AGU_MCA_String]],core_mc[VisualId],MC_Check!$H$2)</f>
        <v>0</v>
      </c>
      <c r="R123" t="str">
        <f>_xlfn.TEXTJOIN("",,"*SOCKET0**COMPUTE",misc[[#This Row],[Compute]],"**CPU**MODULE",misc[[#This Row],[Module]],splitchar,"IC*CR*MCI*STATUS**")</f>
        <v>*SOCKET0**COMPUTE2**CPU**MODULE--__IC*CR*MCI*STATUS**</v>
      </c>
      <c r="S123">
        <f>COUNTIFS(core_mc[TestName],misc[[#This Row],[IC_MCA_String]],core_mc[VisualId],MC_Check!$H$2)</f>
        <v>0</v>
      </c>
      <c r="T123" t="str">
        <f>_xlfn.TEXTJOIN("",,"*SOCKET0**COMPUTE",misc[[#This Row],[Compute]],"**CPU**MODULE",misc[[#This Row],[Module]],splitchar,"BBL*CR*MCI*STATUS**")</f>
        <v>*SOCKET0**COMPUTE2**CPU**MODULE--__BBL*CR*MCI*STATUS**</v>
      </c>
      <c r="U123">
        <f>COUNTIFS(core_mc[TestName],misc[[#This Row],[CORE_BBL_String]],core_mc[VisualId],MC_Check!$H$2)</f>
        <v>0</v>
      </c>
      <c r="V123" t="str">
        <f>_xlfn.TEXTJOIN("",,"*SOCKET0**COMPUTE",misc[[#This Row],[Compute]],"**CPU**MODULE",misc[[#This Row],[Module]],splitchar,"BUS*CR*MCI*STATUS**")</f>
        <v>*SOCKET0**COMPUTE2**CPU**MODULE--__BUS*CR*MCI*STATUS**</v>
      </c>
      <c r="W123">
        <f>COUNTIFS(core_mc[TestName],misc[[#This Row],[Core_BUS_String]],core_mc[VisualId],MC_Check!$H$2)</f>
        <v>0</v>
      </c>
      <c r="X123" t="str">
        <f>_xlfn.TEXTJOIN("",,"*SOCKET0**COMPUTE",misc[[#This Row],[Compute]],"**CPU**MODULE",misc[[#This Row],[Module]],splitchar,"L2*CR*MCI*STATUS**")</f>
        <v>*SOCKET0**COMPUTE2**CPU**MODULE--__L2*CR*MCI*STATUS**</v>
      </c>
      <c r="Y123">
        <f>COUNTIFS(core_mc[TestName],misc[[#This Row],[Core_L2_String]],core_mc[VisualId],MC_Check!$H$2)</f>
        <v>0</v>
      </c>
      <c r="Z123">
        <f>misc[[#This Row],[Core_BBL_Count]]+misc[[#This Row],[Core_IC_Count]]+misc[[#This Row],[Core_MEC_Count]]+misc[[#This Row],[Core_AGU_Count]]+misc[[#This Row],[Core_L2_Count]]+misc[[#This Row],[Core_BUS_Count]]</f>
        <v>0</v>
      </c>
      <c r="AA12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3" t="str">
        <f>_xlfn.TEXTJOIN("",,"*SOCKET0**COMPUTE",misc[[#This Row],[Compute]],"**UNCORE**SCF**SCF*LLC**SCF*LLC",misc[[#This Row],[location]],splitchar,"MCI*STATUS*")</f>
        <v>*SOCKET0**COMPUTE2**UNCORE**SCF**SCF*LLC**SCF*LLC120__MCI*STATUS*</v>
      </c>
      <c r="AC123">
        <f>COUNTIFS(cha_mc[TestName],misc[[#This Row],[LLC_MCA_String]],cha_mc[VisualId],MC_Check!$H$2)</f>
        <v>0</v>
      </c>
    </row>
    <row r="124" spans="6:29" x14ac:dyDescent="0.3">
      <c r="F124">
        <v>2</v>
      </c>
      <c r="G124">
        <f t="shared" si="10"/>
        <v>121</v>
      </c>
      <c r="H124" s="95" t="s">
        <v>145</v>
      </c>
      <c r="I124" s="5" t="b">
        <f>misc[[#This Row],[Core_Hitter_Count]]&gt;0</f>
        <v>0</v>
      </c>
      <c r="J124" t="b">
        <f>misc[[#This Row],[LLC_Hitter_Count]]&gt;0</f>
        <v>0</v>
      </c>
      <c r="K124" t="b">
        <f>misc[[#This Row],[CHA_Hitter_Count]]&gt;0</f>
        <v>0</v>
      </c>
      <c r="L124" t="str">
        <f>_xlfn.TEXTJOIN("",,"*SOCKET0**COMPUTE",misc[[#This Row],[Compute]],"**UNCORE**CHA**CHA",misc[[#This Row],[location]],splitchar,"UTIL**MC*STATUS*")</f>
        <v>*SOCKET0**COMPUTE2**UNCORE**CHA**CHA121__UTIL**MC*STATUS*</v>
      </c>
      <c r="M124">
        <f>COUNTIFS(cha_mc[TestName],misc[[#This Row],[CHA_MCA_String]],cha_mc[VisualId],MC_Check!$H$2)</f>
        <v>0</v>
      </c>
      <c r="N124" t="str">
        <f>_xlfn.TEXTJOIN("",,"*SOCKET0**COMPUTE",misc[[#This Row],[Compute]],"**CPU**MODULE",misc[[#This Row],[Module]],splitchar,"MEC*CR*MCI*STATUS**")</f>
        <v>*SOCKET0**COMPUTE2**CPU**MODULE--__MEC*CR*MCI*STATUS**</v>
      </c>
      <c r="O124">
        <f>COUNTIFS(core_mc[TestName],misc[[#This Row],[MEC_MCA_String]],core_mc[VisualId],MC_Check!$H$2)</f>
        <v>0</v>
      </c>
      <c r="P124" t="str">
        <f>_xlfn.TEXTJOIN("",,"*SOCKET0**COMPUTE",misc[[#This Row],[Compute]],"**CPU**MODULE",misc[[#This Row],[Module]],splitchar,"AGU*CR*MCI*STATUS**")</f>
        <v>*SOCKET0**COMPUTE2**CPU**MODULE--__AGU*CR*MCI*STATUS**</v>
      </c>
      <c r="Q124">
        <f>COUNTIFS(core_mc[TestName],misc[[#This Row],[AGU_MCA_String]],core_mc[VisualId],MC_Check!$H$2)</f>
        <v>0</v>
      </c>
      <c r="R124" t="str">
        <f>_xlfn.TEXTJOIN("",,"*SOCKET0**COMPUTE",misc[[#This Row],[Compute]],"**CPU**MODULE",misc[[#This Row],[Module]],splitchar,"IC*CR*MCI*STATUS**")</f>
        <v>*SOCKET0**COMPUTE2**CPU**MODULE--__IC*CR*MCI*STATUS**</v>
      </c>
      <c r="S124">
        <f>COUNTIFS(core_mc[TestName],misc[[#This Row],[IC_MCA_String]],core_mc[VisualId],MC_Check!$H$2)</f>
        <v>0</v>
      </c>
      <c r="T124" t="str">
        <f>_xlfn.TEXTJOIN("",,"*SOCKET0**COMPUTE",misc[[#This Row],[Compute]],"**CPU**MODULE",misc[[#This Row],[Module]],splitchar,"BBL*CR*MCI*STATUS**")</f>
        <v>*SOCKET0**COMPUTE2**CPU**MODULE--__BBL*CR*MCI*STATUS**</v>
      </c>
      <c r="U124">
        <f>COUNTIFS(core_mc[TestName],misc[[#This Row],[CORE_BBL_String]],core_mc[VisualId],MC_Check!$H$2)</f>
        <v>0</v>
      </c>
      <c r="V124" t="str">
        <f>_xlfn.TEXTJOIN("",,"*SOCKET0**COMPUTE",misc[[#This Row],[Compute]],"**CPU**MODULE",misc[[#This Row],[Module]],splitchar,"BUS*CR*MCI*STATUS**")</f>
        <v>*SOCKET0**COMPUTE2**CPU**MODULE--__BUS*CR*MCI*STATUS**</v>
      </c>
      <c r="W124">
        <f>COUNTIFS(core_mc[TestName],misc[[#This Row],[Core_BUS_String]],core_mc[VisualId],MC_Check!$H$2)</f>
        <v>0</v>
      </c>
      <c r="X124" t="str">
        <f>_xlfn.TEXTJOIN("",,"*SOCKET0**COMPUTE",misc[[#This Row],[Compute]],"**CPU**MODULE",misc[[#This Row],[Module]],splitchar,"L2*CR*MCI*STATUS**")</f>
        <v>*SOCKET0**COMPUTE2**CPU**MODULE--__L2*CR*MCI*STATUS**</v>
      </c>
      <c r="Y124">
        <f>COUNTIFS(core_mc[TestName],misc[[#This Row],[Core_L2_String]],core_mc[VisualId],MC_Check!$H$2)</f>
        <v>0</v>
      </c>
      <c r="Z124">
        <f>misc[[#This Row],[Core_BBL_Count]]+misc[[#This Row],[Core_IC_Count]]+misc[[#This Row],[Core_MEC_Count]]+misc[[#This Row],[Core_AGU_Count]]+misc[[#This Row],[Core_L2_Count]]+misc[[#This Row],[Core_BUS_Count]]</f>
        <v>0</v>
      </c>
      <c r="AA12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4" t="str">
        <f>_xlfn.TEXTJOIN("",,"*SOCKET0**COMPUTE",misc[[#This Row],[Compute]],"**UNCORE**SCF**SCF*LLC**SCF*LLC",misc[[#This Row],[location]],splitchar,"MCI*STATUS*")</f>
        <v>*SOCKET0**COMPUTE2**UNCORE**SCF**SCF*LLC**SCF*LLC121__MCI*STATUS*</v>
      </c>
      <c r="AC124">
        <f>COUNTIFS(cha_mc[TestName],misc[[#This Row],[LLC_MCA_String]],cha_mc[VisualId],MC_Check!$H$2)</f>
        <v>0</v>
      </c>
    </row>
    <row r="125" spans="6:29" x14ac:dyDescent="0.3">
      <c r="F125">
        <v>2</v>
      </c>
      <c r="G125">
        <f t="shared" si="10"/>
        <v>122</v>
      </c>
      <c r="H125" s="95" t="s">
        <v>145</v>
      </c>
      <c r="I125" s="5" t="b">
        <f>misc[[#This Row],[Core_Hitter_Count]]&gt;0</f>
        <v>0</v>
      </c>
      <c r="J125" t="b">
        <f>misc[[#This Row],[LLC_Hitter_Count]]&gt;0</f>
        <v>0</v>
      </c>
      <c r="K125" t="b">
        <f>misc[[#This Row],[CHA_Hitter_Count]]&gt;0</f>
        <v>0</v>
      </c>
      <c r="L125" t="str">
        <f>_xlfn.TEXTJOIN("",,"*SOCKET0**COMPUTE",misc[[#This Row],[Compute]],"**UNCORE**CHA**CHA",misc[[#This Row],[location]],splitchar,"UTIL**MC*STATUS*")</f>
        <v>*SOCKET0**COMPUTE2**UNCORE**CHA**CHA122__UTIL**MC*STATUS*</v>
      </c>
      <c r="M125">
        <f>COUNTIFS(cha_mc[TestName],misc[[#This Row],[CHA_MCA_String]],cha_mc[VisualId],MC_Check!$H$2)</f>
        <v>0</v>
      </c>
      <c r="N125" t="str">
        <f>_xlfn.TEXTJOIN("",,"*SOCKET0**COMPUTE",misc[[#This Row],[Compute]],"**CPU**MODULE",misc[[#This Row],[Module]],splitchar,"MEC*CR*MCI*STATUS**")</f>
        <v>*SOCKET0**COMPUTE2**CPU**MODULE--__MEC*CR*MCI*STATUS**</v>
      </c>
      <c r="O125">
        <f>COUNTIFS(core_mc[TestName],misc[[#This Row],[MEC_MCA_String]],core_mc[VisualId],MC_Check!$H$2)</f>
        <v>0</v>
      </c>
      <c r="P125" t="str">
        <f>_xlfn.TEXTJOIN("",,"*SOCKET0**COMPUTE",misc[[#This Row],[Compute]],"**CPU**MODULE",misc[[#This Row],[Module]],splitchar,"AGU*CR*MCI*STATUS**")</f>
        <v>*SOCKET0**COMPUTE2**CPU**MODULE--__AGU*CR*MCI*STATUS**</v>
      </c>
      <c r="Q125">
        <f>COUNTIFS(core_mc[TestName],misc[[#This Row],[AGU_MCA_String]],core_mc[VisualId],MC_Check!$H$2)</f>
        <v>0</v>
      </c>
      <c r="R125" t="str">
        <f>_xlfn.TEXTJOIN("",,"*SOCKET0**COMPUTE",misc[[#This Row],[Compute]],"**CPU**MODULE",misc[[#This Row],[Module]],splitchar,"IC*CR*MCI*STATUS**")</f>
        <v>*SOCKET0**COMPUTE2**CPU**MODULE--__IC*CR*MCI*STATUS**</v>
      </c>
      <c r="S125">
        <f>COUNTIFS(core_mc[TestName],misc[[#This Row],[IC_MCA_String]],core_mc[VisualId],MC_Check!$H$2)</f>
        <v>0</v>
      </c>
      <c r="T125" t="str">
        <f>_xlfn.TEXTJOIN("",,"*SOCKET0**COMPUTE",misc[[#This Row],[Compute]],"**CPU**MODULE",misc[[#This Row],[Module]],splitchar,"BBL*CR*MCI*STATUS**")</f>
        <v>*SOCKET0**COMPUTE2**CPU**MODULE--__BBL*CR*MCI*STATUS**</v>
      </c>
      <c r="U125">
        <f>COUNTIFS(core_mc[TestName],misc[[#This Row],[CORE_BBL_String]],core_mc[VisualId],MC_Check!$H$2)</f>
        <v>0</v>
      </c>
      <c r="V125" t="str">
        <f>_xlfn.TEXTJOIN("",,"*SOCKET0**COMPUTE",misc[[#This Row],[Compute]],"**CPU**MODULE",misc[[#This Row],[Module]],splitchar,"BUS*CR*MCI*STATUS**")</f>
        <v>*SOCKET0**COMPUTE2**CPU**MODULE--__BUS*CR*MCI*STATUS**</v>
      </c>
      <c r="W125">
        <f>COUNTIFS(core_mc[TestName],misc[[#This Row],[Core_BUS_String]],core_mc[VisualId],MC_Check!$H$2)</f>
        <v>0</v>
      </c>
      <c r="X125" t="str">
        <f>_xlfn.TEXTJOIN("",,"*SOCKET0**COMPUTE",misc[[#This Row],[Compute]],"**CPU**MODULE",misc[[#This Row],[Module]],splitchar,"L2*CR*MCI*STATUS**")</f>
        <v>*SOCKET0**COMPUTE2**CPU**MODULE--__L2*CR*MCI*STATUS**</v>
      </c>
      <c r="Y125">
        <f>COUNTIFS(core_mc[TestName],misc[[#This Row],[Core_L2_String]],core_mc[VisualId],MC_Check!$H$2)</f>
        <v>0</v>
      </c>
      <c r="Z125">
        <f>misc[[#This Row],[Core_BBL_Count]]+misc[[#This Row],[Core_IC_Count]]+misc[[#This Row],[Core_MEC_Count]]+misc[[#This Row],[Core_AGU_Count]]+misc[[#This Row],[Core_L2_Count]]+misc[[#This Row],[Core_BUS_Count]]</f>
        <v>0</v>
      </c>
      <c r="AA12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5" t="str">
        <f>_xlfn.TEXTJOIN("",,"*SOCKET0**COMPUTE",misc[[#This Row],[Compute]],"**UNCORE**SCF**SCF*LLC**SCF*LLC",misc[[#This Row],[location]],splitchar,"MCI*STATUS*")</f>
        <v>*SOCKET0**COMPUTE2**UNCORE**SCF**SCF*LLC**SCF*LLC122__MCI*STATUS*</v>
      </c>
      <c r="AC125">
        <f>COUNTIFS(cha_mc[TestName],misc[[#This Row],[LLC_MCA_String]],cha_mc[VisualId],MC_Check!$H$2)</f>
        <v>0</v>
      </c>
    </row>
    <row r="126" spans="6:29" x14ac:dyDescent="0.3">
      <c r="F126">
        <v>2</v>
      </c>
      <c r="G126">
        <f t="shared" si="10"/>
        <v>123</v>
      </c>
      <c r="H126" s="95" t="s">
        <v>145</v>
      </c>
      <c r="I126" s="5" t="b">
        <f>misc[[#This Row],[Core_Hitter_Count]]&gt;0</f>
        <v>0</v>
      </c>
      <c r="J126" t="b">
        <f>misc[[#This Row],[LLC_Hitter_Count]]&gt;0</f>
        <v>0</v>
      </c>
      <c r="K126" t="b">
        <f>misc[[#This Row],[CHA_Hitter_Count]]&gt;0</f>
        <v>0</v>
      </c>
      <c r="L126" t="str">
        <f>_xlfn.TEXTJOIN("",,"*SOCKET0**COMPUTE",misc[[#This Row],[Compute]],"**UNCORE**CHA**CHA",misc[[#This Row],[location]],splitchar,"UTIL**MC*STATUS*")</f>
        <v>*SOCKET0**COMPUTE2**UNCORE**CHA**CHA123__UTIL**MC*STATUS*</v>
      </c>
      <c r="M126">
        <f>COUNTIFS(cha_mc[TestName],misc[[#This Row],[CHA_MCA_String]],cha_mc[VisualId],MC_Check!$H$2)</f>
        <v>0</v>
      </c>
      <c r="N126" t="str">
        <f>_xlfn.TEXTJOIN("",,"*SOCKET0**COMPUTE",misc[[#This Row],[Compute]],"**CPU**MODULE",misc[[#This Row],[Module]],splitchar,"MEC*CR*MCI*STATUS**")</f>
        <v>*SOCKET0**COMPUTE2**CPU**MODULE--__MEC*CR*MCI*STATUS**</v>
      </c>
      <c r="O126">
        <f>COUNTIFS(core_mc[TestName],misc[[#This Row],[MEC_MCA_String]],core_mc[VisualId],MC_Check!$H$2)</f>
        <v>0</v>
      </c>
      <c r="P126" t="str">
        <f>_xlfn.TEXTJOIN("",,"*SOCKET0**COMPUTE",misc[[#This Row],[Compute]],"**CPU**MODULE",misc[[#This Row],[Module]],splitchar,"AGU*CR*MCI*STATUS**")</f>
        <v>*SOCKET0**COMPUTE2**CPU**MODULE--__AGU*CR*MCI*STATUS**</v>
      </c>
      <c r="Q126">
        <f>COUNTIFS(core_mc[TestName],misc[[#This Row],[AGU_MCA_String]],core_mc[VisualId],MC_Check!$H$2)</f>
        <v>0</v>
      </c>
      <c r="R126" t="str">
        <f>_xlfn.TEXTJOIN("",,"*SOCKET0**COMPUTE",misc[[#This Row],[Compute]],"**CPU**MODULE",misc[[#This Row],[Module]],splitchar,"IC*CR*MCI*STATUS**")</f>
        <v>*SOCKET0**COMPUTE2**CPU**MODULE--__IC*CR*MCI*STATUS**</v>
      </c>
      <c r="S126">
        <f>COUNTIFS(core_mc[TestName],misc[[#This Row],[IC_MCA_String]],core_mc[VisualId],MC_Check!$H$2)</f>
        <v>0</v>
      </c>
      <c r="T126" t="str">
        <f>_xlfn.TEXTJOIN("",,"*SOCKET0**COMPUTE",misc[[#This Row],[Compute]],"**CPU**MODULE",misc[[#This Row],[Module]],splitchar,"BBL*CR*MCI*STATUS**")</f>
        <v>*SOCKET0**COMPUTE2**CPU**MODULE--__BBL*CR*MCI*STATUS**</v>
      </c>
      <c r="U126">
        <f>COUNTIFS(core_mc[TestName],misc[[#This Row],[CORE_BBL_String]],core_mc[VisualId],MC_Check!$H$2)</f>
        <v>0</v>
      </c>
      <c r="V126" t="str">
        <f>_xlfn.TEXTJOIN("",,"*SOCKET0**COMPUTE",misc[[#This Row],[Compute]],"**CPU**MODULE",misc[[#This Row],[Module]],splitchar,"BUS*CR*MCI*STATUS**")</f>
        <v>*SOCKET0**COMPUTE2**CPU**MODULE--__BUS*CR*MCI*STATUS**</v>
      </c>
      <c r="W126">
        <f>COUNTIFS(core_mc[TestName],misc[[#This Row],[Core_BUS_String]],core_mc[VisualId],MC_Check!$H$2)</f>
        <v>0</v>
      </c>
      <c r="X126" t="str">
        <f>_xlfn.TEXTJOIN("",,"*SOCKET0**COMPUTE",misc[[#This Row],[Compute]],"**CPU**MODULE",misc[[#This Row],[Module]],splitchar,"L2*CR*MCI*STATUS**")</f>
        <v>*SOCKET0**COMPUTE2**CPU**MODULE--__L2*CR*MCI*STATUS**</v>
      </c>
      <c r="Y126">
        <f>COUNTIFS(core_mc[TestName],misc[[#This Row],[Core_L2_String]],core_mc[VisualId],MC_Check!$H$2)</f>
        <v>0</v>
      </c>
      <c r="Z126">
        <f>misc[[#This Row],[Core_BBL_Count]]+misc[[#This Row],[Core_IC_Count]]+misc[[#This Row],[Core_MEC_Count]]+misc[[#This Row],[Core_AGU_Count]]+misc[[#This Row],[Core_L2_Count]]+misc[[#This Row],[Core_BUS_Count]]</f>
        <v>0</v>
      </c>
      <c r="AA12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6" t="str">
        <f>_xlfn.TEXTJOIN("",,"*SOCKET0**COMPUTE",misc[[#This Row],[Compute]],"**UNCORE**SCF**SCF*LLC**SCF*LLC",misc[[#This Row],[location]],splitchar,"MCI*STATUS*")</f>
        <v>*SOCKET0**COMPUTE2**UNCORE**SCF**SCF*LLC**SCF*LLC123__MCI*STATUS*</v>
      </c>
      <c r="AC126">
        <f>COUNTIFS(cha_mc[TestName],misc[[#This Row],[LLC_MCA_String]],cha_mc[VisualId],MC_Check!$H$2)</f>
        <v>0</v>
      </c>
    </row>
    <row r="127" spans="6:29" x14ac:dyDescent="0.3">
      <c r="F127">
        <v>2</v>
      </c>
      <c r="G127">
        <f t="shared" ref="G127:G158" si="14">G126+1</f>
        <v>124</v>
      </c>
      <c r="H127" s="95" t="s">
        <v>145</v>
      </c>
      <c r="I127" s="5" t="b">
        <f>misc[[#This Row],[Core_Hitter_Count]]&gt;0</f>
        <v>0</v>
      </c>
      <c r="J127" t="b">
        <f>misc[[#This Row],[LLC_Hitter_Count]]&gt;0</f>
        <v>0</v>
      </c>
      <c r="K127" t="b">
        <f>misc[[#This Row],[CHA_Hitter_Count]]&gt;0</f>
        <v>0</v>
      </c>
      <c r="L127" t="str">
        <f>_xlfn.TEXTJOIN("",,"*SOCKET0**COMPUTE",misc[[#This Row],[Compute]],"**UNCORE**CHA**CHA",misc[[#This Row],[location]],splitchar,"UTIL**MC*STATUS*")</f>
        <v>*SOCKET0**COMPUTE2**UNCORE**CHA**CHA124__UTIL**MC*STATUS*</v>
      </c>
      <c r="M127">
        <f>COUNTIFS(cha_mc[TestName],misc[[#This Row],[CHA_MCA_String]],cha_mc[VisualId],MC_Check!$H$2)</f>
        <v>0</v>
      </c>
      <c r="N127" t="str">
        <f>_xlfn.TEXTJOIN("",,"*SOCKET0**COMPUTE",misc[[#This Row],[Compute]],"**CPU**MODULE",misc[[#This Row],[Module]],splitchar,"MEC*CR*MCI*STATUS**")</f>
        <v>*SOCKET0**COMPUTE2**CPU**MODULE--__MEC*CR*MCI*STATUS**</v>
      </c>
      <c r="O127">
        <f>COUNTIFS(core_mc[TestName],misc[[#This Row],[MEC_MCA_String]],core_mc[VisualId],MC_Check!$H$2)</f>
        <v>0</v>
      </c>
      <c r="P127" t="str">
        <f>_xlfn.TEXTJOIN("",,"*SOCKET0**COMPUTE",misc[[#This Row],[Compute]],"**CPU**MODULE",misc[[#This Row],[Module]],splitchar,"AGU*CR*MCI*STATUS**")</f>
        <v>*SOCKET0**COMPUTE2**CPU**MODULE--__AGU*CR*MCI*STATUS**</v>
      </c>
      <c r="Q127">
        <f>COUNTIFS(core_mc[TestName],misc[[#This Row],[AGU_MCA_String]],core_mc[VisualId],MC_Check!$H$2)</f>
        <v>0</v>
      </c>
      <c r="R127" t="str">
        <f>_xlfn.TEXTJOIN("",,"*SOCKET0**COMPUTE",misc[[#This Row],[Compute]],"**CPU**MODULE",misc[[#This Row],[Module]],splitchar,"IC*CR*MCI*STATUS**")</f>
        <v>*SOCKET0**COMPUTE2**CPU**MODULE--__IC*CR*MCI*STATUS**</v>
      </c>
      <c r="S127">
        <f>COUNTIFS(core_mc[TestName],misc[[#This Row],[IC_MCA_String]],core_mc[VisualId],MC_Check!$H$2)</f>
        <v>0</v>
      </c>
      <c r="T127" t="str">
        <f>_xlfn.TEXTJOIN("",,"*SOCKET0**COMPUTE",misc[[#This Row],[Compute]],"**CPU**MODULE",misc[[#This Row],[Module]],splitchar,"BBL*CR*MCI*STATUS**")</f>
        <v>*SOCKET0**COMPUTE2**CPU**MODULE--__BBL*CR*MCI*STATUS**</v>
      </c>
      <c r="U127">
        <f>COUNTIFS(core_mc[TestName],misc[[#This Row],[CORE_BBL_String]],core_mc[VisualId],MC_Check!$H$2)</f>
        <v>0</v>
      </c>
      <c r="V127" t="str">
        <f>_xlfn.TEXTJOIN("",,"*SOCKET0**COMPUTE",misc[[#This Row],[Compute]],"**CPU**MODULE",misc[[#This Row],[Module]],splitchar,"BUS*CR*MCI*STATUS**")</f>
        <v>*SOCKET0**COMPUTE2**CPU**MODULE--__BUS*CR*MCI*STATUS**</v>
      </c>
      <c r="W127">
        <f>COUNTIFS(core_mc[TestName],misc[[#This Row],[Core_BUS_String]],core_mc[VisualId],MC_Check!$H$2)</f>
        <v>0</v>
      </c>
      <c r="X127" t="str">
        <f>_xlfn.TEXTJOIN("",,"*SOCKET0**COMPUTE",misc[[#This Row],[Compute]],"**CPU**MODULE",misc[[#This Row],[Module]],splitchar,"L2*CR*MCI*STATUS**")</f>
        <v>*SOCKET0**COMPUTE2**CPU**MODULE--__L2*CR*MCI*STATUS**</v>
      </c>
      <c r="Y127">
        <f>COUNTIFS(core_mc[TestName],misc[[#This Row],[Core_L2_String]],core_mc[VisualId],MC_Check!$H$2)</f>
        <v>0</v>
      </c>
      <c r="Z127">
        <f>misc[[#This Row],[Core_BBL_Count]]+misc[[#This Row],[Core_IC_Count]]+misc[[#This Row],[Core_MEC_Count]]+misc[[#This Row],[Core_AGU_Count]]+misc[[#This Row],[Core_L2_Count]]+misc[[#This Row],[Core_BUS_Count]]</f>
        <v>0</v>
      </c>
      <c r="AA12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7" t="str">
        <f>_xlfn.TEXTJOIN("",,"*SOCKET0**COMPUTE",misc[[#This Row],[Compute]],"**UNCORE**SCF**SCF*LLC**SCF*LLC",misc[[#This Row],[location]],splitchar,"MCI*STATUS*")</f>
        <v>*SOCKET0**COMPUTE2**UNCORE**SCF**SCF*LLC**SCF*LLC124__MCI*STATUS*</v>
      </c>
      <c r="AC127">
        <f>COUNTIFS(cha_mc[TestName],misc[[#This Row],[LLC_MCA_String]],cha_mc[VisualId],MC_Check!$H$2)</f>
        <v>0</v>
      </c>
    </row>
    <row r="128" spans="6:29" x14ac:dyDescent="0.3">
      <c r="F128">
        <v>2</v>
      </c>
      <c r="G128">
        <f t="shared" si="14"/>
        <v>125</v>
      </c>
      <c r="H128" s="95" t="s">
        <v>145</v>
      </c>
      <c r="I128" s="5" t="b">
        <f>misc[[#This Row],[Core_Hitter_Count]]&gt;0</f>
        <v>0</v>
      </c>
      <c r="J128" t="b">
        <f>misc[[#This Row],[LLC_Hitter_Count]]&gt;0</f>
        <v>0</v>
      </c>
      <c r="K128" t="b">
        <f>misc[[#This Row],[CHA_Hitter_Count]]&gt;0</f>
        <v>0</v>
      </c>
      <c r="L128" t="str">
        <f>_xlfn.TEXTJOIN("",,"*SOCKET0**COMPUTE",misc[[#This Row],[Compute]],"**UNCORE**CHA**CHA",misc[[#This Row],[location]],splitchar,"UTIL**MC*STATUS*")</f>
        <v>*SOCKET0**COMPUTE2**UNCORE**CHA**CHA125__UTIL**MC*STATUS*</v>
      </c>
      <c r="M128">
        <f>COUNTIFS(cha_mc[TestName],misc[[#This Row],[CHA_MCA_String]],cha_mc[VisualId],MC_Check!$H$2)</f>
        <v>0</v>
      </c>
      <c r="N128" t="str">
        <f>_xlfn.TEXTJOIN("",,"*SOCKET0**COMPUTE",misc[[#This Row],[Compute]],"**CPU**MODULE",misc[[#This Row],[Module]],splitchar,"MEC*CR*MCI*STATUS**")</f>
        <v>*SOCKET0**COMPUTE2**CPU**MODULE--__MEC*CR*MCI*STATUS**</v>
      </c>
      <c r="O128">
        <f>COUNTIFS(core_mc[TestName],misc[[#This Row],[MEC_MCA_String]],core_mc[VisualId],MC_Check!$H$2)</f>
        <v>0</v>
      </c>
      <c r="P128" t="str">
        <f>_xlfn.TEXTJOIN("",,"*SOCKET0**COMPUTE",misc[[#This Row],[Compute]],"**CPU**MODULE",misc[[#This Row],[Module]],splitchar,"AGU*CR*MCI*STATUS**")</f>
        <v>*SOCKET0**COMPUTE2**CPU**MODULE--__AGU*CR*MCI*STATUS**</v>
      </c>
      <c r="Q128">
        <f>COUNTIFS(core_mc[TestName],misc[[#This Row],[AGU_MCA_String]],core_mc[VisualId],MC_Check!$H$2)</f>
        <v>0</v>
      </c>
      <c r="R128" t="str">
        <f>_xlfn.TEXTJOIN("",,"*SOCKET0**COMPUTE",misc[[#This Row],[Compute]],"**CPU**MODULE",misc[[#This Row],[Module]],splitchar,"IC*CR*MCI*STATUS**")</f>
        <v>*SOCKET0**COMPUTE2**CPU**MODULE--__IC*CR*MCI*STATUS**</v>
      </c>
      <c r="S128">
        <f>COUNTIFS(core_mc[TestName],misc[[#This Row],[IC_MCA_String]],core_mc[VisualId],MC_Check!$H$2)</f>
        <v>0</v>
      </c>
      <c r="T128" t="str">
        <f>_xlfn.TEXTJOIN("",,"*SOCKET0**COMPUTE",misc[[#This Row],[Compute]],"**CPU**MODULE",misc[[#This Row],[Module]],splitchar,"BBL*CR*MCI*STATUS**")</f>
        <v>*SOCKET0**COMPUTE2**CPU**MODULE--__BBL*CR*MCI*STATUS**</v>
      </c>
      <c r="U128">
        <f>COUNTIFS(core_mc[TestName],misc[[#This Row],[CORE_BBL_String]],core_mc[VisualId],MC_Check!$H$2)</f>
        <v>0</v>
      </c>
      <c r="V128" t="str">
        <f>_xlfn.TEXTJOIN("",,"*SOCKET0**COMPUTE",misc[[#This Row],[Compute]],"**CPU**MODULE",misc[[#This Row],[Module]],splitchar,"BUS*CR*MCI*STATUS**")</f>
        <v>*SOCKET0**COMPUTE2**CPU**MODULE--__BUS*CR*MCI*STATUS**</v>
      </c>
      <c r="W128">
        <f>COUNTIFS(core_mc[TestName],misc[[#This Row],[Core_BUS_String]],core_mc[VisualId],MC_Check!$H$2)</f>
        <v>0</v>
      </c>
      <c r="X128" t="str">
        <f>_xlfn.TEXTJOIN("",,"*SOCKET0**COMPUTE",misc[[#This Row],[Compute]],"**CPU**MODULE",misc[[#This Row],[Module]],splitchar,"L2*CR*MCI*STATUS**")</f>
        <v>*SOCKET0**COMPUTE2**CPU**MODULE--__L2*CR*MCI*STATUS**</v>
      </c>
      <c r="Y128">
        <f>COUNTIFS(core_mc[TestName],misc[[#This Row],[Core_L2_String]],core_mc[VisualId],MC_Check!$H$2)</f>
        <v>0</v>
      </c>
      <c r="Z128">
        <f>misc[[#This Row],[Core_BBL_Count]]+misc[[#This Row],[Core_IC_Count]]+misc[[#This Row],[Core_MEC_Count]]+misc[[#This Row],[Core_AGU_Count]]+misc[[#This Row],[Core_L2_Count]]+misc[[#This Row],[Core_BUS_Count]]</f>
        <v>0</v>
      </c>
      <c r="AA12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8" t="str">
        <f>_xlfn.TEXTJOIN("",,"*SOCKET0**COMPUTE",misc[[#This Row],[Compute]],"**UNCORE**SCF**SCF*LLC**SCF*LLC",misc[[#This Row],[location]],splitchar,"MCI*STATUS*")</f>
        <v>*SOCKET0**COMPUTE2**UNCORE**SCF**SCF*LLC**SCF*LLC125__MCI*STATUS*</v>
      </c>
      <c r="AC128">
        <f>COUNTIFS(cha_mc[TestName],misc[[#This Row],[LLC_MCA_String]],cha_mc[VisualId],MC_Check!$H$2)</f>
        <v>0</v>
      </c>
    </row>
    <row r="129" spans="6:29" x14ac:dyDescent="0.3">
      <c r="F129">
        <v>2</v>
      </c>
      <c r="G129">
        <f t="shared" si="14"/>
        <v>126</v>
      </c>
      <c r="H129">
        <f>misc[[#This Row],[Compute]]*24+0</f>
        <v>48</v>
      </c>
      <c r="I129" s="5" t="b">
        <f>misc[[#This Row],[Core_Hitter_Count]]&gt;0</f>
        <v>0</v>
      </c>
      <c r="J129" t="b">
        <f>misc[[#This Row],[LLC_Hitter_Count]]&gt;0</f>
        <v>0</v>
      </c>
      <c r="K129" t="b">
        <f>misc[[#This Row],[CHA_Hitter_Count]]&gt;0</f>
        <v>0</v>
      </c>
      <c r="L129" t="str">
        <f>_xlfn.TEXTJOIN("",,"*SOCKET0**COMPUTE",misc[[#This Row],[Compute]],"**UNCORE**CHA**CHA",misc[[#This Row],[location]],splitchar,"UTIL**MC*STATUS*")</f>
        <v>*SOCKET0**COMPUTE2**UNCORE**CHA**CHA126__UTIL**MC*STATUS*</v>
      </c>
      <c r="M129">
        <f>COUNTIFS(cha_mc[TestName],misc[[#This Row],[CHA_MCA_String]],cha_mc[VisualId],MC_Check!$H$2)</f>
        <v>0</v>
      </c>
      <c r="N129" t="str">
        <f>_xlfn.TEXTJOIN("",,"*SOCKET0**COMPUTE",misc[[#This Row],[Compute]],"**CPU**MODULE",misc[[#This Row],[Module]],splitchar,"MEC*CR*MCI*STATUS**")</f>
        <v>*SOCKET0**COMPUTE2**CPU**MODULE48__MEC*CR*MCI*STATUS**</v>
      </c>
      <c r="O129">
        <f>COUNTIFS(core_mc[TestName],misc[[#This Row],[MEC_MCA_String]],core_mc[VisualId],MC_Check!$H$2)</f>
        <v>0</v>
      </c>
      <c r="P129" t="str">
        <f>_xlfn.TEXTJOIN("",,"*SOCKET0**COMPUTE",misc[[#This Row],[Compute]],"**CPU**MODULE",misc[[#This Row],[Module]],splitchar,"AGU*CR*MCI*STATUS**")</f>
        <v>*SOCKET0**COMPUTE2**CPU**MODULE48__AGU*CR*MCI*STATUS**</v>
      </c>
      <c r="Q129">
        <f>COUNTIFS(core_mc[TestName],misc[[#This Row],[AGU_MCA_String]],core_mc[VisualId],MC_Check!$H$2)</f>
        <v>0</v>
      </c>
      <c r="R129" t="str">
        <f>_xlfn.TEXTJOIN("",,"*SOCKET0**COMPUTE",misc[[#This Row],[Compute]],"**CPU**MODULE",misc[[#This Row],[Module]],splitchar,"IC*CR*MCI*STATUS**")</f>
        <v>*SOCKET0**COMPUTE2**CPU**MODULE48__IC*CR*MCI*STATUS**</v>
      </c>
      <c r="S129">
        <f>COUNTIFS(core_mc[TestName],misc[[#This Row],[IC_MCA_String]],core_mc[VisualId],MC_Check!$H$2)</f>
        <v>0</v>
      </c>
      <c r="T129" t="str">
        <f>_xlfn.TEXTJOIN("",,"*SOCKET0**COMPUTE",misc[[#This Row],[Compute]],"**CPU**MODULE",misc[[#This Row],[Module]],splitchar,"BBL*CR*MCI*STATUS**")</f>
        <v>*SOCKET0**COMPUTE2**CPU**MODULE48__BBL*CR*MCI*STATUS**</v>
      </c>
      <c r="U129">
        <f>COUNTIFS(core_mc[TestName],misc[[#This Row],[CORE_BBL_String]],core_mc[VisualId],MC_Check!$H$2)</f>
        <v>0</v>
      </c>
      <c r="V129" t="str">
        <f>_xlfn.TEXTJOIN("",,"*SOCKET0**COMPUTE",misc[[#This Row],[Compute]],"**CPU**MODULE",misc[[#This Row],[Module]],splitchar,"BUS*CR*MCI*STATUS**")</f>
        <v>*SOCKET0**COMPUTE2**CPU**MODULE48__BUS*CR*MCI*STATUS**</v>
      </c>
      <c r="W129">
        <f>COUNTIFS(core_mc[TestName],misc[[#This Row],[Core_BUS_String]],core_mc[VisualId],MC_Check!$H$2)</f>
        <v>0</v>
      </c>
      <c r="X129" t="str">
        <f>_xlfn.TEXTJOIN("",,"*SOCKET0**COMPUTE",misc[[#This Row],[Compute]],"**CPU**MODULE",misc[[#This Row],[Module]],splitchar,"L2*CR*MCI*STATUS**")</f>
        <v>*SOCKET0**COMPUTE2**CPU**MODULE48__L2*CR*MCI*STATUS**</v>
      </c>
      <c r="Y129">
        <f>COUNTIFS(core_mc[TestName],misc[[#This Row],[Core_L2_String]],core_mc[VisualId],MC_Check!$H$2)</f>
        <v>0</v>
      </c>
      <c r="Z129">
        <f>misc[[#This Row],[Core_BBL_Count]]+misc[[#This Row],[Core_IC_Count]]+misc[[#This Row],[Core_MEC_Count]]+misc[[#This Row],[Core_AGU_Count]]+misc[[#This Row],[Core_L2_Count]]+misc[[#This Row],[Core_BUS_Count]]</f>
        <v>0</v>
      </c>
      <c r="AA12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9" t="str">
        <f>_xlfn.TEXTJOIN("",,"*SOCKET0**COMPUTE",misc[[#This Row],[Compute]],"**UNCORE**SCF**SCF*LLC**SCF*LLC",misc[[#This Row],[location]],splitchar,"MCI*STATUS*")</f>
        <v>*SOCKET0**COMPUTE2**UNCORE**SCF**SCF*LLC**SCF*LLC126__MCI*STATUS*</v>
      </c>
      <c r="AC129">
        <f>COUNTIFS(cha_mc[TestName],misc[[#This Row],[LLC_MCA_String]],cha_mc[VisualId],MC_Check!$H$2)</f>
        <v>0</v>
      </c>
    </row>
    <row r="130" spans="6:29" x14ac:dyDescent="0.3">
      <c r="F130">
        <v>2</v>
      </c>
      <c r="G130">
        <f t="shared" si="14"/>
        <v>127</v>
      </c>
      <c r="H130">
        <f>misc[[#This Row],[Compute]]*24+4</f>
        <v>52</v>
      </c>
      <c r="I130" s="5" t="b">
        <f>misc[[#This Row],[Core_Hitter_Count]]&gt;0</f>
        <v>0</v>
      </c>
      <c r="J130" t="b">
        <f>misc[[#This Row],[LLC_Hitter_Count]]&gt;0</f>
        <v>0</v>
      </c>
      <c r="K130" t="b">
        <f>misc[[#This Row],[CHA_Hitter_Count]]&gt;0</f>
        <v>0</v>
      </c>
      <c r="L130" t="str">
        <f>_xlfn.TEXTJOIN("",,"*SOCKET0**COMPUTE",misc[[#This Row],[Compute]],"**UNCORE**CHA**CHA",misc[[#This Row],[location]],splitchar,"UTIL**MC*STATUS*")</f>
        <v>*SOCKET0**COMPUTE2**UNCORE**CHA**CHA127__UTIL**MC*STATUS*</v>
      </c>
      <c r="M130">
        <f>COUNTIFS(cha_mc[TestName],misc[[#This Row],[CHA_MCA_String]],cha_mc[VisualId],MC_Check!$H$2)</f>
        <v>0</v>
      </c>
      <c r="N130" t="str">
        <f>_xlfn.TEXTJOIN("",,"*SOCKET0**COMPUTE",misc[[#This Row],[Compute]],"**CPU**MODULE",misc[[#This Row],[Module]],splitchar,"MEC*CR*MCI*STATUS**")</f>
        <v>*SOCKET0**COMPUTE2**CPU**MODULE52__MEC*CR*MCI*STATUS**</v>
      </c>
      <c r="O130">
        <f>COUNTIFS(core_mc[TestName],misc[[#This Row],[MEC_MCA_String]],core_mc[VisualId],MC_Check!$H$2)</f>
        <v>0</v>
      </c>
      <c r="P130" t="str">
        <f>_xlfn.TEXTJOIN("",,"*SOCKET0**COMPUTE",misc[[#This Row],[Compute]],"**CPU**MODULE",misc[[#This Row],[Module]],splitchar,"AGU*CR*MCI*STATUS**")</f>
        <v>*SOCKET0**COMPUTE2**CPU**MODULE52__AGU*CR*MCI*STATUS**</v>
      </c>
      <c r="Q130">
        <f>COUNTIFS(core_mc[TestName],misc[[#This Row],[AGU_MCA_String]],core_mc[VisualId],MC_Check!$H$2)</f>
        <v>0</v>
      </c>
      <c r="R130" t="str">
        <f>_xlfn.TEXTJOIN("",,"*SOCKET0**COMPUTE",misc[[#This Row],[Compute]],"**CPU**MODULE",misc[[#This Row],[Module]],splitchar,"IC*CR*MCI*STATUS**")</f>
        <v>*SOCKET0**COMPUTE2**CPU**MODULE52__IC*CR*MCI*STATUS**</v>
      </c>
      <c r="S130">
        <f>COUNTIFS(core_mc[TestName],misc[[#This Row],[IC_MCA_String]],core_mc[VisualId],MC_Check!$H$2)</f>
        <v>0</v>
      </c>
      <c r="T130" t="str">
        <f>_xlfn.TEXTJOIN("",,"*SOCKET0**COMPUTE",misc[[#This Row],[Compute]],"**CPU**MODULE",misc[[#This Row],[Module]],splitchar,"BBL*CR*MCI*STATUS**")</f>
        <v>*SOCKET0**COMPUTE2**CPU**MODULE52__BBL*CR*MCI*STATUS**</v>
      </c>
      <c r="U130">
        <f>COUNTIFS(core_mc[TestName],misc[[#This Row],[CORE_BBL_String]],core_mc[VisualId],MC_Check!$H$2)</f>
        <v>0</v>
      </c>
      <c r="V130" t="str">
        <f>_xlfn.TEXTJOIN("",,"*SOCKET0**COMPUTE",misc[[#This Row],[Compute]],"**CPU**MODULE",misc[[#This Row],[Module]],splitchar,"BUS*CR*MCI*STATUS**")</f>
        <v>*SOCKET0**COMPUTE2**CPU**MODULE52__BUS*CR*MCI*STATUS**</v>
      </c>
      <c r="W130">
        <f>COUNTIFS(core_mc[TestName],misc[[#This Row],[Core_BUS_String]],core_mc[VisualId],MC_Check!$H$2)</f>
        <v>0</v>
      </c>
      <c r="X130" t="str">
        <f>_xlfn.TEXTJOIN("",,"*SOCKET0**COMPUTE",misc[[#This Row],[Compute]],"**CPU**MODULE",misc[[#This Row],[Module]],splitchar,"L2*CR*MCI*STATUS**")</f>
        <v>*SOCKET0**COMPUTE2**CPU**MODULE52__L2*CR*MCI*STATUS**</v>
      </c>
      <c r="Y130">
        <f>COUNTIFS(core_mc[TestName],misc[[#This Row],[Core_L2_String]],core_mc[VisualId],MC_Check!$H$2)</f>
        <v>0</v>
      </c>
      <c r="Z130">
        <f>misc[[#This Row],[Core_BBL_Count]]+misc[[#This Row],[Core_IC_Count]]+misc[[#This Row],[Core_MEC_Count]]+misc[[#This Row],[Core_AGU_Count]]+misc[[#This Row],[Core_L2_Count]]+misc[[#This Row],[Core_BUS_Count]]</f>
        <v>0</v>
      </c>
      <c r="AA13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0" t="str">
        <f>_xlfn.TEXTJOIN("",,"*SOCKET0**COMPUTE",misc[[#This Row],[Compute]],"**UNCORE**SCF**SCF*LLC**SCF*LLC",misc[[#This Row],[location]],splitchar,"MCI*STATUS*")</f>
        <v>*SOCKET0**COMPUTE2**UNCORE**SCF**SCF*LLC**SCF*LLC127__MCI*STATUS*</v>
      </c>
      <c r="AC130">
        <f>COUNTIFS(cha_mc[TestName],misc[[#This Row],[LLC_MCA_String]],cha_mc[VisualId],MC_Check!$H$2)</f>
        <v>0</v>
      </c>
    </row>
    <row r="131" spans="6:29" x14ac:dyDescent="0.3">
      <c r="F131">
        <v>2</v>
      </c>
      <c r="G131">
        <f t="shared" si="14"/>
        <v>128</v>
      </c>
      <c r="H131">
        <f>misc[[#This Row],[Compute]]*24+8</f>
        <v>56</v>
      </c>
      <c r="I131" s="5" t="b">
        <f>misc[[#This Row],[Core_Hitter_Count]]&gt;0</f>
        <v>0</v>
      </c>
      <c r="J131" t="b">
        <f>misc[[#This Row],[LLC_Hitter_Count]]&gt;0</f>
        <v>0</v>
      </c>
      <c r="K131" t="b">
        <f>misc[[#This Row],[CHA_Hitter_Count]]&gt;0</f>
        <v>0</v>
      </c>
      <c r="L131" t="str">
        <f>_xlfn.TEXTJOIN("",,"*SOCKET0**COMPUTE",misc[[#This Row],[Compute]],"**UNCORE**CHA**CHA",misc[[#This Row],[location]],splitchar,"UTIL**MC*STATUS*")</f>
        <v>*SOCKET0**COMPUTE2**UNCORE**CHA**CHA128__UTIL**MC*STATUS*</v>
      </c>
      <c r="M131">
        <f>COUNTIFS(cha_mc[TestName],misc[[#This Row],[CHA_MCA_String]],cha_mc[VisualId],MC_Check!$H$2)</f>
        <v>0</v>
      </c>
      <c r="N131" t="str">
        <f>_xlfn.TEXTJOIN("",,"*SOCKET0**COMPUTE",misc[[#This Row],[Compute]],"**CPU**MODULE",misc[[#This Row],[Module]],splitchar,"MEC*CR*MCI*STATUS**")</f>
        <v>*SOCKET0**COMPUTE2**CPU**MODULE56__MEC*CR*MCI*STATUS**</v>
      </c>
      <c r="O131">
        <f>COUNTIFS(core_mc[TestName],misc[[#This Row],[MEC_MCA_String]],core_mc[VisualId],MC_Check!$H$2)</f>
        <v>0</v>
      </c>
      <c r="P131" t="str">
        <f>_xlfn.TEXTJOIN("",,"*SOCKET0**COMPUTE",misc[[#This Row],[Compute]],"**CPU**MODULE",misc[[#This Row],[Module]],splitchar,"AGU*CR*MCI*STATUS**")</f>
        <v>*SOCKET0**COMPUTE2**CPU**MODULE56__AGU*CR*MCI*STATUS**</v>
      </c>
      <c r="Q131">
        <f>COUNTIFS(core_mc[TestName],misc[[#This Row],[AGU_MCA_String]],core_mc[VisualId],MC_Check!$H$2)</f>
        <v>0</v>
      </c>
      <c r="R131" t="str">
        <f>_xlfn.TEXTJOIN("",,"*SOCKET0**COMPUTE",misc[[#This Row],[Compute]],"**CPU**MODULE",misc[[#This Row],[Module]],splitchar,"IC*CR*MCI*STATUS**")</f>
        <v>*SOCKET0**COMPUTE2**CPU**MODULE56__IC*CR*MCI*STATUS**</v>
      </c>
      <c r="S131">
        <f>COUNTIFS(core_mc[TestName],misc[[#This Row],[IC_MCA_String]],core_mc[VisualId],MC_Check!$H$2)</f>
        <v>0</v>
      </c>
      <c r="T131" t="str">
        <f>_xlfn.TEXTJOIN("",,"*SOCKET0**COMPUTE",misc[[#This Row],[Compute]],"**CPU**MODULE",misc[[#This Row],[Module]],splitchar,"BBL*CR*MCI*STATUS**")</f>
        <v>*SOCKET0**COMPUTE2**CPU**MODULE56__BBL*CR*MCI*STATUS**</v>
      </c>
      <c r="U131">
        <f>COUNTIFS(core_mc[TestName],misc[[#This Row],[CORE_BBL_String]],core_mc[VisualId],MC_Check!$H$2)</f>
        <v>0</v>
      </c>
      <c r="V131" t="str">
        <f>_xlfn.TEXTJOIN("",,"*SOCKET0**COMPUTE",misc[[#This Row],[Compute]],"**CPU**MODULE",misc[[#This Row],[Module]],splitchar,"BUS*CR*MCI*STATUS**")</f>
        <v>*SOCKET0**COMPUTE2**CPU**MODULE56__BUS*CR*MCI*STATUS**</v>
      </c>
      <c r="W131">
        <f>COUNTIFS(core_mc[TestName],misc[[#This Row],[Core_BUS_String]],core_mc[VisualId],MC_Check!$H$2)</f>
        <v>0</v>
      </c>
      <c r="X131" t="str">
        <f>_xlfn.TEXTJOIN("",,"*SOCKET0**COMPUTE",misc[[#This Row],[Compute]],"**CPU**MODULE",misc[[#This Row],[Module]],splitchar,"L2*CR*MCI*STATUS**")</f>
        <v>*SOCKET0**COMPUTE2**CPU**MODULE56__L2*CR*MCI*STATUS**</v>
      </c>
      <c r="Y131">
        <f>COUNTIFS(core_mc[TestName],misc[[#This Row],[Core_L2_String]],core_mc[VisualId],MC_Check!$H$2)</f>
        <v>0</v>
      </c>
      <c r="Z131">
        <f>misc[[#This Row],[Core_BBL_Count]]+misc[[#This Row],[Core_IC_Count]]+misc[[#This Row],[Core_MEC_Count]]+misc[[#This Row],[Core_AGU_Count]]+misc[[#This Row],[Core_L2_Count]]+misc[[#This Row],[Core_BUS_Count]]</f>
        <v>0</v>
      </c>
      <c r="AA13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1" t="str">
        <f>_xlfn.TEXTJOIN("",,"*SOCKET0**COMPUTE",misc[[#This Row],[Compute]],"**UNCORE**SCF**SCF*LLC**SCF*LLC",misc[[#This Row],[location]],splitchar,"MCI*STATUS*")</f>
        <v>*SOCKET0**COMPUTE2**UNCORE**SCF**SCF*LLC**SCF*LLC128__MCI*STATUS*</v>
      </c>
      <c r="AC131">
        <f>COUNTIFS(cha_mc[TestName],misc[[#This Row],[LLC_MCA_String]],cha_mc[VisualId],MC_Check!$H$2)</f>
        <v>0</v>
      </c>
    </row>
    <row r="132" spans="6:29" x14ac:dyDescent="0.3">
      <c r="F132">
        <v>2</v>
      </c>
      <c r="G132">
        <f t="shared" si="14"/>
        <v>129</v>
      </c>
      <c r="H132" s="95" t="s">
        <v>145</v>
      </c>
      <c r="I132" s="5" t="b">
        <f>misc[[#This Row],[Core_Hitter_Count]]&gt;0</f>
        <v>0</v>
      </c>
      <c r="J132" t="b">
        <f>misc[[#This Row],[LLC_Hitter_Count]]&gt;0</f>
        <v>0</v>
      </c>
      <c r="K132" t="b">
        <f>misc[[#This Row],[CHA_Hitter_Count]]&gt;0</f>
        <v>0</v>
      </c>
      <c r="L132" t="str">
        <f>_xlfn.TEXTJOIN("",,"*SOCKET0**COMPUTE",misc[[#This Row],[Compute]],"**UNCORE**CHA**CHA",misc[[#This Row],[location]],splitchar,"UTIL**MC*STATUS*")</f>
        <v>*SOCKET0**COMPUTE2**UNCORE**CHA**CHA129__UTIL**MC*STATUS*</v>
      </c>
      <c r="M132">
        <f>COUNTIFS(cha_mc[TestName],misc[[#This Row],[CHA_MCA_String]],cha_mc[VisualId],MC_Check!$H$2)</f>
        <v>0</v>
      </c>
      <c r="N132" t="str">
        <f>_xlfn.TEXTJOIN("",,"*SOCKET0**COMPUTE",misc[[#This Row],[Compute]],"**CPU**MODULE",misc[[#This Row],[Module]],splitchar,"MEC*CR*MCI*STATUS**")</f>
        <v>*SOCKET0**COMPUTE2**CPU**MODULE--__MEC*CR*MCI*STATUS**</v>
      </c>
      <c r="O132">
        <f>COUNTIFS(core_mc[TestName],misc[[#This Row],[MEC_MCA_String]],core_mc[VisualId],MC_Check!$H$2)</f>
        <v>0</v>
      </c>
      <c r="P132" t="str">
        <f>_xlfn.TEXTJOIN("",,"*SOCKET0**COMPUTE",misc[[#This Row],[Compute]],"**CPU**MODULE",misc[[#This Row],[Module]],splitchar,"AGU*CR*MCI*STATUS**")</f>
        <v>*SOCKET0**COMPUTE2**CPU**MODULE--__AGU*CR*MCI*STATUS**</v>
      </c>
      <c r="Q132">
        <f>COUNTIFS(core_mc[TestName],misc[[#This Row],[AGU_MCA_String]],core_mc[VisualId],MC_Check!$H$2)</f>
        <v>0</v>
      </c>
      <c r="R132" t="str">
        <f>_xlfn.TEXTJOIN("",,"*SOCKET0**COMPUTE",misc[[#This Row],[Compute]],"**CPU**MODULE",misc[[#This Row],[Module]],splitchar,"IC*CR*MCI*STATUS**")</f>
        <v>*SOCKET0**COMPUTE2**CPU**MODULE--__IC*CR*MCI*STATUS**</v>
      </c>
      <c r="S132">
        <f>COUNTIFS(core_mc[TestName],misc[[#This Row],[IC_MCA_String]],core_mc[VisualId],MC_Check!$H$2)</f>
        <v>0</v>
      </c>
      <c r="T132" t="str">
        <f>_xlfn.TEXTJOIN("",,"*SOCKET0**COMPUTE",misc[[#This Row],[Compute]],"**CPU**MODULE",misc[[#This Row],[Module]],splitchar,"BBL*CR*MCI*STATUS**")</f>
        <v>*SOCKET0**COMPUTE2**CPU**MODULE--__BBL*CR*MCI*STATUS**</v>
      </c>
      <c r="U132">
        <f>COUNTIFS(core_mc[TestName],misc[[#This Row],[CORE_BBL_String]],core_mc[VisualId],MC_Check!$H$2)</f>
        <v>0</v>
      </c>
      <c r="V132" t="str">
        <f>_xlfn.TEXTJOIN("",,"*SOCKET0**COMPUTE",misc[[#This Row],[Compute]],"**CPU**MODULE",misc[[#This Row],[Module]],splitchar,"BUS*CR*MCI*STATUS**")</f>
        <v>*SOCKET0**COMPUTE2**CPU**MODULE--__BUS*CR*MCI*STATUS**</v>
      </c>
      <c r="W132">
        <f>COUNTIFS(core_mc[TestName],misc[[#This Row],[Core_BUS_String]],core_mc[VisualId],MC_Check!$H$2)</f>
        <v>0</v>
      </c>
      <c r="X132" t="str">
        <f>_xlfn.TEXTJOIN("",,"*SOCKET0**COMPUTE",misc[[#This Row],[Compute]],"**CPU**MODULE",misc[[#This Row],[Module]],splitchar,"L2*CR*MCI*STATUS**")</f>
        <v>*SOCKET0**COMPUTE2**CPU**MODULE--__L2*CR*MCI*STATUS**</v>
      </c>
      <c r="Y132">
        <f>COUNTIFS(core_mc[TestName],misc[[#This Row],[Core_L2_String]],core_mc[VisualId],MC_Check!$H$2)</f>
        <v>0</v>
      </c>
      <c r="Z132">
        <f>misc[[#This Row],[Core_BBL_Count]]+misc[[#This Row],[Core_IC_Count]]+misc[[#This Row],[Core_MEC_Count]]+misc[[#This Row],[Core_AGU_Count]]+misc[[#This Row],[Core_L2_Count]]+misc[[#This Row],[Core_BUS_Count]]</f>
        <v>0</v>
      </c>
      <c r="AA13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2" t="str">
        <f>_xlfn.TEXTJOIN("",,"*SOCKET0**COMPUTE",misc[[#This Row],[Compute]],"**UNCORE**SCF**SCF*LLC**SCF*LLC",misc[[#This Row],[location]],splitchar,"MCI*STATUS*")</f>
        <v>*SOCKET0**COMPUTE2**UNCORE**SCF**SCF*LLC**SCF*LLC129__MCI*STATUS*</v>
      </c>
      <c r="AC132">
        <f>COUNTIFS(cha_mc[TestName],misc[[#This Row],[LLC_MCA_String]],cha_mc[VisualId],MC_Check!$H$2)</f>
        <v>0</v>
      </c>
    </row>
    <row r="133" spans="6:29" x14ac:dyDescent="0.3">
      <c r="F133">
        <v>2</v>
      </c>
      <c r="G133">
        <f t="shared" si="14"/>
        <v>130</v>
      </c>
      <c r="H133" s="95" t="s">
        <v>145</v>
      </c>
      <c r="I133" s="5" t="b">
        <f>misc[[#This Row],[Core_Hitter_Count]]&gt;0</f>
        <v>0</v>
      </c>
      <c r="J133" t="b">
        <f>misc[[#This Row],[LLC_Hitter_Count]]&gt;0</f>
        <v>0</v>
      </c>
      <c r="K133" t="b">
        <f>misc[[#This Row],[CHA_Hitter_Count]]&gt;0</f>
        <v>0</v>
      </c>
      <c r="L133" t="str">
        <f>_xlfn.TEXTJOIN("",,"*SOCKET0**COMPUTE",misc[[#This Row],[Compute]],"**UNCORE**CHA**CHA",misc[[#This Row],[location]],splitchar,"UTIL**MC*STATUS*")</f>
        <v>*SOCKET0**COMPUTE2**UNCORE**CHA**CHA130__UTIL**MC*STATUS*</v>
      </c>
      <c r="M133">
        <f>COUNTIFS(cha_mc[TestName],misc[[#This Row],[CHA_MCA_String]],cha_mc[VisualId],MC_Check!$H$2)</f>
        <v>0</v>
      </c>
      <c r="N133" t="str">
        <f>_xlfn.TEXTJOIN("",,"*SOCKET0**COMPUTE",misc[[#This Row],[Compute]],"**CPU**MODULE",misc[[#This Row],[Module]],splitchar,"MEC*CR*MCI*STATUS**")</f>
        <v>*SOCKET0**COMPUTE2**CPU**MODULE--__MEC*CR*MCI*STATUS**</v>
      </c>
      <c r="O133">
        <f>COUNTIFS(core_mc[TestName],misc[[#This Row],[MEC_MCA_String]],core_mc[VisualId],MC_Check!$H$2)</f>
        <v>0</v>
      </c>
      <c r="P133" t="str">
        <f>_xlfn.TEXTJOIN("",,"*SOCKET0**COMPUTE",misc[[#This Row],[Compute]],"**CPU**MODULE",misc[[#This Row],[Module]],splitchar,"AGU*CR*MCI*STATUS**")</f>
        <v>*SOCKET0**COMPUTE2**CPU**MODULE--__AGU*CR*MCI*STATUS**</v>
      </c>
      <c r="Q133">
        <f>COUNTIFS(core_mc[TestName],misc[[#This Row],[AGU_MCA_String]],core_mc[VisualId],MC_Check!$H$2)</f>
        <v>0</v>
      </c>
      <c r="R133" t="str">
        <f>_xlfn.TEXTJOIN("",,"*SOCKET0**COMPUTE",misc[[#This Row],[Compute]],"**CPU**MODULE",misc[[#This Row],[Module]],splitchar,"IC*CR*MCI*STATUS**")</f>
        <v>*SOCKET0**COMPUTE2**CPU**MODULE--__IC*CR*MCI*STATUS**</v>
      </c>
      <c r="S133">
        <f>COUNTIFS(core_mc[TestName],misc[[#This Row],[IC_MCA_String]],core_mc[VisualId],MC_Check!$H$2)</f>
        <v>0</v>
      </c>
      <c r="T133" t="str">
        <f>_xlfn.TEXTJOIN("",,"*SOCKET0**COMPUTE",misc[[#This Row],[Compute]],"**CPU**MODULE",misc[[#This Row],[Module]],splitchar,"BBL*CR*MCI*STATUS**")</f>
        <v>*SOCKET0**COMPUTE2**CPU**MODULE--__BBL*CR*MCI*STATUS**</v>
      </c>
      <c r="U133">
        <f>COUNTIFS(core_mc[TestName],misc[[#This Row],[CORE_BBL_String]],core_mc[VisualId],MC_Check!$H$2)</f>
        <v>0</v>
      </c>
      <c r="V133" t="str">
        <f>_xlfn.TEXTJOIN("",,"*SOCKET0**COMPUTE",misc[[#This Row],[Compute]],"**CPU**MODULE",misc[[#This Row],[Module]],splitchar,"BUS*CR*MCI*STATUS**")</f>
        <v>*SOCKET0**COMPUTE2**CPU**MODULE--__BUS*CR*MCI*STATUS**</v>
      </c>
      <c r="W133">
        <f>COUNTIFS(core_mc[TestName],misc[[#This Row],[Core_BUS_String]],core_mc[VisualId],MC_Check!$H$2)</f>
        <v>0</v>
      </c>
      <c r="X133" t="str">
        <f>_xlfn.TEXTJOIN("",,"*SOCKET0**COMPUTE",misc[[#This Row],[Compute]],"**CPU**MODULE",misc[[#This Row],[Module]],splitchar,"L2*CR*MCI*STATUS**")</f>
        <v>*SOCKET0**COMPUTE2**CPU**MODULE--__L2*CR*MCI*STATUS**</v>
      </c>
      <c r="Y133">
        <f>COUNTIFS(core_mc[TestName],misc[[#This Row],[Core_L2_String]],core_mc[VisualId],MC_Check!$H$2)</f>
        <v>0</v>
      </c>
      <c r="Z133">
        <f>misc[[#This Row],[Core_BBL_Count]]+misc[[#This Row],[Core_IC_Count]]+misc[[#This Row],[Core_MEC_Count]]+misc[[#This Row],[Core_AGU_Count]]+misc[[#This Row],[Core_L2_Count]]+misc[[#This Row],[Core_BUS_Count]]</f>
        <v>0</v>
      </c>
      <c r="AA13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3" t="str">
        <f>_xlfn.TEXTJOIN("",,"*SOCKET0**COMPUTE",misc[[#This Row],[Compute]],"**UNCORE**SCF**SCF*LLC**SCF*LLC",misc[[#This Row],[location]],splitchar,"MCI*STATUS*")</f>
        <v>*SOCKET0**COMPUTE2**UNCORE**SCF**SCF*LLC**SCF*LLC130__MCI*STATUS*</v>
      </c>
      <c r="AC133">
        <f>COUNTIFS(cha_mc[TestName],misc[[#This Row],[LLC_MCA_String]],cha_mc[VisualId],MC_Check!$H$2)</f>
        <v>0</v>
      </c>
    </row>
    <row r="134" spans="6:29" x14ac:dyDescent="0.3">
      <c r="F134">
        <v>2</v>
      </c>
      <c r="G134">
        <f t="shared" si="14"/>
        <v>131</v>
      </c>
      <c r="H134" s="95" t="s">
        <v>145</v>
      </c>
      <c r="I134" s="5" t="b">
        <f>misc[[#This Row],[Core_Hitter_Count]]&gt;0</f>
        <v>0</v>
      </c>
      <c r="J134" t="b">
        <f>misc[[#This Row],[LLC_Hitter_Count]]&gt;0</f>
        <v>0</v>
      </c>
      <c r="K134" t="b">
        <f>misc[[#This Row],[CHA_Hitter_Count]]&gt;0</f>
        <v>0</v>
      </c>
      <c r="L134" t="str">
        <f>_xlfn.TEXTJOIN("",,"*SOCKET0**COMPUTE",misc[[#This Row],[Compute]],"**UNCORE**CHA**CHA",misc[[#This Row],[location]],splitchar,"UTIL**MC*STATUS*")</f>
        <v>*SOCKET0**COMPUTE2**UNCORE**CHA**CHA131__UTIL**MC*STATUS*</v>
      </c>
      <c r="M134">
        <f>COUNTIFS(cha_mc[TestName],misc[[#This Row],[CHA_MCA_String]],cha_mc[VisualId],MC_Check!$H$2)</f>
        <v>0</v>
      </c>
      <c r="N134" t="str">
        <f>_xlfn.TEXTJOIN("",,"*SOCKET0**COMPUTE",misc[[#This Row],[Compute]],"**CPU**MODULE",misc[[#This Row],[Module]],splitchar,"MEC*CR*MCI*STATUS**")</f>
        <v>*SOCKET0**COMPUTE2**CPU**MODULE--__MEC*CR*MCI*STATUS**</v>
      </c>
      <c r="O134">
        <f>COUNTIFS(core_mc[TestName],misc[[#This Row],[MEC_MCA_String]],core_mc[VisualId],MC_Check!$H$2)</f>
        <v>0</v>
      </c>
      <c r="P134" t="str">
        <f>_xlfn.TEXTJOIN("",,"*SOCKET0**COMPUTE",misc[[#This Row],[Compute]],"**CPU**MODULE",misc[[#This Row],[Module]],splitchar,"AGU*CR*MCI*STATUS**")</f>
        <v>*SOCKET0**COMPUTE2**CPU**MODULE--__AGU*CR*MCI*STATUS**</v>
      </c>
      <c r="Q134">
        <f>COUNTIFS(core_mc[TestName],misc[[#This Row],[AGU_MCA_String]],core_mc[VisualId],MC_Check!$H$2)</f>
        <v>0</v>
      </c>
      <c r="R134" t="str">
        <f>_xlfn.TEXTJOIN("",,"*SOCKET0**COMPUTE",misc[[#This Row],[Compute]],"**CPU**MODULE",misc[[#This Row],[Module]],splitchar,"IC*CR*MCI*STATUS**")</f>
        <v>*SOCKET0**COMPUTE2**CPU**MODULE--__IC*CR*MCI*STATUS**</v>
      </c>
      <c r="S134">
        <f>COUNTIFS(core_mc[TestName],misc[[#This Row],[IC_MCA_String]],core_mc[VisualId],MC_Check!$H$2)</f>
        <v>0</v>
      </c>
      <c r="T134" t="str">
        <f>_xlfn.TEXTJOIN("",,"*SOCKET0**COMPUTE",misc[[#This Row],[Compute]],"**CPU**MODULE",misc[[#This Row],[Module]],splitchar,"BBL*CR*MCI*STATUS**")</f>
        <v>*SOCKET0**COMPUTE2**CPU**MODULE--__BBL*CR*MCI*STATUS**</v>
      </c>
      <c r="U134">
        <f>COUNTIFS(core_mc[TestName],misc[[#This Row],[CORE_BBL_String]],core_mc[VisualId],MC_Check!$H$2)</f>
        <v>0</v>
      </c>
      <c r="V134" t="str">
        <f>_xlfn.TEXTJOIN("",,"*SOCKET0**COMPUTE",misc[[#This Row],[Compute]],"**CPU**MODULE",misc[[#This Row],[Module]],splitchar,"BUS*CR*MCI*STATUS**")</f>
        <v>*SOCKET0**COMPUTE2**CPU**MODULE--__BUS*CR*MCI*STATUS**</v>
      </c>
      <c r="W134">
        <f>COUNTIFS(core_mc[TestName],misc[[#This Row],[Core_BUS_String]],core_mc[VisualId],MC_Check!$H$2)</f>
        <v>0</v>
      </c>
      <c r="X134" t="str">
        <f>_xlfn.TEXTJOIN("",,"*SOCKET0**COMPUTE",misc[[#This Row],[Compute]],"**CPU**MODULE",misc[[#This Row],[Module]],splitchar,"L2*CR*MCI*STATUS**")</f>
        <v>*SOCKET0**COMPUTE2**CPU**MODULE--__L2*CR*MCI*STATUS**</v>
      </c>
      <c r="Y134">
        <f>COUNTIFS(core_mc[TestName],misc[[#This Row],[Core_L2_String]],core_mc[VisualId],MC_Check!$H$2)</f>
        <v>0</v>
      </c>
      <c r="Z134">
        <f>misc[[#This Row],[Core_BBL_Count]]+misc[[#This Row],[Core_IC_Count]]+misc[[#This Row],[Core_MEC_Count]]+misc[[#This Row],[Core_AGU_Count]]+misc[[#This Row],[Core_L2_Count]]+misc[[#This Row],[Core_BUS_Count]]</f>
        <v>0</v>
      </c>
      <c r="AA13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4" t="str">
        <f>_xlfn.TEXTJOIN("",,"*SOCKET0**COMPUTE",misc[[#This Row],[Compute]],"**UNCORE**SCF**SCF*LLC**SCF*LLC",misc[[#This Row],[location]],splitchar,"MCI*STATUS*")</f>
        <v>*SOCKET0**COMPUTE2**UNCORE**SCF**SCF*LLC**SCF*LLC131__MCI*STATUS*</v>
      </c>
      <c r="AC134">
        <f>COUNTIFS(cha_mc[TestName],misc[[#This Row],[LLC_MCA_String]],cha_mc[VisualId],MC_Check!$H$2)</f>
        <v>0</v>
      </c>
    </row>
    <row r="135" spans="6:29" x14ac:dyDescent="0.3">
      <c r="F135">
        <v>2</v>
      </c>
      <c r="G135">
        <f t="shared" si="14"/>
        <v>132</v>
      </c>
      <c r="H135" s="95" t="s">
        <v>145</v>
      </c>
      <c r="I135" s="5" t="b">
        <f>misc[[#This Row],[Core_Hitter_Count]]&gt;0</f>
        <v>0</v>
      </c>
      <c r="J135" t="b">
        <f>misc[[#This Row],[LLC_Hitter_Count]]&gt;0</f>
        <v>0</v>
      </c>
      <c r="K135" t="b">
        <f>misc[[#This Row],[CHA_Hitter_Count]]&gt;0</f>
        <v>0</v>
      </c>
      <c r="L135" t="str">
        <f>_xlfn.TEXTJOIN("",,"*SOCKET0**COMPUTE",misc[[#This Row],[Compute]],"**UNCORE**CHA**CHA",misc[[#This Row],[location]],splitchar,"UTIL**MC*STATUS*")</f>
        <v>*SOCKET0**COMPUTE2**UNCORE**CHA**CHA132__UTIL**MC*STATUS*</v>
      </c>
      <c r="M135">
        <f>COUNTIFS(cha_mc[TestName],misc[[#This Row],[CHA_MCA_String]],cha_mc[VisualId],MC_Check!$H$2)</f>
        <v>0</v>
      </c>
      <c r="N135" t="str">
        <f>_xlfn.TEXTJOIN("",,"*SOCKET0**COMPUTE",misc[[#This Row],[Compute]],"**CPU**MODULE",misc[[#This Row],[Module]],splitchar,"MEC*CR*MCI*STATUS**")</f>
        <v>*SOCKET0**COMPUTE2**CPU**MODULE--__MEC*CR*MCI*STATUS**</v>
      </c>
      <c r="O135">
        <f>COUNTIFS(core_mc[TestName],misc[[#This Row],[MEC_MCA_String]],core_mc[VisualId],MC_Check!$H$2)</f>
        <v>0</v>
      </c>
      <c r="P135" t="str">
        <f>_xlfn.TEXTJOIN("",,"*SOCKET0**COMPUTE",misc[[#This Row],[Compute]],"**CPU**MODULE",misc[[#This Row],[Module]],splitchar,"AGU*CR*MCI*STATUS**")</f>
        <v>*SOCKET0**COMPUTE2**CPU**MODULE--__AGU*CR*MCI*STATUS**</v>
      </c>
      <c r="Q135">
        <f>COUNTIFS(core_mc[TestName],misc[[#This Row],[AGU_MCA_String]],core_mc[VisualId],MC_Check!$H$2)</f>
        <v>0</v>
      </c>
      <c r="R135" t="str">
        <f>_xlfn.TEXTJOIN("",,"*SOCKET0**COMPUTE",misc[[#This Row],[Compute]],"**CPU**MODULE",misc[[#This Row],[Module]],splitchar,"IC*CR*MCI*STATUS**")</f>
        <v>*SOCKET0**COMPUTE2**CPU**MODULE--__IC*CR*MCI*STATUS**</v>
      </c>
      <c r="S135">
        <f>COUNTIFS(core_mc[TestName],misc[[#This Row],[IC_MCA_String]],core_mc[VisualId],MC_Check!$H$2)</f>
        <v>0</v>
      </c>
      <c r="T135" t="str">
        <f>_xlfn.TEXTJOIN("",,"*SOCKET0**COMPUTE",misc[[#This Row],[Compute]],"**CPU**MODULE",misc[[#This Row],[Module]],splitchar,"BBL*CR*MCI*STATUS**")</f>
        <v>*SOCKET0**COMPUTE2**CPU**MODULE--__BBL*CR*MCI*STATUS**</v>
      </c>
      <c r="U135">
        <f>COUNTIFS(core_mc[TestName],misc[[#This Row],[CORE_BBL_String]],core_mc[VisualId],MC_Check!$H$2)</f>
        <v>0</v>
      </c>
      <c r="V135" t="str">
        <f>_xlfn.TEXTJOIN("",,"*SOCKET0**COMPUTE",misc[[#This Row],[Compute]],"**CPU**MODULE",misc[[#This Row],[Module]],splitchar,"BUS*CR*MCI*STATUS**")</f>
        <v>*SOCKET0**COMPUTE2**CPU**MODULE--__BUS*CR*MCI*STATUS**</v>
      </c>
      <c r="W135">
        <f>COUNTIFS(core_mc[TestName],misc[[#This Row],[Core_BUS_String]],core_mc[VisualId],MC_Check!$H$2)</f>
        <v>0</v>
      </c>
      <c r="X135" t="str">
        <f>_xlfn.TEXTJOIN("",,"*SOCKET0**COMPUTE",misc[[#This Row],[Compute]],"**CPU**MODULE",misc[[#This Row],[Module]],splitchar,"L2*CR*MCI*STATUS**")</f>
        <v>*SOCKET0**COMPUTE2**CPU**MODULE--__L2*CR*MCI*STATUS**</v>
      </c>
      <c r="Y135">
        <f>COUNTIFS(core_mc[TestName],misc[[#This Row],[Core_L2_String]],core_mc[VisualId],MC_Check!$H$2)</f>
        <v>0</v>
      </c>
      <c r="Z135">
        <f>misc[[#This Row],[Core_BBL_Count]]+misc[[#This Row],[Core_IC_Count]]+misc[[#This Row],[Core_MEC_Count]]+misc[[#This Row],[Core_AGU_Count]]+misc[[#This Row],[Core_L2_Count]]+misc[[#This Row],[Core_BUS_Count]]</f>
        <v>0</v>
      </c>
      <c r="AA13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5" t="str">
        <f>_xlfn.TEXTJOIN("",,"*SOCKET0**COMPUTE",misc[[#This Row],[Compute]],"**UNCORE**SCF**SCF*LLC**SCF*LLC",misc[[#This Row],[location]],splitchar,"MCI*STATUS*")</f>
        <v>*SOCKET0**COMPUTE2**UNCORE**SCF**SCF*LLC**SCF*LLC132__MCI*STATUS*</v>
      </c>
      <c r="AC135">
        <f>COUNTIFS(cha_mc[TestName],misc[[#This Row],[LLC_MCA_String]],cha_mc[VisualId],MC_Check!$H$2)</f>
        <v>0</v>
      </c>
    </row>
    <row r="136" spans="6:29" x14ac:dyDescent="0.3">
      <c r="F136">
        <v>2</v>
      </c>
      <c r="G136">
        <f t="shared" si="14"/>
        <v>133</v>
      </c>
      <c r="H136">
        <f>H129+1</f>
        <v>49</v>
      </c>
      <c r="I136" s="5" t="b">
        <f>misc[[#This Row],[Core_Hitter_Count]]&gt;0</f>
        <v>0</v>
      </c>
      <c r="J136" t="b">
        <f>misc[[#This Row],[LLC_Hitter_Count]]&gt;0</f>
        <v>0</v>
      </c>
      <c r="K136" t="b">
        <f>misc[[#This Row],[CHA_Hitter_Count]]&gt;0</f>
        <v>0</v>
      </c>
      <c r="L136" t="str">
        <f>_xlfn.TEXTJOIN("",,"*SOCKET0**COMPUTE",misc[[#This Row],[Compute]],"**UNCORE**CHA**CHA",misc[[#This Row],[location]],splitchar,"UTIL**MC*STATUS*")</f>
        <v>*SOCKET0**COMPUTE2**UNCORE**CHA**CHA133__UTIL**MC*STATUS*</v>
      </c>
      <c r="M136">
        <f>COUNTIFS(cha_mc[TestName],misc[[#This Row],[CHA_MCA_String]],cha_mc[VisualId],MC_Check!$H$2)</f>
        <v>0</v>
      </c>
      <c r="N136" t="str">
        <f>_xlfn.TEXTJOIN("",,"*SOCKET0**COMPUTE",misc[[#This Row],[Compute]],"**CPU**MODULE",misc[[#This Row],[Module]],splitchar,"MEC*CR*MCI*STATUS**")</f>
        <v>*SOCKET0**COMPUTE2**CPU**MODULE49__MEC*CR*MCI*STATUS**</v>
      </c>
      <c r="O136">
        <f>COUNTIFS(core_mc[TestName],misc[[#This Row],[MEC_MCA_String]],core_mc[VisualId],MC_Check!$H$2)</f>
        <v>0</v>
      </c>
      <c r="P136" t="str">
        <f>_xlfn.TEXTJOIN("",,"*SOCKET0**COMPUTE",misc[[#This Row],[Compute]],"**CPU**MODULE",misc[[#This Row],[Module]],splitchar,"AGU*CR*MCI*STATUS**")</f>
        <v>*SOCKET0**COMPUTE2**CPU**MODULE49__AGU*CR*MCI*STATUS**</v>
      </c>
      <c r="Q136">
        <f>COUNTIFS(core_mc[TestName],misc[[#This Row],[AGU_MCA_String]],core_mc[VisualId],MC_Check!$H$2)</f>
        <v>0</v>
      </c>
      <c r="R136" t="str">
        <f>_xlfn.TEXTJOIN("",,"*SOCKET0**COMPUTE",misc[[#This Row],[Compute]],"**CPU**MODULE",misc[[#This Row],[Module]],splitchar,"IC*CR*MCI*STATUS**")</f>
        <v>*SOCKET0**COMPUTE2**CPU**MODULE49__IC*CR*MCI*STATUS**</v>
      </c>
      <c r="S136">
        <f>COUNTIFS(core_mc[TestName],misc[[#This Row],[IC_MCA_String]],core_mc[VisualId],MC_Check!$H$2)</f>
        <v>0</v>
      </c>
      <c r="T136" t="str">
        <f>_xlfn.TEXTJOIN("",,"*SOCKET0**COMPUTE",misc[[#This Row],[Compute]],"**CPU**MODULE",misc[[#This Row],[Module]],splitchar,"BBL*CR*MCI*STATUS**")</f>
        <v>*SOCKET0**COMPUTE2**CPU**MODULE49__BBL*CR*MCI*STATUS**</v>
      </c>
      <c r="U136">
        <f>COUNTIFS(core_mc[TestName],misc[[#This Row],[CORE_BBL_String]],core_mc[VisualId],MC_Check!$H$2)</f>
        <v>0</v>
      </c>
      <c r="V136" t="str">
        <f>_xlfn.TEXTJOIN("",,"*SOCKET0**COMPUTE",misc[[#This Row],[Compute]],"**CPU**MODULE",misc[[#This Row],[Module]],splitchar,"BUS*CR*MCI*STATUS**")</f>
        <v>*SOCKET0**COMPUTE2**CPU**MODULE49__BUS*CR*MCI*STATUS**</v>
      </c>
      <c r="W136">
        <f>COUNTIFS(core_mc[TestName],misc[[#This Row],[Core_BUS_String]],core_mc[VisualId],MC_Check!$H$2)</f>
        <v>0</v>
      </c>
      <c r="X136" t="str">
        <f>_xlfn.TEXTJOIN("",,"*SOCKET0**COMPUTE",misc[[#This Row],[Compute]],"**CPU**MODULE",misc[[#This Row],[Module]],splitchar,"L2*CR*MCI*STATUS**")</f>
        <v>*SOCKET0**COMPUTE2**CPU**MODULE49__L2*CR*MCI*STATUS**</v>
      </c>
      <c r="Y136">
        <f>COUNTIFS(core_mc[TestName],misc[[#This Row],[Core_L2_String]],core_mc[VisualId],MC_Check!$H$2)</f>
        <v>0</v>
      </c>
      <c r="Z136">
        <f>misc[[#This Row],[Core_BBL_Count]]+misc[[#This Row],[Core_IC_Count]]+misc[[#This Row],[Core_MEC_Count]]+misc[[#This Row],[Core_AGU_Count]]+misc[[#This Row],[Core_L2_Count]]+misc[[#This Row],[Core_BUS_Count]]</f>
        <v>0</v>
      </c>
      <c r="AA13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6" t="str">
        <f>_xlfn.TEXTJOIN("",,"*SOCKET0**COMPUTE",misc[[#This Row],[Compute]],"**UNCORE**SCF**SCF*LLC**SCF*LLC",misc[[#This Row],[location]],splitchar,"MCI*STATUS*")</f>
        <v>*SOCKET0**COMPUTE2**UNCORE**SCF**SCF*LLC**SCF*LLC133__MCI*STATUS*</v>
      </c>
      <c r="AC136">
        <f>COUNTIFS(cha_mc[TestName],misc[[#This Row],[LLC_MCA_String]],cha_mc[VisualId],MC_Check!$H$2)</f>
        <v>0</v>
      </c>
    </row>
    <row r="137" spans="6:29" x14ac:dyDescent="0.3">
      <c r="F137">
        <v>2</v>
      </c>
      <c r="G137">
        <f t="shared" si="14"/>
        <v>134</v>
      </c>
      <c r="H137">
        <f t="shared" ref="H137:H138" si="15">H130+1</f>
        <v>53</v>
      </c>
      <c r="I137" s="5" t="b">
        <f>misc[[#This Row],[Core_Hitter_Count]]&gt;0</f>
        <v>0</v>
      </c>
      <c r="J137" t="b">
        <f>misc[[#This Row],[LLC_Hitter_Count]]&gt;0</f>
        <v>0</v>
      </c>
      <c r="K137" t="b">
        <f>misc[[#This Row],[CHA_Hitter_Count]]&gt;0</f>
        <v>0</v>
      </c>
      <c r="L137" t="str">
        <f>_xlfn.TEXTJOIN("",,"*SOCKET0**COMPUTE",misc[[#This Row],[Compute]],"**UNCORE**CHA**CHA",misc[[#This Row],[location]],splitchar,"UTIL**MC*STATUS*")</f>
        <v>*SOCKET0**COMPUTE2**UNCORE**CHA**CHA134__UTIL**MC*STATUS*</v>
      </c>
      <c r="M137">
        <f>COUNTIFS(cha_mc[TestName],misc[[#This Row],[CHA_MCA_String]],cha_mc[VisualId],MC_Check!$H$2)</f>
        <v>0</v>
      </c>
      <c r="N137" t="str">
        <f>_xlfn.TEXTJOIN("",,"*SOCKET0**COMPUTE",misc[[#This Row],[Compute]],"**CPU**MODULE",misc[[#This Row],[Module]],splitchar,"MEC*CR*MCI*STATUS**")</f>
        <v>*SOCKET0**COMPUTE2**CPU**MODULE53__MEC*CR*MCI*STATUS**</v>
      </c>
      <c r="O137">
        <f>COUNTIFS(core_mc[TestName],misc[[#This Row],[MEC_MCA_String]],core_mc[VisualId],MC_Check!$H$2)</f>
        <v>0</v>
      </c>
      <c r="P137" t="str">
        <f>_xlfn.TEXTJOIN("",,"*SOCKET0**COMPUTE",misc[[#This Row],[Compute]],"**CPU**MODULE",misc[[#This Row],[Module]],splitchar,"AGU*CR*MCI*STATUS**")</f>
        <v>*SOCKET0**COMPUTE2**CPU**MODULE53__AGU*CR*MCI*STATUS**</v>
      </c>
      <c r="Q137">
        <f>COUNTIFS(core_mc[TestName],misc[[#This Row],[AGU_MCA_String]],core_mc[VisualId],MC_Check!$H$2)</f>
        <v>0</v>
      </c>
      <c r="R137" t="str">
        <f>_xlfn.TEXTJOIN("",,"*SOCKET0**COMPUTE",misc[[#This Row],[Compute]],"**CPU**MODULE",misc[[#This Row],[Module]],splitchar,"IC*CR*MCI*STATUS**")</f>
        <v>*SOCKET0**COMPUTE2**CPU**MODULE53__IC*CR*MCI*STATUS**</v>
      </c>
      <c r="S137">
        <f>COUNTIFS(core_mc[TestName],misc[[#This Row],[IC_MCA_String]],core_mc[VisualId],MC_Check!$H$2)</f>
        <v>0</v>
      </c>
      <c r="T137" t="str">
        <f>_xlfn.TEXTJOIN("",,"*SOCKET0**COMPUTE",misc[[#This Row],[Compute]],"**CPU**MODULE",misc[[#This Row],[Module]],splitchar,"BBL*CR*MCI*STATUS**")</f>
        <v>*SOCKET0**COMPUTE2**CPU**MODULE53__BBL*CR*MCI*STATUS**</v>
      </c>
      <c r="U137">
        <f>COUNTIFS(core_mc[TestName],misc[[#This Row],[CORE_BBL_String]],core_mc[VisualId],MC_Check!$H$2)</f>
        <v>0</v>
      </c>
      <c r="V137" t="str">
        <f>_xlfn.TEXTJOIN("",,"*SOCKET0**COMPUTE",misc[[#This Row],[Compute]],"**CPU**MODULE",misc[[#This Row],[Module]],splitchar,"BUS*CR*MCI*STATUS**")</f>
        <v>*SOCKET0**COMPUTE2**CPU**MODULE53__BUS*CR*MCI*STATUS**</v>
      </c>
      <c r="W137">
        <f>COUNTIFS(core_mc[TestName],misc[[#This Row],[Core_BUS_String]],core_mc[VisualId],MC_Check!$H$2)</f>
        <v>0</v>
      </c>
      <c r="X137" t="str">
        <f>_xlfn.TEXTJOIN("",,"*SOCKET0**COMPUTE",misc[[#This Row],[Compute]],"**CPU**MODULE",misc[[#This Row],[Module]],splitchar,"L2*CR*MCI*STATUS**")</f>
        <v>*SOCKET0**COMPUTE2**CPU**MODULE53__L2*CR*MCI*STATUS**</v>
      </c>
      <c r="Y137">
        <f>COUNTIFS(core_mc[TestName],misc[[#This Row],[Core_L2_String]],core_mc[VisualId],MC_Check!$H$2)</f>
        <v>0</v>
      </c>
      <c r="Z137">
        <f>misc[[#This Row],[Core_BBL_Count]]+misc[[#This Row],[Core_IC_Count]]+misc[[#This Row],[Core_MEC_Count]]+misc[[#This Row],[Core_AGU_Count]]+misc[[#This Row],[Core_L2_Count]]+misc[[#This Row],[Core_BUS_Count]]</f>
        <v>0</v>
      </c>
      <c r="AA13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7" t="str">
        <f>_xlfn.TEXTJOIN("",,"*SOCKET0**COMPUTE",misc[[#This Row],[Compute]],"**UNCORE**SCF**SCF*LLC**SCF*LLC",misc[[#This Row],[location]],splitchar,"MCI*STATUS*")</f>
        <v>*SOCKET0**COMPUTE2**UNCORE**SCF**SCF*LLC**SCF*LLC134__MCI*STATUS*</v>
      </c>
      <c r="AC137">
        <f>COUNTIFS(cha_mc[TestName],misc[[#This Row],[LLC_MCA_String]],cha_mc[VisualId],MC_Check!$H$2)</f>
        <v>0</v>
      </c>
    </row>
    <row r="138" spans="6:29" x14ac:dyDescent="0.3">
      <c r="F138">
        <v>2</v>
      </c>
      <c r="G138">
        <f t="shared" si="14"/>
        <v>135</v>
      </c>
      <c r="H138">
        <f t="shared" si="15"/>
        <v>57</v>
      </c>
      <c r="I138" s="5" t="b">
        <f>misc[[#This Row],[Core_Hitter_Count]]&gt;0</f>
        <v>0</v>
      </c>
      <c r="J138" t="b">
        <f>misc[[#This Row],[LLC_Hitter_Count]]&gt;0</f>
        <v>0</v>
      </c>
      <c r="K138" t="b">
        <f>misc[[#This Row],[CHA_Hitter_Count]]&gt;0</f>
        <v>0</v>
      </c>
      <c r="L138" t="str">
        <f>_xlfn.TEXTJOIN("",,"*SOCKET0**COMPUTE",misc[[#This Row],[Compute]],"**UNCORE**CHA**CHA",misc[[#This Row],[location]],splitchar,"UTIL**MC*STATUS*")</f>
        <v>*SOCKET0**COMPUTE2**UNCORE**CHA**CHA135__UTIL**MC*STATUS*</v>
      </c>
      <c r="M138">
        <f>COUNTIFS(cha_mc[TestName],misc[[#This Row],[CHA_MCA_String]],cha_mc[VisualId],MC_Check!$H$2)</f>
        <v>0</v>
      </c>
      <c r="N138" t="str">
        <f>_xlfn.TEXTJOIN("",,"*SOCKET0**COMPUTE",misc[[#This Row],[Compute]],"**CPU**MODULE",misc[[#This Row],[Module]],splitchar,"MEC*CR*MCI*STATUS**")</f>
        <v>*SOCKET0**COMPUTE2**CPU**MODULE57__MEC*CR*MCI*STATUS**</v>
      </c>
      <c r="O138">
        <f>COUNTIFS(core_mc[TestName],misc[[#This Row],[MEC_MCA_String]],core_mc[VisualId],MC_Check!$H$2)</f>
        <v>0</v>
      </c>
      <c r="P138" t="str">
        <f>_xlfn.TEXTJOIN("",,"*SOCKET0**COMPUTE",misc[[#This Row],[Compute]],"**CPU**MODULE",misc[[#This Row],[Module]],splitchar,"AGU*CR*MCI*STATUS**")</f>
        <v>*SOCKET0**COMPUTE2**CPU**MODULE57__AGU*CR*MCI*STATUS**</v>
      </c>
      <c r="Q138">
        <f>COUNTIFS(core_mc[TestName],misc[[#This Row],[AGU_MCA_String]],core_mc[VisualId],MC_Check!$H$2)</f>
        <v>0</v>
      </c>
      <c r="R138" t="str">
        <f>_xlfn.TEXTJOIN("",,"*SOCKET0**COMPUTE",misc[[#This Row],[Compute]],"**CPU**MODULE",misc[[#This Row],[Module]],splitchar,"IC*CR*MCI*STATUS**")</f>
        <v>*SOCKET0**COMPUTE2**CPU**MODULE57__IC*CR*MCI*STATUS**</v>
      </c>
      <c r="S138">
        <f>COUNTIFS(core_mc[TestName],misc[[#This Row],[IC_MCA_String]],core_mc[VisualId],MC_Check!$H$2)</f>
        <v>0</v>
      </c>
      <c r="T138" t="str">
        <f>_xlfn.TEXTJOIN("",,"*SOCKET0**COMPUTE",misc[[#This Row],[Compute]],"**CPU**MODULE",misc[[#This Row],[Module]],splitchar,"BBL*CR*MCI*STATUS**")</f>
        <v>*SOCKET0**COMPUTE2**CPU**MODULE57__BBL*CR*MCI*STATUS**</v>
      </c>
      <c r="U138">
        <f>COUNTIFS(core_mc[TestName],misc[[#This Row],[CORE_BBL_String]],core_mc[VisualId],MC_Check!$H$2)</f>
        <v>0</v>
      </c>
      <c r="V138" t="str">
        <f>_xlfn.TEXTJOIN("",,"*SOCKET0**COMPUTE",misc[[#This Row],[Compute]],"**CPU**MODULE",misc[[#This Row],[Module]],splitchar,"BUS*CR*MCI*STATUS**")</f>
        <v>*SOCKET0**COMPUTE2**CPU**MODULE57__BUS*CR*MCI*STATUS**</v>
      </c>
      <c r="W138">
        <f>COUNTIFS(core_mc[TestName],misc[[#This Row],[Core_BUS_String]],core_mc[VisualId],MC_Check!$H$2)</f>
        <v>0</v>
      </c>
      <c r="X138" t="str">
        <f>_xlfn.TEXTJOIN("",,"*SOCKET0**COMPUTE",misc[[#This Row],[Compute]],"**CPU**MODULE",misc[[#This Row],[Module]],splitchar,"L2*CR*MCI*STATUS**")</f>
        <v>*SOCKET0**COMPUTE2**CPU**MODULE57__L2*CR*MCI*STATUS**</v>
      </c>
      <c r="Y138">
        <f>COUNTIFS(core_mc[TestName],misc[[#This Row],[Core_L2_String]],core_mc[VisualId],MC_Check!$H$2)</f>
        <v>0</v>
      </c>
      <c r="Z138">
        <f>misc[[#This Row],[Core_BBL_Count]]+misc[[#This Row],[Core_IC_Count]]+misc[[#This Row],[Core_MEC_Count]]+misc[[#This Row],[Core_AGU_Count]]+misc[[#This Row],[Core_L2_Count]]+misc[[#This Row],[Core_BUS_Count]]</f>
        <v>0</v>
      </c>
      <c r="AA13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8" t="str">
        <f>_xlfn.TEXTJOIN("",,"*SOCKET0**COMPUTE",misc[[#This Row],[Compute]],"**UNCORE**SCF**SCF*LLC**SCF*LLC",misc[[#This Row],[location]],splitchar,"MCI*STATUS*")</f>
        <v>*SOCKET0**COMPUTE2**UNCORE**SCF**SCF*LLC**SCF*LLC135__MCI*STATUS*</v>
      </c>
      <c r="AC138">
        <f>COUNTIFS(cha_mc[TestName],misc[[#This Row],[LLC_MCA_String]],cha_mc[VisualId],MC_Check!$H$2)</f>
        <v>0</v>
      </c>
    </row>
    <row r="139" spans="6:29" x14ac:dyDescent="0.3">
      <c r="F139">
        <v>2</v>
      </c>
      <c r="G139">
        <f t="shared" si="14"/>
        <v>136</v>
      </c>
      <c r="H139" s="95" t="s">
        <v>145</v>
      </c>
      <c r="I139" s="5" t="b">
        <f>misc[[#This Row],[Core_Hitter_Count]]&gt;0</f>
        <v>0</v>
      </c>
      <c r="J139" t="b">
        <f>misc[[#This Row],[LLC_Hitter_Count]]&gt;0</f>
        <v>0</v>
      </c>
      <c r="K139" t="b">
        <f>misc[[#This Row],[CHA_Hitter_Count]]&gt;0</f>
        <v>0</v>
      </c>
      <c r="L139" t="str">
        <f>_xlfn.TEXTJOIN("",,"*SOCKET0**COMPUTE",misc[[#This Row],[Compute]],"**UNCORE**CHA**CHA",misc[[#This Row],[location]],splitchar,"UTIL**MC*STATUS*")</f>
        <v>*SOCKET0**COMPUTE2**UNCORE**CHA**CHA136__UTIL**MC*STATUS*</v>
      </c>
      <c r="M139">
        <f>COUNTIFS(cha_mc[TestName],misc[[#This Row],[CHA_MCA_String]],cha_mc[VisualId],MC_Check!$H$2)</f>
        <v>0</v>
      </c>
      <c r="N139" t="str">
        <f>_xlfn.TEXTJOIN("",,"*SOCKET0**COMPUTE",misc[[#This Row],[Compute]],"**CPU**MODULE",misc[[#This Row],[Module]],splitchar,"MEC*CR*MCI*STATUS**")</f>
        <v>*SOCKET0**COMPUTE2**CPU**MODULE--__MEC*CR*MCI*STATUS**</v>
      </c>
      <c r="O139">
        <f>COUNTIFS(core_mc[TestName],misc[[#This Row],[MEC_MCA_String]],core_mc[VisualId],MC_Check!$H$2)</f>
        <v>0</v>
      </c>
      <c r="P139" t="str">
        <f>_xlfn.TEXTJOIN("",,"*SOCKET0**COMPUTE",misc[[#This Row],[Compute]],"**CPU**MODULE",misc[[#This Row],[Module]],splitchar,"AGU*CR*MCI*STATUS**")</f>
        <v>*SOCKET0**COMPUTE2**CPU**MODULE--__AGU*CR*MCI*STATUS**</v>
      </c>
      <c r="Q139">
        <f>COUNTIFS(core_mc[TestName],misc[[#This Row],[AGU_MCA_String]],core_mc[VisualId],MC_Check!$H$2)</f>
        <v>0</v>
      </c>
      <c r="R139" t="str">
        <f>_xlfn.TEXTJOIN("",,"*SOCKET0**COMPUTE",misc[[#This Row],[Compute]],"**CPU**MODULE",misc[[#This Row],[Module]],splitchar,"IC*CR*MCI*STATUS**")</f>
        <v>*SOCKET0**COMPUTE2**CPU**MODULE--__IC*CR*MCI*STATUS**</v>
      </c>
      <c r="S139">
        <f>COUNTIFS(core_mc[TestName],misc[[#This Row],[IC_MCA_String]],core_mc[VisualId],MC_Check!$H$2)</f>
        <v>0</v>
      </c>
      <c r="T139" t="str">
        <f>_xlfn.TEXTJOIN("",,"*SOCKET0**COMPUTE",misc[[#This Row],[Compute]],"**CPU**MODULE",misc[[#This Row],[Module]],splitchar,"BBL*CR*MCI*STATUS**")</f>
        <v>*SOCKET0**COMPUTE2**CPU**MODULE--__BBL*CR*MCI*STATUS**</v>
      </c>
      <c r="U139">
        <f>COUNTIFS(core_mc[TestName],misc[[#This Row],[CORE_BBL_String]],core_mc[VisualId],MC_Check!$H$2)</f>
        <v>0</v>
      </c>
      <c r="V139" t="str">
        <f>_xlfn.TEXTJOIN("",,"*SOCKET0**COMPUTE",misc[[#This Row],[Compute]],"**CPU**MODULE",misc[[#This Row],[Module]],splitchar,"BUS*CR*MCI*STATUS**")</f>
        <v>*SOCKET0**COMPUTE2**CPU**MODULE--__BUS*CR*MCI*STATUS**</v>
      </c>
      <c r="W139">
        <f>COUNTIFS(core_mc[TestName],misc[[#This Row],[Core_BUS_String]],core_mc[VisualId],MC_Check!$H$2)</f>
        <v>0</v>
      </c>
      <c r="X139" t="str">
        <f>_xlfn.TEXTJOIN("",,"*SOCKET0**COMPUTE",misc[[#This Row],[Compute]],"**CPU**MODULE",misc[[#This Row],[Module]],splitchar,"L2*CR*MCI*STATUS**")</f>
        <v>*SOCKET0**COMPUTE2**CPU**MODULE--__L2*CR*MCI*STATUS**</v>
      </c>
      <c r="Y139">
        <f>COUNTIFS(core_mc[TestName],misc[[#This Row],[Core_L2_String]],core_mc[VisualId],MC_Check!$H$2)</f>
        <v>0</v>
      </c>
      <c r="Z139">
        <f>misc[[#This Row],[Core_BBL_Count]]+misc[[#This Row],[Core_IC_Count]]+misc[[#This Row],[Core_MEC_Count]]+misc[[#This Row],[Core_AGU_Count]]+misc[[#This Row],[Core_L2_Count]]+misc[[#This Row],[Core_BUS_Count]]</f>
        <v>0</v>
      </c>
      <c r="AA13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9" t="str">
        <f>_xlfn.TEXTJOIN("",,"*SOCKET0**COMPUTE",misc[[#This Row],[Compute]],"**UNCORE**SCF**SCF*LLC**SCF*LLC",misc[[#This Row],[location]],splitchar,"MCI*STATUS*")</f>
        <v>*SOCKET0**COMPUTE2**UNCORE**SCF**SCF*LLC**SCF*LLC136__MCI*STATUS*</v>
      </c>
      <c r="AC139">
        <f>COUNTIFS(cha_mc[TestName],misc[[#This Row],[LLC_MCA_String]],cha_mc[VisualId],MC_Check!$H$2)</f>
        <v>0</v>
      </c>
    </row>
    <row r="140" spans="6:29" x14ac:dyDescent="0.3">
      <c r="F140">
        <v>2</v>
      </c>
      <c r="G140">
        <f t="shared" si="14"/>
        <v>137</v>
      </c>
      <c r="H140" s="95" t="s">
        <v>145</v>
      </c>
      <c r="I140" s="5" t="b">
        <f>misc[[#This Row],[Core_Hitter_Count]]&gt;0</f>
        <v>0</v>
      </c>
      <c r="J140" t="b">
        <f>misc[[#This Row],[LLC_Hitter_Count]]&gt;0</f>
        <v>0</v>
      </c>
      <c r="K140" t="b">
        <f>misc[[#This Row],[CHA_Hitter_Count]]&gt;0</f>
        <v>0</v>
      </c>
      <c r="L140" t="str">
        <f>_xlfn.TEXTJOIN("",,"*SOCKET0**COMPUTE",misc[[#This Row],[Compute]],"**UNCORE**CHA**CHA",misc[[#This Row],[location]],splitchar,"UTIL**MC*STATUS*")</f>
        <v>*SOCKET0**COMPUTE2**UNCORE**CHA**CHA137__UTIL**MC*STATUS*</v>
      </c>
      <c r="M140">
        <f>COUNTIFS(cha_mc[TestName],misc[[#This Row],[CHA_MCA_String]],cha_mc[VisualId],MC_Check!$H$2)</f>
        <v>0</v>
      </c>
      <c r="N140" t="str">
        <f>_xlfn.TEXTJOIN("",,"*SOCKET0**COMPUTE",misc[[#This Row],[Compute]],"**CPU**MODULE",misc[[#This Row],[Module]],splitchar,"MEC*CR*MCI*STATUS**")</f>
        <v>*SOCKET0**COMPUTE2**CPU**MODULE--__MEC*CR*MCI*STATUS**</v>
      </c>
      <c r="O140">
        <f>COUNTIFS(core_mc[TestName],misc[[#This Row],[MEC_MCA_String]],core_mc[VisualId],MC_Check!$H$2)</f>
        <v>0</v>
      </c>
      <c r="P140" t="str">
        <f>_xlfn.TEXTJOIN("",,"*SOCKET0**COMPUTE",misc[[#This Row],[Compute]],"**CPU**MODULE",misc[[#This Row],[Module]],splitchar,"AGU*CR*MCI*STATUS**")</f>
        <v>*SOCKET0**COMPUTE2**CPU**MODULE--__AGU*CR*MCI*STATUS**</v>
      </c>
      <c r="Q140">
        <f>COUNTIFS(core_mc[TestName],misc[[#This Row],[AGU_MCA_String]],core_mc[VisualId],MC_Check!$H$2)</f>
        <v>0</v>
      </c>
      <c r="R140" t="str">
        <f>_xlfn.TEXTJOIN("",,"*SOCKET0**COMPUTE",misc[[#This Row],[Compute]],"**CPU**MODULE",misc[[#This Row],[Module]],splitchar,"IC*CR*MCI*STATUS**")</f>
        <v>*SOCKET0**COMPUTE2**CPU**MODULE--__IC*CR*MCI*STATUS**</v>
      </c>
      <c r="S140">
        <f>COUNTIFS(core_mc[TestName],misc[[#This Row],[IC_MCA_String]],core_mc[VisualId],MC_Check!$H$2)</f>
        <v>0</v>
      </c>
      <c r="T140" t="str">
        <f>_xlfn.TEXTJOIN("",,"*SOCKET0**COMPUTE",misc[[#This Row],[Compute]],"**CPU**MODULE",misc[[#This Row],[Module]],splitchar,"BBL*CR*MCI*STATUS**")</f>
        <v>*SOCKET0**COMPUTE2**CPU**MODULE--__BBL*CR*MCI*STATUS**</v>
      </c>
      <c r="U140">
        <f>COUNTIFS(core_mc[TestName],misc[[#This Row],[CORE_BBL_String]],core_mc[VisualId],MC_Check!$H$2)</f>
        <v>0</v>
      </c>
      <c r="V140" t="str">
        <f>_xlfn.TEXTJOIN("",,"*SOCKET0**COMPUTE",misc[[#This Row],[Compute]],"**CPU**MODULE",misc[[#This Row],[Module]],splitchar,"BUS*CR*MCI*STATUS**")</f>
        <v>*SOCKET0**COMPUTE2**CPU**MODULE--__BUS*CR*MCI*STATUS**</v>
      </c>
      <c r="W140">
        <f>COUNTIFS(core_mc[TestName],misc[[#This Row],[Core_BUS_String]],core_mc[VisualId],MC_Check!$H$2)</f>
        <v>0</v>
      </c>
      <c r="X140" t="str">
        <f>_xlfn.TEXTJOIN("",,"*SOCKET0**COMPUTE",misc[[#This Row],[Compute]],"**CPU**MODULE",misc[[#This Row],[Module]],splitchar,"L2*CR*MCI*STATUS**")</f>
        <v>*SOCKET0**COMPUTE2**CPU**MODULE--__L2*CR*MCI*STATUS**</v>
      </c>
      <c r="Y140">
        <f>COUNTIFS(core_mc[TestName],misc[[#This Row],[Core_L2_String]],core_mc[VisualId],MC_Check!$H$2)</f>
        <v>0</v>
      </c>
      <c r="Z140">
        <f>misc[[#This Row],[Core_BBL_Count]]+misc[[#This Row],[Core_IC_Count]]+misc[[#This Row],[Core_MEC_Count]]+misc[[#This Row],[Core_AGU_Count]]+misc[[#This Row],[Core_L2_Count]]+misc[[#This Row],[Core_BUS_Count]]</f>
        <v>0</v>
      </c>
      <c r="AA14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0" t="str">
        <f>_xlfn.TEXTJOIN("",,"*SOCKET0**COMPUTE",misc[[#This Row],[Compute]],"**UNCORE**SCF**SCF*LLC**SCF*LLC",misc[[#This Row],[location]],splitchar,"MCI*STATUS*")</f>
        <v>*SOCKET0**COMPUTE2**UNCORE**SCF**SCF*LLC**SCF*LLC137__MCI*STATUS*</v>
      </c>
      <c r="AC140">
        <f>COUNTIFS(cha_mc[TestName],misc[[#This Row],[LLC_MCA_String]],cha_mc[VisualId],MC_Check!$H$2)</f>
        <v>0</v>
      </c>
    </row>
    <row r="141" spans="6:29" x14ac:dyDescent="0.3">
      <c r="F141">
        <v>2</v>
      </c>
      <c r="G141">
        <f t="shared" si="14"/>
        <v>138</v>
      </c>
      <c r="H141" s="95" t="s">
        <v>145</v>
      </c>
      <c r="I141" s="5" t="b">
        <f>misc[[#This Row],[Core_Hitter_Count]]&gt;0</f>
        <v>0</v>
      </c>
      <c r="J141" t="b">
        <f>misc[[#This Row],[LLC_Hitter_Count]]&gt;0</f>
        <v>0</v>
      </c>
      <c r="K141" t="b">
        <f>misc[[#This Row],[CHA_Hitter_Count]]&gt;0</f>
        <v>0</v>
      </c>
      <c r="L141" t="str">
        <f>_xlfn.TEXTJOIN("",,"*SOCKET0**COMPUTE",misc[[#This Row],[Compute]],"**UNCORE**CHA**CHA",misc[[#This Row],[location]],splitchar,"UTIL**MC*STATUS*")</f>
        <v>*SOCKET0**COMPUTE2**UNCORE**CHA**CHA138__UTIL**MC*STATUS*</v>
      </c>
      <c r="M141">
        <f>COUNTIFS(cha_mc[TestName],misc[[#This Row],[CHA_MCA_String]],cha_mc[VisualId],MC_Check!$H$2)</f>
        <v>0</v>
      </c>
      <c r="N141" t="str">
        <f>_xlfn.TEXTJOIN("",,"*SOCKET0**COMPUTE",misc[[#This Row],[Compute]],"**CPU**MODULE",misc[[#This Row],[Module]],splitchar,"MEC*CR*MCI*STATUS**")</f>
        <v>*SOCKET0**COMPUTE2**CPU**MODULE--__MEC*CR*MCI*STATUS**</v>
      </c>
      <c r="O141">
        <f>COUNTIFS(core_mc[TestName],misc[[#This Row],[MEC_MCA_String]],core_mc[VisualId],MC_Check!$H$2)</f>
        <v>0</v>
      </c>
      <c r="P141" t="str">
        <f>_xlfn.TEXTJOIN("",,"*SOCKET0**COMPUTE",misc[[#This Row],[Compute]],"**CPU**MODULE",misc[[#This Row],[Module]],splitchar,"AGU*CR*MCI*STATUS**")</f>
        <v>*SOCKET0**COMPUTE2**CPU**MODULE--__AGU*CR*MCI*STATUS**</v>
      </c>
      <c r="Q141">
        <f>COUNTIFS(core_mc[TestName],misc[[#This Row],[AGU_MCA_String]],core_mc[VisualId],MC_Check!$H$2)</f>
        <v>0</v>
      </c>
      <c r="R141" t="str">
        <f>_xlfn.TEXTJOIN("",,"*SOCKET0**COMPUTE",misc[[#This Row],[Compute]],"**CPU**MODULE",misc[[#This Row],[Module]],splitchar,"IC*CR*MCI*STATUS**")</f>
        <v>*SOCKET0**COMPUTE2**CPU**MODULE--__IC*CR*MCI*STATUS**</v>
      </c>
      <c r="S141">
        <f>COUNTIFS(core_mc[TestName],misc[[#This Row],[IC_MCA_String]],core_mc[VisualId],MC_Check!$H$2)</f>
        <v>0</v>
      </c>
      <c r="T141" t="str">
        <f>_xlfn.TEXTJOIN("",,"*SOCKET0**COMPUTE",misc[[#This Row],[Compute]],"**CPU**MODULE",misc[[#This Row],[Module]],splitchar,"BBL*CR*MCI*STATUS**")</f>
        <v>*SOCKET0**COMPUTE2**CPU**MODULE--__BBL*CR*MCI*STATUS**</v>
      </c>
      <c r="U141">
        <f>COUNTIFS(core_mc[TestName],misc[[#This Row],[CORE_BBL_String]],core_mc[VisualId],MC_Check!$H$2)</f>
        <v>0</v>
      </c>
      <c r="V141" t="str">
        <f>_xlfn.TEXTJOIN("",,"*SOCKET0**COMPUTE",misc[[#This Row],[Compute]],"**CPU**MODULE",misc[[#This Row],[Module]],splitchar,"BUS*CR*MCI*STATUS**")</f>
        <v>*SOCKET0**COMPUTE2**CPU**MODULE--__BUS*CR*MCI*STATUS**</v>
      </c>
      <c r="W141">
        <f>COUNTIFS(core_mc[TestName],misc[[#This Row],[Core_BUS_String]],core_mc[VisualId],MC_Check!$H$2)</f>
        <v>0</v>
      </c>
      <c r="X141" t="str">
        <f>_xlfn.TEXTJOIN("",,"*SOCKET0**COMPUTE",misc[[#This Row],[Compute]],"**CPU**MODULE",misc[[#This Row],[Module]],splitchar,"L2*CR*MCI*STATUS**")</f>
        <v>*SOCKET0**COMPUTE2**CPU**MODULE--__L2*CR*MCI*STATUS**</v>
      </c>
      <c r="Y141">
        <f>COUNTIFS(core_mc[TestName],misc[[#This Row],[Core_L2_String]],core_mc[VisualId],MC_Check!$H$2)</f>
        <v>0</v>
      </c>
      <c r="Z141">
        <f>misc[[#This Row],[Core_BBL_Count]]+misc[[#This Row],[Core_IC_Count]]+misc[[#This Row],[Core_MEC_Count]]+misc[[#This Row],[Core_AGU_Count]]+misc[[#This Row],[Core_L2_Count]]+misc[[#This Row],[Core_BUS_Count]]</f>
        <v>0</v>
      </c>
      <c r="AA14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1" t="str">
        <f>_xlfn.TEXTJOIN("",,"*SOCKET0**COMPUTE",misc[[#This Row],[Compute]],"**UNCORE**SCF**SCF*LLC**SCF*LLC",misc[[#This Row],[location]],splitchar,"MCI*STATUS*")</f>
        <v>*SOCKET0**COMPUTE2**UNCORE**SCF**SCF*LLC**SCF*LLC138__MCI*STATUS*</v>
      </c>
      <c r="AC141">
        <f>COUNTIFS(cha_mc[TestName],misc[[#This Row],[LLC_MCA_String]],cha_mc[VisualId],MC_Check!$H$2)</f>
        <v>0</v>
      </c>
    </row>
    <row r="142" spans="6:29" x14ac:dyDescent="0.3">
      <c r="F142">
        <v>2</v>
      </c>
      <c r="G142">
        <f t="shared" si="14"/>
        <v>139</v>
      </c>
      <c r="H142" s="95" t="s">
        <v>145</v>
      </c>
      <c r="I142" s="5" t="b">
        <f>misc[[#This Row],[Core_Hitter_Count]]&gt;0</f>
        <v>0</v>
      </c>
      <c r="J142" t="b">
        <f>misc[[#This Row],[LLC_Hitter_Count]]&gt;0</f>
        <v>0</v>
      </c>
      <c r="K142" t="b">
        <f>misc[[#This Row],[CHA_Hitter_Count]]&gt;0</f>
        <v>0</v>
      </c>
      <c r="L142" t="str">
        <f>_xlfn.TEXTJOIN("",,"*SOCKET0**COMPUTE",misc[[#This Row],[Compute]],"**UNCORE**CHA**CHA",misc[[#This Row],[location]],splitchar,"UTIL**MC*STATUS*")</f>
        <v>*SOCKET0**COMPUTE2**UNCORE**CHA**CHA139__UTIL**MC*STATUS*</v>
      </c>
      <c r="M142">
        <f>COUNTIFS(cha_mc[TestName],misc[[#This Row],[CHA_MCA_String]],cha_mc[VisualId],MC_Check!$H$2)</f>
        <v>0</v>
      </c>
      <c r="N142" t="str">
        <f>_xlfn.TEXTJOIN("",,"*SOCKET0**COMPUTE",misc[[#This Row],[Compute]],"**CPU**MODULE",misc[[#This Row],[Module]],splitchar,"MEC*CR*MCI*STATUS**")</f>
        <v>*SOCKET0**COMPUTE2**CPU**MODULE--__MEC*CR*MCI*STATUS**</v>
      </c>
      <c r="O142">
        <f>COUNTIFS(core_mc[TestName],misc[[#This Row],[MEC_MCA_String]],core_mc[VisualId],MC_Check!$H$2)</f>
        <v>0</v>
      </c>
      <c r="P142" t="str">
        <f>_xlfn.TEXTJOIN("",,"*SOCKET0**COMPUTE",misc[[#This Row],[Compute]],"**CPU**MODULE",misc[[#This Row],[Module]],splitchar,"AGU*CR*MCI*STATUS**")</f>
        <v>*SOCKET0**COMPUTE2**CPU**MODULE--__AGU*CR*MCI*STATUS**</v>
      </c>
      <c r="Q142">
        <f>COUNTIFS(core_mc[TestName],misc[[#This Row],[AGU_MCA_String]],core_mc[VisualId],MC_Check!$H$2)</f>
        <v>0</v>
      </c>
      <c r="R142" t="str">
        <f>_xlfn.TEXTJOIN("",,"*SOCKET0**COMPUTE",misc[[#This Row],[Compute]],"**CPU**MODULE",misc[[#This Row],[Module]],splitchar,"IC*CR*MCI*STATUS**")</f>
        <v>*SOCKET0**COMPUTE2**CPU**MODULE--__IC*CR*MCI*STATUS**</v>
      </c>
      <c r="S142">
        <f>COUNTIFS(core_mc[TestName],misc[[#This Row],[IC_MCA_String]],core_mc[VisualId],MC_Check!$H$2)</f>
        <v>0</v>
      </c>
      <c r="T142" t="str">
        <f>_xlfn.TEXTJOIN("",,"*SOCKET0**COMPUTE",misc[[#This Row],[Compute]],"**CPU**MODULE",misc[[#This Row],[Module]],splitchar,"BBL*CR*MCI*STATUS**")</f>
        <v>*SOCKET0**COMPUTE2**CPU**MODULE--__BBL*CR*MCI*STATUS**</v>
      </c>
      <c r="U142">
        <f>COUNTIFS(core_mc[TestName],misc[[#This Row],[CORE_BBL_String]],core_mc[VisualId],MC_Check!$H$2)</f>
        <v>0</v>
      </c>
      <c r="V142" t="str">
        <f>_xlfn.TEXTJOIN("",,"*SOCKET0**COMPUTE",misc[[#This Row],[Compute]],"**CPU**MODULE",misc[[#This Row],[Module]],splitchar,"BUS*CR*MCI*STATUS**")</f>
        <v>*SOCKET0**COMPUTE2**CPU**MODULE--__BUS*CR*MCI*STATUS**</v>
      </c>
      <c r="W142">
        <f>COUNTIFS(core_mc[TestName],misc[[#This Row],[Core_BUS_String]],core_mc[VisualId],MC_Check!$H$2)</f>
        <v>0</v>
      </c>
      <c r="X142" t="str">
        <f>_xlfn.TEXTJOIN("",,"*SOCKET0**COMPUTE",misc[[#This Row],[Compute]],"**CPU**MODULE",misc[[#This Row],[Module]],splitchar,"L2*CR*MCI*STATUS**")</f>
        <v>*SOCKET0**COMPUTE2**CPU**MODULE--__L2*CR*MCI*STATUS**</v>
      </c>
      <c r="Y142">
        <f>COUNTIFS(core_mc[TestName],misc[[#This Row],[Core_L2_String]],core_mc[VisualId],MC_Check!$H$2)</f>
        <v>0</v>
      </c>
      <c r="Z142">
        <f>misc[[#This Row],[Core_BBL_Count]]+misc[[#This Row],[Core_IC_Count]]+misc[[#This Row],[Core_MEC_Count]]+misc[[#This Row],[Core_AGU_Count]]+misc[[#This Row],[Core_L2_Count]]+misc[[#This Row],[Core_BUS_Count]]</f>
        <v>0</v>
      </c>
      <c r="AA14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2" t="str">
        <f>_xlfn.TEXTJOIN("",,"*SOCKET0**COMPUTE",misc[[#This Row],[Compute]],"**UNCORE**SCF**SCF*LLC**SCF*LLC",misc[[#This Row],[location]],splitchar,"MCI*STATUS*")</f>
        <v>*SOCKET0**COMPUTE2**UNCORE**SCF**SCF*LLC**SCF*LLC139__MCI*STATUS*</v>
      </c>
      <c r="AC142">
        <f>COUNTIFS(cha_mc[TestName],misc[[#This Row],[LLC_MCA_String]],cha_mc[VisualId],MC_Check!$H$2)</f>
        <v>0</v>
      </c>
    </row>
    <row r="143" spans="6:29" x14ac:dyDescent="0.3">
      <c r="F143">
        <v>2</v>
      </c>
      <c r="G143">
        <f t="shared" si="14"/>
        <v>140</v>
      </c>
      <c r="H143">
        <f>H136+1</f>
        <v>50</v>
      </c>
      <c r="I143" s="5" t="b">
        <f>misc[[#This Row],[Core_Hitter_Count]]&gt;0</f>
        <v>0</v>
      </c>
      <c r="J143" t="b">
        <f>misc[[#This Row],[LLC_Hitter_Count]]&gt;0</f>
        <v>0</v>
      </c>
      <c r="K143" t="b">
        <f>misc[[#This Row],[CHA_Hitter_Count]]&gt;0</f>
        <v>0</v>
      </c>
      <c r="L143" t="str">
        <f>_xlfn.TEXTJOIN("",,"*SOCKET0**COMPUTE",misc[[#This Row],[Compute]],"**UNCORE**CHA**CHA",misc[[#This Row],[location]],splitchar,"UTIL**MC*STATUS*")</f>
        <v>*SOCKET0**COMPUTE2**UNCORE**CHA**CHA140__UTIL**MC*STATUS*</v>
      </c>
      <c r="M143">
        <f>COUNTIFS(cha_mc[TestName],misc[[#This Row],[CHA_MCA_String]],cha_mc[VisualId],MC_Check!$H$2)</f>
        <v>0</v>
      </c>
      <c r="N143" t="str">
        <f>_xlfn.TEXTJOIN("",,"*SOCKET0**COMPUTE",misc[[#This Row],[Compute]],"**CPU**MODULE",misc[[#This Row],[Module]],splitchar,"MEC*CR*MCI*STATUS**")</f>
        <v>*SOCKET0**COMPUTE2**CPU**MODULE50__MEC*CR*MCI*STATUS**</v>
      </c>
      <c r="O143">
        <f>COUNTIFS(core_mc[TestName],misc[[#This Row],[MEC_MCA_String]],core_mc[VisualId],MC_Check!$H$2)</f>
        <v>0</v>
      </c>
      <c r="P143" t="str">
        <f>_xlfn.TEXTJOIN("",,"*SOCKET0**COMPUTE",misc[[#This Row],[Compute]],"**CPU**MODULE",misc[[#This Row],[Module]],splitchar,"AGU*CR*MCI*STATUS**")</f>
        <v>*SOCKET0**COMPUTE2**CPU**MODULE50__AGU*CR*MCI*STATUS**</v>
      </c>
      <c r="Q143">
        <f>COUNTIFS(core_mc[TestName],misc[[#This Row],[AGU_MCA_String]],core_mc[VisualId],MC_Check!$H$2)</f>
        <v>0</v>
      </c>
      <c r="R143" t="str">
        <f>_xlfn.TEXTJOIN("",,"*SOCKET0**COMPUTE",misc[[#This Row],[Compute]],"**CPU**MODULE",misc[[#This Row],[Module]],splitchar,"IC*CR*MCI*STATUS**")</f>
        <v>*SOCKET0**COMPUTE2**CPU**MODULE50__IC*CR*MCI*STATUS**</v>
      </c>
      <c r="S143">
        <f>COUNTIFS(core_mc[TestName],misc[[#This Row],[IC_MCA_String]],core_mc[VisualId],MC_Check!$H$2)</f>
        <v>0</v>
      </c>
      <c r="T143" t="str">
        <f>_xlfn.TEXTJOIN("",,"*SOCKET0**COMPUTE",misc[[#This Row],[Compute]],"**CPU**MODULE",misc[[#This Row],[Module]],splitchar,"BBL*CR*MCI*STATUS**")</f>
        <v>*SOCKET0**COMPUTE2**CPU**MODULE50__BBL*CR*MCI*STATUS**</v>
      </c>
      <c r="U143">
        <f>COUNTIFS(core_mc[TestName],misc[[#This Row],[CORE_BBL_String]],core_mc[VisualId],MC_Check!$H$2)</f>
        <v>0</v>
      </c>
      <c r="V143" t="str">
        <f>_xlfn.TEXTJOIN("",,"*SOCKET0**COMPUTE",misc[[#This Row],[Compute]],"**CPU**MODULE",misc[[#This Row],[Module]],splitchar,"BUS*CR*MCI*STATUS**")</f>
        <v>*SOCKET0**COMPUTE2**CPU**MODULE50__BUS*CR*MCI*STATUS**</v>
      </c>
      <c r="W143">
        <f>COUNTIFS(core_mc[TestName],misc[[#This Row],[Core_BUS_String]],core_mc[VisualId],MC_Check!$H$2)</f>
        <v>0</v>
      </c>
      <c r="X143" t="str">
        <f>_xlfn.TEXTJOIN("",,"*SOCKET0**COMPUTE",misc[[#This Row],[Compute]],"**CPU**MODULE",misc[[#This Row],[Module]],splitchar,"L2*CR*MCI*STATUS**")</f>
        <v>*SOCKET0**COMPUTE2**CPU**MODULE50__L2*CR*MCI*STATUS**</v>
      </c>
      <c r="Y143">
        <f>COUNTIFS(core_mc[TestName],misc[[#This Row],[Core_L2_String]],core_mc[VisualId],MC_Check!$H$2)</f>
        <v>0</v>
      </c>
      <c r="Z143">
        <f>misc[[#This Row],[Core_BBL_Count]]+misc[[#This Row],[Core_IC_Count]]+misc[[#This Row],[Core_MEC_Count]]+misc[[#This Row],[Core_AGU_Count]]+misc[[#This Row],[Core_L2_Count]]+misc[[#This Row],[Core_BUS_Count]]</f>
        <v>0</v>
      </c>
      <c r="AA14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3" t="str">
        <f>_xlfn.TEXTJOIN("",,"*SOCKET0**COMPUTE",misc[[#This Row],[Compute]],"**UNCORE**SCF**SCF*LLC**SCF*LLC",misc[[#This Row],[location]],splitchar,"MCI*STATUS*")</f>
        <v>*SOCKET0**COMPUTE2**UNCORE**SCF**SCF*LLC**SCF*LLC140__MCI*STATUS*</v>
      </c>
      <c r="AC143">
        <f>COUNTIFS(cha_mc[TestName],misc[[#This Row],[LLC_MCA_String]],cha_mc[VisualId],MC_Check!$H$2)</f>
        <v>0</v>
      </c>
    </row>
    <row r="144" spans="6:29" x14ac:dyDescent="0.3">
      <c r="F144">
        <v>2</v>
      </c>
      <c r="G144">
        <f t="shared" si="14"/>
        <v>141</v>
      </c>
      <c r="H144">
        <f t="shared" ref="H144:H145" si="16">H137+1</f>
        <v>54</v>
      </c>
      <c r="I144" s="5" t="b">
        <f>misc[[#This Row],[Core_Hitter_Count]]&gt;0</f>
        <v>0</v>
      </c>
      <c r="J144" t="b">
        <f>misc[[#This Row],[LLC_Hitter_Count]]&gt;0</f>
        <v>0</v>
      </c>
      <c r="K144" t="b">
        <f>misc[[#This Row],[CHA_Hitter_Count]]&gt;0</f>
        <v>0</v>
      </c>
      <c r="L144" t="str">
        <f>_xlfn.TEXTJOIN("",,"*SOCKET0**COMPUTE",misc[[#This Row],[Compute]],"**UNCORE**CHA**CHA",misc[[#This Row],[location]],splitchar,"UTIL**MC*STATUS*")</f>
        <v>*SOCKET0**COMPUTE2**UNCORE**CHA**CHA141__UTIL**MC*STATUS*</v>
      </c>
      <c r="M144">
        <f>COUNTIFS(cha_mc[TestName],misc[[#This Row],[CHA_MCA_String]],cha_mc[VisualId],MC_Check!$H$2)</f>
        <v>0</v>
      </c>
      <c r="N144" t="str">
        <f>_xlfn.TEXTJOIN("",,"*SOCKET0**COMPUTE",misc[[#This Row],[Compute]],"**CPU**MODULE",misc[[#This Row],[Module]],splitchar,"MEC*CR*MCI*STATUS**")</f>
        <v>*SOCKET0**COMPUTE2**CPU**MODULE54__MEC*CR*MCI*STATUS**</v>
      </c>
      <c r="O144">
        <f>COUNTIFS(core_mc[TestName],misc[[#This Row],[MEC_MCA_String]],core_mc[VisualId],MC_Check!$H$2)</f>
        <v>0</v>
      </c>
      <c r="P144" t="str">
        <f>_xlfn.TEXTJOIN("",,"*SOCKET0**COMPUTE",misc[[#This Row],[Compute]],"**CPU**MODULE",misc[[#This Row],[Module]],splitchar,"AGU*CR*MCI*STATUS**")</f>
        <v>*SOCKET0**COMPUTE2**CPU**MODULE54__AGU*CR*MCI*STATUS**</v>
      </c>
      <c r="Q144">
        <f>COUNTIFS(core_mc[TestName],misc[[#This Row],[AGU_MCA_String]],core_mc[VisualId],MC_Check!$H$2)</f>
        <v>0</v>
      </c>
      <c r="R144" t="str">
        <f>_xlfn.TEXTJOIN("",,"*SOCKET0**COMPUTE",misc[[#This Row],[Compute]],"**CPU**MODULE",misc[[#This Row],[Module]],splitchar,"IC*CR*MCI*STATUS**")</f>
        <v>*SOCKET0**COMPUTE2**CPU**MODULE54__IC*CR*MCI*STATUS**</v>
      </c>
      <c r="S144">
        <f>COUNTIFS(core_mc[TestName],misc[[#This Row],[IC_MCA_String]],core_mc[VisualId],MC_Check!$H$2)</f>
        <v>0</v>
      </c>
      <c r="T144" t="str">
        <f>_xlfn.TEXTJOIN("",,"*SOCKET0**COMPUTE",misc[[#This Row],[Compute]],"**CPU**MODULE",misc[[#This Row],[Module]],splitchar,"BBL*CR*MCI*STATUS**")</f>
        <v>*SOCKET0**COMPUTE2**CPU**MODULE54__BBL*CR*MCI*STATUS**</v>
      </c>
      <c r="U144">
        <f>COUNTIFS(core_mc[TestName],misc[[#This Row],[CORE_BBL_String]],core_mc[VisualId],MC_Check!$H$2)</f>
        <v>0</v>
      </c>
      <c r="V144" t="str">
        <f>_xlfn.TEXTJOIN("",,"*SOCKET0**COMPUTE",misc[[#This Row],[Compute]],"**CPU**MODULE",misc[[#This Row],[Module]],splitchar,"BUS*CR*MCI*STATUS**")</f>
        <v>*SOCKET0**COMPUTE2**CPU**MODULE54__BUS*CR*MCI*STATUS**</v>
      </c>
      <c r="W144">
        <f>COUNTIFS(core_mc[TestName],misc[[#This Row],[Core_BUS_String]],core_mc[VisualId],MC_Check!$H$2)</f>
        <v>0</v>
      </c>
      <c r="X144" t="str">
        <f>_xlfn.TEXTJOIN("",,"*SOCKET0**COMPUTE",misc[[#This Row],[Compute]],"**CPU**MODULE",misc[[#This Row],[Module]],splitchar,"L2*CR*MCI*STATUS**")</f>
        <v>*SOCKET0**COMPUTE2**CPU**MODULE54__L2*CR*MCI*STATUS**</v>
      </c>
      <c r="Y144">
        <f>COUNTIFS(core_mc[TestName],misc[[#This Row],[Core_L2_String]],core_mc[VisualId],MC_Check!$H$2)</f>
        <v>0</v>
      </c>
      <c r="Z144">
        <f>misc[[#This Row],[Core_BBL_Count]]+misc[[#This Row],[Core_IC_Count]]+misc[[#This Row],[Core_MEC_Count]]+misc[[#This Row],[Core_AGU_Count]]+misc[[#This Row],[Core_L2_Count]]+misc[[#This Row],[Core_BUS_Count]]</f>
        <v>0</v>
      </c>
      <c r="AA14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4" t="str">
        <f>_xlfn.TEXTJOIN("",,"*SOCKET0**COMPUTE",misc[[#This Row],[Compute]],"**UNCORE**SCF**SCF*LLC**SCF*LLC",misc[[#This Row],[location]],splitchar,"MCI*STATUS*")</f>
        <v>*SOCKET0**COMPUTE2**UNCORE**SCF**SCF*LLC**SCF*LLC141__MCI*STATUS*</v>
      </c>
      <c r="AC144">
        <f>COUNTIFS(cha_mc[TestName],misc[[#This Row],[LLC_MCA_String]],cha_mc[VisualId],MC_Check!$H$2)</f>
        <v>0</v>
      </c>
    </row>
    <row r="145" spans="6:29" x14ac:dyDescent="0.3">
      <c r="F145">
        <v>2</v>
      </c>
      <c r="G145">
        <f t="shared" si="14"/>
        <v>142</v>
      </c>
      <c r="H145">
        <f t="shared" si="16"/>
        <v>58</v>
      </c>
      <c r="I145" s="5" t="b">
        <f>misc[[#This Row],[Core_Hitter_Count]]&gt;0</f>
        <v>0</v>
      </c>
      <c r="J145" t="b">
        <f>misc[[#This Row],[LLC_Hitter_Count]]&gt;0</f>
        <v>0</v>
      </c>
      <c r="K145" t="b">
        <f>misc[[#This Row],[CHA_Hitter_Count]]&gt;0</f>
        <v>0</v>
      </c>
      <c r="L145" t="str">
        <f>_xlfn.TEXTJOIN("",,"*SOCKET0**COMPUTE",misc[[#This Row],[Compute]],"**UNCORE**CHA**CHA",misc[[#This Row],[location]],splitchar,"UTIL**MC*STATUS*")</f>
        <v>*SOCKET0**COMPUTE2**UNCORE**CHA**CHA142__UTIL**MC*STATUS*</v>
      </c>
      <c r="M145">
        <f>COUNTIFS(cha_mc[TestName],misc[[#This Row],[CHA_MCA_String]],cha_mc[VisualId],MC_Check!$H$2)</f>
        <v>0</v>
      </c>
      <c r="N145" t="str">
        <f>_xlfn.TEXTJOIN("",,"*SOCKET0**COMPUTE",misc[[#This Row],[Compute]],"**CPU**MODULE",misc[[#This Row],[Module]],splitchar,"MEC*CR*MCI*STATUS**")</f>
        <v>*SOCKET0**COMPUTE2**CPU**MODULE58__MEC*CR*MCI*STATUS**</v>
      </c>
      <c r="O145">
        <f>COUNTIFS(core_mc[TestName],misc[[#This Row],[MEC_MCA_String]],core_mc[VisualId],MC_Check!$H$2)</f>
        <v>0</v>
      </c>
      <c r="P145" t="str">
        <f>_xlfn.TEXTJOIN("",,"*SOCKET0**COMPUTE",misc[[#This Row],[Compute]],"**CPU**MODULE",misc[[#This Row],[Module]],splitchar,"AGU*CR*MCI*STATUS**")</f>
        <v>*SOCKET0**COMPUTE2**CPU**MODULE58__AGU*CR*MCI*STATUS**</v>
      </c>
      <c r="Q145">
        <f>COUNTIFS(core_mc[TestName],misc[[#This Row],[AGU_MCA_String]],core_mc[VisualId],MC_Check!$H$2)</f>
        <v>0</v>
      </c>
      <c r="R145" t="str">
        <f>_xlfn.TEXTJOIN("",,"*SOCKET0**COMPUTE",misc[[#This Row],[Compute]],"**CPU**MODULE",misc[[#This Row],[Module]],splitchar,"IC*CR*MCI*STATUS**")</f>
        <v>*SOCKET0**COMPUTE2**CPU**MODULE58__IC*CR*MCI*STATUS**</v>
      </c>
      <c r="S145">
        <f>COUNTIFS(core_mc[TestName],misc[[#This Row],[IC_MCA_String]],core_mc[VisualId],MC_Check!$H$2)</f>
        <v>0</v>
      </c>
      <c r="T145" t="str">
        <f>_xlfn.TEXTJOIN("",,"*SOCKET0**COMPUTE",misc[[#This Row],[Compute]],"**CPU**MODULE",misc[[#This Row],[Module]],splitchar,"BBL*CR*MCI*STATUS**")</f>
        <v>*SOCKET0**COMPUTE2**CPU**MODULE58__BBL*CR*MCI*STATUS**</v>
      </c>
      <c r="U145">
        <f>COUNTIFS(core_mc[TestName],misc[[#This Row],[CORE_BBL_String]],core_mc[VisualId],MC_Check!$H$2)</f>
        <v>0</v>
      </c>
      <c r="V145" t="str">
        <f>_xlfn.TEXTJOIN("",,"*SOCKET0**COMPUTE",misc[[#This Row],[Compute]],"**CPU**MODULE",misc[[#This Row],[Module]],splitchar,"BUS*CR*MCI*STATUS**")</f>
        <v>*SOCKET0**COMPUTE2**CPU**MODULE58__BUS*CR*MCI*STATUS**</v>
      </c>
      <c r="W145">
        <f>COUNTIFS(core_mc[TestName],misc[[#This Row],[Core_BUS_String]],core_mc[VisualId],MC_Check!$H$2)</f>
        <v>0</v>
      </c>
      <c r="X145" t="str">
        <f>_xlfn.TEXTJOIN("",,"*SOCKET0**COMPUTE",misc[[#This Row],[Compute]],"**CPU**MODULE",misc[[#This Row],[Module]],splitchar,"L2*CR*MCI*STATUS**")</f>
        <v>*SOCKET0**COMPUTE2**CPU**MODULE58__L2*CR*MCI*STATUS**</v>
      </c>
      <c r="Y145">
        <f>COUNTIFS(core_mc[TestName],misc[[#This Row],[Core_L2_String]],core_mc[VisualId],MC_Check!$H$2)</f>
        <v>0</v>
      </c>
      <c r="Z145">
        <f>misc[[#This Row],[Core_BBL_Count]]+misc[[#This Row],[Core_IC_Count]]+misc[[#This Row],[Core_MEC_Count]]+misc[[#This Row],[Core_AGU_Count]]+misc[[#This Row],[Core_L2_Count]]+misc[[#This Row],[Core_BUS_Count]]</f>
        <v>0</v>
      </c>
      <c r="AA14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5" t="str">
        <f>_xlfn.TEXTJOIN("",,"*SOCKET0**COMPUTE",misc[[#This Row],[Compute]],"**UNCORE**SCF**SCF*LLC**SCF*LLC",misc[[#This Row],[location]],splitchar,"MCI*STATUS*")</f>
        <v>*SOCKET0**COMPUTE2**UNCORE**SCF**SCF*LLC**SCF*LLC142__MCI*STATUS*</v>
      </c>
      <c r="AC145">
        <f>COUNTIFS(cha_mc[TestName],misc[[#This Row],[LLC_MCA_String]],cha_mc[VisualId],MC_Check!$H$2)</f>
        <v>0</v>
      </c>
    </row>
    <row r="146" spans="6:29" x14ac:dyDescent="0.3">
      <c r="F146">
        <v>2</v>
      </c>
      <c r="G146">
        <f t="shared" si="14"/>
        <v>143</v>
      </c>
      <c r="H146" s="95" t="s">
        <v>145</v>
      </c>
      <c r="I146" s="5" t="b">
        <f>misc[[#This Row],[Core_Hitter_Count]]&gt;0</f>
        <v>0</v>
      </c>
      <c r="J146" t="b">
        <f>misc[[#This Row],[LLC_Hitter_Count]]&gt;0</f>
        <v>0</v>
      </c>
      <c r="K146" t="b">
        <f>misc[[#This Row],[CHA_Hitter_Count]]&gt;0</f>
        <v>0</v>
      </c>
      <c r="L146" t="str">
        <f>_xlfn.TEXTJOIN("",,"*SOCKET0**COMPUTE",misc[[#This Row],[Compute]],"**UNCORE**CHA**CHA",misc[[#This Row],[location]],splitchar,"UTIL**MC*STATUS*")</f>
        <v>*SOCKET0**COMPUTE2**UNCORE**CHA**CHA143__UTIL**MC*STATUS*</v>
      </c>
      <c r="M146">
        <f>COUNTIFS(cha_mc[TestName],misc[[#This Row],[CHA_MCA_String]],cha_mc[VisualId],MC_Check!$H$2)</f>
        <v>0</v>
      </c>
      <c r="N146" t="str">
        <f>_xlfn.TEXTJOIN("",,"*SOCKET0**COMPUTE",misc[[#This Row],[Compute]],"**CPU**MODULE",misc[[#This Row],[Module]],splitchar,"MEC*CR*MCI*STATUS**")</f>
        <v>*SOCKET0**COMPUTE2**CPU**MODULE--__MEC*CR*MCI*STATUS**</v>
      </c>
      <c r="O146">
        <f>COUNTIFS(core_mc[TestName],misc[[#This Row],[MEC_MCA_String]],core_mc[VisualId],MC_Check!$H$2)</f>
        <v>0</v>
      </c>
      <c r="P146" t="str">
        <f>_xlfn.TEXTJOIN("",,"*SOCKET0**COMPUTE",misc[[#This Row],[Compute]],"**CPU**MODULE",misc[[#This Row],[Module]],splitchar,"AGU*CR*MCI*STATUS**")</f>
        <v>*SOCKET0**COMPUTE2**CPU**MODULE--__AGU*CR*MCI*STATUS**</v>
      </c>
      <c r="Q146">
        <f>COUNTIFS(core_mc[TestName],misc[[#This Row],[AGU_MCA_String]],core_mc[VisualId],MC_Check!$H$2)</f>
        <v>0</v>
      </c>
      <c r="R146" t="str">
        <f>_xlfn.TEXTJOIN("",,"*SOCKET0**COMPUTE",misc[[#This Row],[Compute]],"**CPU**MODULE",misc[[#This Row],[Module]],splitchar,"IC*CR*MCI*STATUS**")</f>
        <v>*SOCKET0**COMPUTE2**CPU**MODULE--__IC*CR*MCI*STATUS**</v>
      </c>
      <c r="S146">
        <f>COUNTIFS(core_mc[TestName],misc[[#This Row],[IC_MCA_String]],core_mc[VisualId],MC_Check!$H$2)</f>
        <v>0</v>
      </c>
      <c r="T146" t="str">
        <f>_xlfn.TEXTJOIN("",,"*SOCKET0**COMPUTE",misc[[#This Row],[Compute]],"**CPU**MODULE",misc[[#This Row],[Module]],splitchar,"BBL*CR*MCI*STATUS**")</f>
        <v>*SOCKET0**COMPUTE2**CPU**MODULE--__BBL*CR*MCI*STATUS**</v>
      </c>
      <c r="U146">
        <f>COUNTIFS(core_mc[TestName],misc[[#This Row],[CORE_BBL_String]],core_mc[VisualId],MC_Check!$H$2)</f>
        <v>0</v>
      </c>
      <c r="V146" t="str">
        <f>_xlfn.TEXTJOIN("",,"*SOCKET0**COMPUTE",misc[[#This Row],[Compute]],"**CPU**MODULE",misc[[#This Row],[Module]],splitchar,"BUS*CR*MCI*STATUS**")</f>
        <v>*SOCKET0**COMPUTE2**CPU**MODULE--__BUS*CR*MCI*STATUS**</v>
      </c>
      <c r="W146">
        <f>COUNTIFS(core_mc[TestName],misc[[#This Row],[Core_BUS_String]],core_mc[VisualId],MC_Check!$H$2)</f>
        <v>0</v>
      </c>
      <c r="X146" t="str">
        <f>_xlfn.TEXTJOIN("",,"*SOCKET0**COMPUTE",misc[[#This Row],[Compute]],"**CPU**MODULE",misc[[#This Row],[Module]],splitchar,"L2*CR*MCI*STATUS**")</f>
        <v>*SOCKET0**COMPUTE2**CPU**MODULE--__L2*CR*MCI*STATUS**</v>
      </c>
      <c r="Y146">
        <f>COUNTIFS(core_mc[TestName],misc[[#This Row],[Core_L2_String]],core_mc[VisualId],MC_Check!$H$2)</f>
        <v>0</v>
      </c>
      <c r="Z146">
        <f>misc[[#This Row],[Core_BBL_Count]]+misc[[#This Row],[Core_IC_Count]]+misc[[#This Row],[Core_MEC_Count]]+misc[[#This Row],[Core_AGU_Count]]+misc[[#This Row],[Core_L2_Count]]+misc[[#This Row],[Core_BUS_Count]]</f>
        <v>0</v>
      </c>
      <c r="AA14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6" t="str">
        <f>_xlfn.TEXTJOIN("",,"*SOCKET0**COMPUTE",misc[[#This Row],[Compute]],"**UNCORE**SCF**SCF*LLC**SCF*LLC",misc[[#This Row],[location]],splitchar,"MCI*STATUS*")</f>
        <v>*SOCKET0**COMPUTE2**UNCORE**SCF**SCF*LLC**SCF*LLC143__MCI*STATUS*</v>
      </c>
      <c r="AC146">
        <f>COUNTIFS(cha_mc[TestName],misc[[#This Row],[LLC_MCA_String]],cha_mc[VisualId],MC_Check!$H$2)</f>
        <v>0</v>
      </c>
    </row>
    <row r="147" spans="6:29" x14ac:dyDescent="0.3">
      <c r="F147">
        <v>2</v>
      </c>
      <c r="G147">
        <f t="shared" si="14"/>
        <v>144</v>
      </c>
      <c r="H147" s="95" t="s">
        <v>145</v>
      </c>
      <c r="I147" s="5" t="b">
        <f>misc[[#This Row],[Core_Hitter_Count]]&gt;0</f>
        <v>0</v>
      </c>
      <c r="J147" t="b">
        <f>misc[[#This Row],[LLC_Hitter_Count]]&gt;0</f>
        <v>0</v>
      </c>
      <c r="K147" t="b">
        <f>misc[[#This Row],[CHA_Hitter_Count]]&gt;0</f>
        <v>0</v>
      </c>
      <c r="L147" t="str">
        <f>_xlfn.TEXTJOIN("",,"*SOCKET0**COMPUTE",misc[[#This Row],[Compute]],"**UNCORE**CHA**CHA",misc[[#This Row],[location]],splitchar,"UTIL**MC*STATUS*")</f>
        <v>*SOCKET0**COMPUTE2**UNCORE**CHA**CHA144__UTIL**MC*STATUS*</v>
      </c>
      <c r="M147">
        <f>COUNTIFS(cha_mc[TestName],misc[[#This Row],[CHA_MCA_String]],cha_mc[VisualId],MC_Check!$H$2)</f>
        <v>0</v>
      </c>
      <c r="N147" t="str">
        <f>_xlfn.TEXTJOIN("",,"*SOCKET0**COMPUTE",misc[[#This Row],[Compute]],"**CPU**MODULE",misc[[#This Row],[Module]],splitchar,"MEC*CR*MCI*STATUS**")</f>
        <v>*SOCKET0**COMPUTE2**CPU**MODULE--__MEC*CR*MCI*STATUS**</v>
      </c>
      <c r="O147">
        <f>COUNTIFS(core_mc[TestName],misc[[#This Row],[MEC_MCA_String]],core_mc[VisualId],MC_Check!$H$2)</f>
        <v>0</v>
      </c>
      <c r="P147" t="str">
        <f>_xlfn.TEXTJOIN("",,"*SOCKET0**COMPUTE",misc[[#This Row],[Compute]],"**CPU**MODULE",misc[[#This Row],[Module]],splitchar,"AGU*CR*MCI*STATUS**")</f>
        <v>*SOCKET0**COMPUTE2**CPU**MODULE--__AGU*CR*MCI*STATUS**</v>
      </c>
      <c r="Q147">
        <f>COUNTIFS(core_mc[TestName],misc[[#This Row],[AGU_MCA_String]],core_mc[VisualId],MC_Check!$H$2)</f>
        <v>0</v>
      </c>
      <c r="R147" t="str">
        <f>_xlfn.TEXTJOIN("",,"*SOCKET0**COMPUTE",misc[[#This Row],[Compute]],"**CPU**MODULE",misc[[#This Row],[Module]],splitchar,"IC*CR*MCI*STATUS**")</f>
        <v>*SOCKET0**COMPUTE2**CPU**MODULE--__IC*CR*MCI*STATUS**</v>
      </c>
      <c r="S147">
        <f>COUNTIFS(core_mc[TestName],misc[[#This Row],[IC_MCA_String]],core_mc[VisualId],MC_Check!$H$2)</f>
        <v>0</v>
      </c>
      <c r="T147" t="str">
        <f>_xlfn.TEXTJOIN("",,"*SOCKET0**COMPUTE",misc[[#This Row],[Compute]],"**CPU**MODULE",misc[[#This Row],[Module]],splitchar,"BBL*CR*MCI*STATUS**")</f>
        <v>*SOCKET0**COMPUTE2**CPU**MODULE--__BBL*CR*MCI*STATUS**</v>
      </c>
      <c r="U147">
        <f>COUNTIFS(core_mc[TestName],misc[[#This Row],[CORE_BBL_String]],core_mc[VisualId],MC_Check!$H$2)</f>
        <v>0</v>
      </c>
      <c r="V147" t="str">
        <f>_xlfn.TEXTJOIN("",,"*SOCKET0**COMPUTE",misc[[#This Row],[Compute]],"**CPU**MODULE",misc[[#This Row],[Module]],splitchar,"BUS*CR*MCI*STATUS**")</f>
        <v>*SOCKET0**COMPUTE2**CPU**MODULE--__BUS*CR*MCI*STATUS**</v>
      </c>
      <c r="W147">
        <f>COUNTIFS(core_mc[TestName],misc[[#This Row],[Core_BUS_String]],core_mc[VisualId],MC_Check!$H$2)</f>
        <v>0</v>
      </c>
      <c r="X147" t="str">
        <f>_xlfn.TEXTJOIN("",,"*SOCKET0**COMPUTE",misc[[#This Row],[Compute]],"**CPU**MODULE",misc[[#This Row],[Module]],splitchar,"L2*CR*MCI*STATUS**")</f>
        <v>*SOCKET0**COMPUTE2**CPU**MODULE--__L2*CR*MCI*STATUS**</v>
      </c>
      <c r="Y147">
        <f>COUNTIFS(core_mc[TestName],misc[[#This Row],[Core_L2_String]],core_mc[VisualId],MC_Check!$H$2)</f>
        <v>0</v>
      </c>
      <c r="Z147">
        <f>misc[[#This Row],[Core_BBL_Count]]+misc[[#This Row],[Core_IC_Count]]+misc[[#This Row],[Core_MEC_Count]]+misc[[#This Row],[Core_AGU_Count]]+misc[[#This Row],[Core_L2_Count]]+misc[[#This Row],[Core_BUS_Count]]</f>
        <v>0</v>
      </c>
      <c r="AA14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7" t="str">
        <f>_xlfn.TEXTJOIN("",,"*SOCKET0**COMPUTE",misc[[#This Row],[Compute]],"**UNCORE**SCF**SCF*LLC**SCF*LLC",misc[[#This Row],[location]],splitchar,"MCI*STATUS*")</f>
        <v>*SOCKET0**COMPUTE2**UNCORE**SCF**SCF*LLC**SCF*LLC144__MCI*STATUS*</v>
      </c>
      <c r="AC147">
        <f>COUNTIFS(cha_mc[TestName],misc[[#This Row],[LLC_MCA_String]],cha_mc[VisualId],MC_Check!$H$2)</f>
        <v>0</v>
      </c>
    </row>
    <row r="148" spans="6:29" x14ac:dyDescent="0.3">
      <c r="F148">
        <v>2</v>
      </c>
      <c r="G148">
        <f t="shared" si="14"/>
        <v>145</v>
      </c>
      <c r="H148" s="95" t="s">
        <v>145</v>
      </c>
      <c r="I148" s="5" t="b">
        <f>misc[[#This Row],[Core_Hitter_Count]]&gt;0</f>
        <v>0</v>
      </c>
      <c r="J148" t="b">
        <f>misc[[#This Row],[LLC_Hitter_Count]]&gt;0</f>
        <v>0</v>
      </c>
      <c r="K148" t="b">
        <f>misc[[#This Row],[CHA_Hitter_Count]]&gt;0</f>
        <v>0</v>
      </c>
      <c r="L148" t="str">
        <f>_xlfn.TEXTJOIN("",,"*SOCKET0**COMPUTE",misc[[#This Row],[Compute]],"**UNCORE**CHA**CHA",misc[[#This Row],[location]],splitchar,"UTIL**MC*STATUS*")</f>
        <v>*SOCKET0**COMPUTE2**UNCORE**CHA**CHA145__UTIL**MC*STATUS*</v>
      </c>
      <c r="M148">
        <f>COUNTIFS(cha_mc[TestName],misc[[#This Row],[CHA_MCA_String]],cha_mc[VisualId],MC_Check!$H$2)</f>
        <v>0</v>
      </c>
      <c r="N148" t="str">
        <f>_xlfn.TEXTJOIN("",,"*SOCKET0**COMPUTE",misc[[#This Row],[Compute]],"**CPU**MODULE",misc[[#This Row],[Module]],splitchar,"MEC*CR*MCI*STATUS**")</f>
        <v>*SOCKET0**COMPUTE2**CPU**MODULE--__MEC*CR*MCI*STATUS**</v>
      </c>
      <c r="O148">
        <f>COUNTIFS(core_mc[TestName],misc[[#This Row],[MEC_MCA_String]],core_mc[VisualId],MC_Check!$H$2)</f>
        <v>0</v>
      </c>
      <c r="P148" t="str">
        <f>_xlfn.TEXTJOIN("",,"*SOCKET0**COMPUTE",misc[[#This Row],[Compute]],"**CPU**MODULE",misc[[#This Row],[Module]],splitchar,"AGU*CR*MCI*STATUS**")</f>
        <v>*SOCKET0**COMPUTE2**CPU**MODULE--__AGU*CR*MCI*STATUS**</v>
      </c>
      <c r="Q148">
        <f>COUNTIFS(core_mc[TestName],misc[[#This Row],[AGU_MCA_String]],core_mc[VisualId],MC_Check!$H$2)</f>
        <v>0</v>
      </c>
      <c r="R148" t="str">
        <f>_xlfn.TEXTJOIN("",,"*SOCKET0**COMPUTE",misc[[#This Row],[Compute]],"**CPU**MODULE",misc[[#This Row],[Module]],splitchar,"IC*CR*MCI*STATUS**")</f>
        <v>*SOCKET0**COMPUTE2**CPU**MODULE--__IC*CR*MCI*STATUS**</v>
      </c>
      <c r="S148">
        <f>COUNTIFS(core_mc[TestName],misc[[#This Row],[IC_MCA_String]],core_mc[VisualId],MC_Check!$H$2)</f>
        <v>0</v>
      </c>
      <c r="T148" t="str">
        <f>_xlfn.TEXTJOIN("",,"*SOCKET0**COMPUTE",misc[[#This Row],[Compute]],"**CPU**MODULE",misc[[#This Row],[Module]],splitchar,"BBL*CR*MCI*STATUS**")</f>
        <v>*SOCKET0**COMPUTE2**CPU**MODULE--__BBL*CR*MCI*STATUS**</v>
      </c>
      <c r="U148">
        <f>COUNTIFS(core_mc[TestName],misc[[#This Row],[CORE_BBL_String]],core_mc[VisualId],MC_Check!$H$2)</f>
        <v>0</v>
      </c>
      <c r="V148" t="str">
        <f>_xlfn.TEXTJOIN("",,"*SOCKET0**COMPUTE",misc[[#This Row],[Compute]],"**CPU**MODULE",misc[[#This Row],[Module]],splitchar,"BUS*CR*MCI*STATUS**")</f>
        <v>*SOCKET0**COMPUTE2**CPU**MODULE--__BUS*CR*MCI*STATUS**</v>
      </c>
      <c r="W148">
        <f>COUNTIFS(core_mc[TestName],misc[[#This Row],[Core_BUS_String]],core_mc[VisualId],MC_Check!$H$2)</f>
        <v>0</v>
      </c>
      <c r="X148" t="str">
        <f>_xlfn.TEXTJOIN("",,"*SOCKET0**COMPUTE",misc[[#This Row],[Compute]],"**CPU**MODULE",misc[[#This Row],[Module]],splitchar,"L2*CR*MCI*STATUS**")</f>
        <v>*SOCKET0**COMPUTE2**CPU**MODULE--__L2*CR*MCI*STATUS**</v>
      </c>
      <c r="Y148">
        <f>COUNTIFS(core_mc[TestName],misc[[#This Row],[Core_L2_String]],core_mc[VisualId],MC_Check!$H$2)</f>
        <v>0</v>
      </c>
      <c r="Z148">
        <f>misc[[#This Row],[Core_BBL_Count]]+misc[[#This Row],[Core_IC_Count]]+misc[[#This Row],[Core_MEC_Count]]+misc[[#This Row],[Core_AGU_Count]]+misc[[#This Row],[Core_L2_Count]]+misc[[#This Row],[Core_BUS_Count]]</f>
        <v>0</v>
      </c>
      <c r="AA14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8" t="str">
        <f>_xlfn.TEXTJOIN("",,"*SOCKET0**COMPUTE",misc[[#This Row],[Compute]],"**UNCORE**SCF**SCF*LLC**SCF*LLC",misc[[#This Row],[location]],splitchar,"MCI*STATUS*")</f>
        <v>*SOCKET0**COMPUTE2**UNCORE**SCF**SCF*LLC**SCF*LLC145__MCI*STATUS*</v>
      </c>
      <c r="AC148">
        <f>COUNTIFS(cha_mc[TestName],misc[[#This Row],[LLC_MCA_String]],cha_mc[VisualId],MC_Check!$H$2)</f>
        <v>0</v>
      </c>
    </row>
    <row r="149" spans="6:29" x14ac:dyDescent="0.3">
      <c r="F149">
        <v>2</v>
      </c>
      <c r="G149">
        <f t="shared" si="14"/>
        <v>146</v>
      </c>
      <c r="H149" s="95" t="s">
        <v>145</v>
      </c>
      <c r="I149" s="5" t="b">
        <f>misc[[#This Row],[Core_Hitter_Count]]&gt;0</f>
        <v>0</v>
      </c>
      <c r="J149" t="b">
        <f>misc[[#This Row],[LLC_Hitter_Count]]&gt;0</f>
        <v>0</v>
      </c>
      <c r="K149" t="b">
        <f>misc[[#This Row],[CHA_Hitter_Count]]&gt;0</f>
        <v>0</v>
      </c>
      <c r="L149" t="str">
        <f>_xlfn.TEXTJOIN("",,"*SOCKET0**COMPUTE",misc[[#This Row],[Compute]],"**UNCORE**CHA**CHA",misc[[#This Row],[location]],splitchar,"UTIL**MC*STATUS*")</f>
        <v>*SOCKET0**COMPUTE2**UNCORE**CHA**CHA146__UTIL**MC*STATUS*</v>
      </c>
      <c r="M149">
        <f>COUNTIFS(cha_mc[TestName],misc[[#This Row],[CHA_MCA_String]],cha_mc[VisualId],MC_Check!$H$2)</f>
        <v>0</v>
      </c>
      <c r="N149" t="str">
        <f>_xlfn.TEXTJOIN("",,"*SOCKET0**COMPUTE",misc[[#This Row],[Compute]],"**CPU**MODULE",misc[[#This Row],[Module]],splitchar,"MEC*CR*MCI*STATUS**")</f>
        <v>*SOCKET0**COMPUTE2**CPU**MODULE--__MEC*CR*MCI*STATUS**</v>
      </c>
      <c r="O149">
        <f>COUNTIFS(core_mc[TestName],misc[[#This Row],[MEC_MCA_String]],core_mc[VisualId],MC_Check!$H$2)</f>
        <v>0</v>
      </c>
      <c r="P149" t="str">
        <f>_xlfn.TEXTJOIN("",,"*SOCKET0**COMPUTE",misc[[#This Row],[Compute]],"**CPU**MODULE",misc[[#This Row],[Module]],splitchar,"AGU*CR*MCI*STATUS**")</f>
        <v>*SOCKET0**COMPUTE2**CPU**MODULE--__AGU*CR*MCI*STATUS**</v>
      </c>
      <c r="Q149">
        <f>COUNTIFS(core_mc[TestName],misc[[#This Row],[AGU_MCA_String]],core_mc[VisualId],MC_Check!$H$2)</f>
        <v>0</v>
      </c>
      <c r="R149" t="str">
        <f>_xlfn.TEXTJOIN("",,"*SOCKET0**COMPUTE",misc[[#This Row],[Compute]],"**CPU**MODULE",misc[[#This Row],[Module]],splitchar,"IC*CR*MCI*STATUS**")</f>
        <v>*SOCKET0**COMPUTE2**CPU**MODULE--__IC*CR*MCI*STATUS**</v>
      </c>
      <c r="S149">
        <f>COUNTIFS(core_mc[TestName],misc[[#This Row],[IC_MCA_String]],core_mc[VisualId],MC_Check!$H$2)</f>
        <v>0</v>
      </c>
      <c r="T149" t="str">
        <f>_xlfn.TEXTJOIN("",,"*SOCKET0**COMPUTE",misc[[#This Row],[Compute]],"**CPU**MODULE",misc[[#This Row],[Module]],splitchar,"BBL*CR*MCI*STATUS**")</f>
        <v>*SOCKET0**COMPUTE2**CPU**MODULE--__BBL*CR*MCI*STATUS**</v>
      </c>
      <c r="U149">
        <f>COUNTIFS(core_mc[TestName],misc[[#This Row],[CORE_BBL_String]],core_mc[VisualId],MC_Check!$H$2)</f>
        <v>0</v>
      </c>
      <c r="V149" t="str">
        <f>_xlfn.TEXTJOIN("",,"*SOCKET0**COMPUTE",misc[[#This Row],[Compute]],"**CPU**MODULE",misc[[#This Row],[Module]],splitchar,"BUS*CR*MCI*STATUS**")</f>
        <v>*SOCKET0**COMPUTE2**CPU**MODULE--__BUS*CR*MCI*STATUS**</v>
      </c>
      <c r="W149">
        <f>COUNTIFS(core_mc[TestName],misc[[#This Row],[Core_BUS_String]],core_mc[VisualId],MC_Check!$H$2)</f>
        <v>0</v>
      </c>
      <c r="X149" t="str">
        <f>_xlfn.TEXTJOIN("",,"*SOCKET0**COMPUTE",misc[[#This Row],[Compute]],"**CPU**MODULE",misc[[#This Row],[Module]],splitchar,"L2*CR*MCI*STATUS**")</f>
        <v>*SOCKET0**COMPUTE2**CPU**MODULE--__L2*CR*MCI*STATUS**</v>
      </c>
      <c r="Y149">
        <f>COUNTIFS(core_mc[TestName],misc[[#This Row],[Core_L2_String]],core_mc[VisualId],MC_Check!$H$2)</f>
        <v>0</v>
      </c>
      <c r="Z149">
        <f>misc[[#This Row],[Core_BBL_Count]]+misc[[#This Row],[Core_IC_Count]]+misc[[#This Row],[Core_MEC_Count]]+misc[[#This Row],[Core_AGU_Count]]+misc[[#This Row],[Core_L2_Count]]+misc[[#This Row],[Core_BUS_Count]]</f>
        <v>0</v>
      </c>
      <c r="AA14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9" t="str">
        <f>_xlfn.TEXTJOIN("",,"*SOCKET0**COMPUTE",misc[[#This Row],[Compute]],"**UNCORE**SCF**SCF*LLC**SCF*LLC",misc[[#This Row],[location]],splitchar,"MCI*STATUS*")</f>
        <v>*SOCKET0**COMPUTE2**UNCORE**SCF**SCF*LLC**SCF*LLC146__MCI*STATUS*</v>
      </c>
      <c r="AC149">
        <f>COUNTIFS(cha_mc[TestName],misc[[#This Row],[LLC_MCA_String]],cha_mc[VisualId],MC_Check!$H$2)</f>
        <v>0</v>
      </c>
    </row>
    <row r="150" spans="6:29" x14ac:dyDescent="0.3">
      <c r="F150">
        <v>2</v>
      </c>
      <c r="G150">
        <f t="shared" si="14"/>
        <v>147</v>
      </c>
      <c r="H150">
        <f>H143+1</f>
        <v>51</v>
      </c>
      <c r="I150" s="5" t="b">
        <f>misc[[#This Row],[Core_Hitter_Count]]&gt;0</f>
        <v>0</v>
      </c>
      <c r="J150" t="b">
        <f>misc[[#This Row],[LLC_Hitter_Count]]&gt;0</f>
        <v>0</v>
      </c>
      <c r="K150" t="b">
        <f>misc[[#This Row],[CHA_Hitter_Count]]&gt;0</f>
        <v>0</v>
      </c>
      <c r="L150" t="str">
        <f>_xlfn.TEXTJOIN("",,"*SOCKET0**COMPUTE",misc[[#This Row],[Compute]],"**UNCORE**CHA**CHA",misc[[#This Row],[location]],splitchar,"UTIL**MC*STATUS*")</f>
        <v>*SOCKET0**COMPUTE2**UNCORE**CHA**CHA147__UTIL**MC*STATUS*</v>
      </c>
      <c r="M150">
        <f>COUNTIFS(cha_mc[TestName],misc[[#This Row],[CHA_MCA_String]],cha_mc[VisualId],MC_Check!$H$2)</f>
        <v>0</v>
      </c>
      <c r="N150" t="str">
        <f>_xlfn.TEXTJOIN("",,"*SOCKET0**COMPUTE",misc[[#This Row],[Compute]],"**CPU**MODULE",misc[[#This Row],[Module]],splitchar,"MEC*CR*MCI*STATUS**")</f>
        <v>*SOCKET0**COMPUTE2**CPU**MODULE51__MEC*CR*MCI*STATUS**</v>
      </c>
      <c r="O150">
        <f>COUNTIFS(core_mc[TestName],misc[[#This Row],[MEC_MCA_String]],core_mc[VisualId],MC_Check!$H$2)</f>
        <v>0</v>
      </c>
      <c r="P150" t="str">
        <f>_xlfn.TEXTJOIN("",,"*SOCKET0**COMPUTE",misc[[#This Row],[Compute]],"**CPU**MODULE",misc[[#This Row],[Module]],splitchar,"AGU*CR*MCI*STATUS**")</f>
        <v>*SOCKET0**COMPUTE2**CPU**MODULE51__AGU*CR*MCI*STATUS**</v>
      </c>
      <c r="Q150">
        <f>COUNTIFS(core_mc[TestName],misc[[#This Row],[AGU_MCA_String]],core_mc[VisualId],MC_Check!$H$2)</f>
        <v>0</v>
      </c>
      <c r="R150" t="str">
        <f>_xlfn.TEXTJOIN("",,"*SOCKET0**COMPUTE",misc[[#This Row],[Compute]],"**CPU**MODULE",misc[[#This Row],[Module]],splitchar,"IC*CR*MCI*STATUS**")</f>
        <v>*SOCKET0**COMPUTE2**CPU**MODULE51__IC*CR*MCI*STATUS**</v>
      </c>
      <c r="S150">
        <f>COUNTIFS(core_mc[TestName],misc[[#This Row],[IC_MCA_String]],core_mc[VisualId],MC_Check!$H$2)</f>
        <v>0</v>
      </c>
      <c r="T150" t="str">
        <f>_xlfn.TEXTJOIN("",,"*SOCKET0**COMPUTE",misc[[#This Row],[Compute]],"**CPU**MODULE",misc[[#This Row],[Module]],splitchar,"BBL*CR*MCI*STATUS**")</f>
        <v>*SOCKET0**COMPUTE2**CPU**MODULE51__BBL*CR*MCI*STATUS**</v>
      </c>
      <c r="U150">
        <f>COUNTIFS(core_mc[TestName],misc[[#This Row],[CORE_BBL_String]],core_mc[VisualId],MC_Check!$H$2)</f>
        <v>0</v>
      </c>
      <c r="V150" t="str">
        <f>_xlfn.TEXTJOIN("",,"*SOCKET0**COMPUTE",misc[[#This Row],[Compute]],"**CPU**MODULE",misc[[#This Row],[Module]],splitchar,"BUS*CR*MCI*STATUS**")</f>
        <v>*SOCKET0**COMPUTE2**CPU**MODULE51__BUS*CR*MCI*STATUS**</v>
      </c>
      <c r="W150">
        <f>COUNTIFS(core_mc[TestName],misc[[#This Row],[Core_BUS_String]],core_mc[VisualId],MC_Check!$H$2)</f>
        <v>0</v>
      </c>
      <c r="X150" t="str">
        <f>_xlfn.TEXTJOIN("",,"*SOCKET0**COMPUTE",misc[[#This Row],[Compute]],"**CPU**MODULE",misc[[#This Row],[Module]],splitchar,"L2*CR*MCI*STATUS**")</f>
        <v>*SOCKET0**COMPUTE2**CPU**MODULE51__L2*CR*MCI*STATUS**</v>
      </c>
      <c r="Y150">
        <f>COUNTIFS(core_mc[TestName],misc[[#This Row],[Core_L2_String]],core_mc[VisualId],MC_Check!$H$2)</f>
        <v>0</v>
      </c>
      <c r="Z150">
        <f>misc[[#This Row],[Core_BBL_Count]]+misc[[#This Row],[Core_IC_Count]]+misc[[#This Row],[Core_MEC_Count]]+misc[[#This Row],[Core_AGU_Count]]+misc[[#This Row],[Core_L2_Count]]+misc[[#This Row],[Core_BUS_Count]]</f>
        <v>0</v>
      </c>
      <c r="AA15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0" t="str">
        <f>_xlfn.TEXTJOIN("",,"*SOCKET0**COMPUTE",misc[[#This Row],[Compute]],"**UNCORE**SCF**SCF*LLC**SCF*LLC",misc[[#This Row],[location]],splitchar,"MCI*STATUS*")</f>
        <v>*SOCKET0**COMPUTE2**UNCORE**SCF**SCF*LLC**SCF*LLC147__MCI*STATUS*</v>
      </c>
      <c r="AC150">
        <f>COUNTIFS(cha_mc[TestName],misc[[#This Row],[LLC_MCA_String]],cha_mc[VisualId],MC_Check!$H$2)</f>
        <v>0</v>
      </c>
    </row>
    <row r="151" spans="6:29" x14ac:dyDescent="0.3">
      <c r="F151">
        <v>2</v>
      </c>
      <c r="G151">
        <f t="shared" si="14"/>
        <v>148</v>
      </c>
      <c r="H151">
        <f t="shared" ref="H151:H152" si="17">H144+1</f>
        <v>55</v>
      </c>
      <c r="I151" s="5" t="b">
        <f>misc[[#This Row],[Core_Hitter_Count]]&gt;0</f>
        <v>0</v>
      </c>
      <c r="J151" t="b">
        <f>misc[[#This Row],[LLC_Hitter_Count]]&gt;0</f>
        <v>0</v>
      </c>
      <c r="K151" t="b">
        <f>misc[[#This Row],[CHA_Hitter_Count]]&gt;0</f>
        <v>0</v>
      </c>
      <c r="L151" t="str">
        <f>_xlfn.TEXTJOIN("",,"*SOCKET0**COMPUTE",misc[[#This Row],[Compute]],"**UNCORE**CHA**CHA",misc[[#This Row],[location]],splitchar,"UTIL**MC*STATUS*")</f>
        <v>*SOCKET0**COMPUTE2**UNCORE**CHA**CHA148__UTIL**MC*STATUS*</v>
      </c>
      <c r="M151">
        <f>COUNTIFS(cha_mc[TestName],misc[[#This Row],[CHA_MCA_String]],cha_mc[VisualId],MC_Check!$H$2)</f>
        <v>0</v>
      </c>
      <c r="N151" t="str">
        <f>_xlfn.TEXTJOIN("",,"*SOCKET0**COMPUTE",misc[[#This Row],[Compute]],"**CPU**MODULE",misc[[#This Row],[Module]],splitchar,"MEC*CR*MCI*STATUS**")</f>
        <v>*SOCKET0**COMPUTE2**CPU**MODULE55__MEC*CR*MCI*STATUS**</v>
      </c>
      <c r="O151">
        <f>COUNTIFS(core_mc[TestName],misc[[#This Row],[MEC_MCA_String]],core_mc[VisualId],MC_Check!$H$2)</f>
        <v>0</v>
      </c>
      <c r="P151" t="str">
        <f>_xlfn.TEXTJOIN("",,"*SOCKET0**COMPUTE",misc[[#This Row],[Compute]],"**CPU**MODULE",misc[[#This Row],[Module]],splitchar,"AGU*CR*MCI*STATUS**")</f>
        <v>*SOCKET0**COMPUTE2**CPU**MODULE55__AGU*CR*MCI*STATUS**</v>
      </c>
      <c r="Q151">
        <f>COUNTIFS(core_mc[TestName],misc[[#This Row],[AGU_MCA_String]],core_mc[VisualId],MC_Check!$H$2)</f>
        <v>0</v>
      </c>
      <c r="R151" t="str">
        <f>_xlfn.TEXTJOIN("",,"*SOCKET0**COMPUTE",misc[[#This Row],[Compute]],"**CPU**MODULE",misc[[#This Row],[Module]],splitchar,"IC*CR*MCI*STATUS**")</f>
        <v>*SOCKET0**COMPUTE2**CPU**MODULE55__IC*CR*MCI*STATUS**</v>
      </c>
      <c r="S151">
        <f>COUNTIFS(core_mc[TestName],misc[[#This Row],[IC_MCA_String]],core_mc[VisualId],MC_Check!$H$2)</f>
        <v>0</v>
      </c>
      <c r="T151" t="str">
        <f>_xlfn.TEXTJOIN("",,"*SOCKET0**COMPUTE",misc[[#This Row],[Compute]],"**CPU**MODULE",misc[[#This Row],[Module]],splitchar,"BBL*CR*MCI*STATUS**")</f>
        <v>*SOCKET0**COMPUTE2**CPU**MODULE55__BBL*CR*MCI*STATUS**</v>
      </c>
      <c r="U151">
        <f>COUNTIFS(core_mc[TestName],misc[[#This Row],[CORE_BBL_String]],core_mc[VisualId],MC_Check!$H$2)</f>
        <v>0</v>
      </c>
      <c r="V151" t="str">
        <f>_xlfn.TEXTJOIN("",,"*SOCKET0**COMPUTE",misc[[#This Row],[Compute]],"**CPU**MODULE",misc[[#This Row],[Module]],splitchar,"BUS*CR*MCI*STATUS**")</f>
        <v>*SOCKET0**COMPUTE2**CPU**MODULE55__BUS*CR*MCI*STATUS**</v>
      </c>
      <c r="W151">
        <f>COUNTIFS(core_mc[TestName],misc[[#This Row],[Core_BUS_String]],core_mc[VisualId],MC_Check!$H$2)</f>
        <v>0</v>
      </c>
      <c r="X151" t="str">
        <f>_xlfn.TEXTJOIN("",,"*SOCKET0**COMPUTE",misc[[#This Row],[Compute]],"**CPU**MODULE",misc[[#This Row],[Module]],splitchar,"L2*CR*MCI*STATUS**")</f>
        <v>*SOCKET0**COMPUTE2**CPU**MODULE55__L2*CR*MCI*STATUS**</v>
      </c>
      <c r="Y151">
        <f>COUNTIFS(core_mc[TestName],misc[[#This Row],[Core_L2_String]],core_mc[VisualId],MC_Check!$H$2)</f>
        <v>0</v>
      </c>
      <c r="Z151">
        <f>misc[[#This Row],[Core_BBL_Count]]+misc[[#This Row],[Core_IC_Count]]+misc[[#This Row],[Core_MEC_Count]]+misc[[#This Row],[Core_AGU_Count]]+misc[[#This Row],[Core_L2_Count]]+misc[[#This Row],[Core_BUS_Count]]</f>
        <v>0</v>
      </c>
      <c r="AA15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1" t="str">
        <f>_xlfn.TEXTJOIN("",,"*SOCKET0**COMPUTE",misc[[#This Row],[Compute]],"**UNCORE**SCF**SCF*LLC**SCF*LLC",misc[[#This Row],[location]],splitchar,"MCI*STATUS*")</f>
        <v>*SOCKET0**COMPUTE2**UNCORE**SCF**SCF*LLC**SCF*LLC148__MCI*STATUS*</v>
      </c>
      <c r="AC151">
        <f>COUNTIFS(cha_mc[TestName],misc[[#This Row],[LLC_MCA_String]],cha_mc[VisualId],MC_Check!$H$2)</f>
        <v>0</v>
      </c>
    </row>
    <row r="152" spans="6:29" x14ac:dyDescent="0.3">
      <c r="F152">
        <v>2</v>
      </c>
      <c r="G152">
        <f t="shared" si="14"/>
        <v>149</v>
      </c>
      <c r="H152">
        <f t="shared" si="17"/>
        <v>59</v>
      </c>
      <c r="I152" s="5" t="b">
        <f>misc[[#This Row],[Core_Hitter_Count]]&gt;0</f>
        <v>0</v>
      </c>
      <c r="J152" t="b">
        <f>misc[[#This Row],[LLC_Hitter_Count]]&gt;0</f>
        <v>0</v>
      </c>
      <c r="K152" t="b">
        <f>misc[[#This Row],[CHA_Hitter_Count]]&gt;0</f>
        <v>0</v>
      </c>
      <c r="L152" t="str">
        <f>_xlfn.TEXTJOIN("",,"*SOCKET0**COMPUTE",misc[[#This Row],[Compute]],"**UNCORE**CHA**CHA",misc[[#This Row],[location]],splitchar,"UTIL**MC*STATUS*")</f>
        <v>*SOCKET0**COMPUTE2**UNCORE**CHA**CHA149__UTIL**MC*STATUS*</v>
      </c>
      <c r="M152">
        <f>COUNTIFS(cha_mc[TestName],misc[[#This Row],[CHA_MCA_String]],cha_mc[VisualId],MC_Check!$H$2)</f>
        <v>0</v>
      </c>
      <c r="N152" t="str">
        <f>_xlfn.TEXTJOIN("",,"*SOCKET0**COMPUTE",misc[[#This Row],[Compute]],"**CPU**MODULE",misc[[#This Row],[Module]],splitchar,"MEC*CR*MCI*STATUS**")</f>
        <v>*SOCKET0**COMPUTE2**CPU**MODULE59__MEC*CR*MCI*STATUS**</v>
      </c>
      <c r="O152">
        <f>COUNTIFS(core_mc[TestName],misc[[#This Row],[MEC_MCA_String]],core_mc[VisualId],MC_Check!$H$2)</f>
        <v>0</v>
      </c>
      <c r="P152" t="str">
        <f>_xlfn.TEXTJOIN("",,"*SOCKET0**COMPUTE",misc[[#This Row],[Compute]],"**CPU**MODULE",misc[[#This Row],[Module]],splitchar,"AGU*CR*MCI*STATUS**")</f>
        <v>*SOCKET0**COMPUTE2**CPU**MODULE59__AGU*CR*MCI*STATUS**</v>
      </c>
      <c r="Q152">
        <f>COUNTIFS(core_mc[TestName],misc[[#This Row],[AGU_MCA_String]],core_mc[VisualId],MC_Check!$H$2)</f>
        <v>0</v>
      </c>
      <c r="R152" t="str">
        <f>_xlfn.TEXTJOIN("",,"*SOCKET0**COMPUTE",misc[[#This Row],[Compute]],"**CPU**MODULE",misc[[#This Row],[Module]],splitchar,"IC*CR*MCI*STATUS**")</f>
        <v>*SOCKET0**COMPUTE2**CPU**MODULE59__IC*CR*MCI*STATUS**</v>
      </c>
      <c r="S152">
        <f>COUNTIFS(core_mc[TestName],misc[[#This Row],[IC_MCA_String]],core_mc[VisualId],MC_Check!$H$2)</f>
        <v>0</v>
      </c>
      <c r="T152" t="str">
        <f>_xlfn.TEXTJOIN("",,"*SOCKET0**COMPUTE",misc[[#This Row],[Compute]],"**CPU**MODULE",misc[[#This Row],[Module]],splitchar,"BBL*CR*MCI*STATUS**")</f>
        <v>*SOCKET0**COMPUTE2**CPU**MODULE59__BBL*CR*MCI*STATUS**</v>
      </c>
      <c r="U152">
        <f>COUNTIFS(core_mc[TestName],misc[[#This Row],[CORE_BBL_String]],core_mc[VisualId],MC_Check!$H$2)</f>
        <v>0</v>
      </c>
      <c r="V152" t="str">
        <f>_xlfn.TEXTJOIN("",,"*SOCKET0**COMPUTE",misc[[#This Row],[Compute]],"**CPU**MODULE",misc[[#This Row],[Module]],splitchar,"BUS*CR*MCI*STATUS**")</f>
        <v>*SOCKET0**COMPUTE2**CPU**MODULE59__BUS*CR*MCI*STATUS**</v>
      </c>
      <c r="W152">
        <f>COUNTIFS(core_mc[TestName],misc[[#This Row],[Core_BUS_String]],core_mc[VisualId],MC_Check!$H$2)</f>
        <v>0</v>
      </c>
      <c r="X152" t="str">
        <f>_xlfn.TEXTJOIN("",,"*SOCKET0**COMPUTE",misc[[#This Row],[Compute]],"**CPU**MODULE",misc[[#This Row],[Module]],splitchar,"L2*CR*MCI*STATUS**")</f>
        <v>*SOCKET0**COMPUTE2**CPU**MODULE59__L2*CR*MCI*STATUS**</v>
      </c>
      <c r="Y152">
        <f>COUNTIFS(core_mc[TestName],misc[[#This Row],[Core_L2_String]],core_mc[VisualId],MC_Check!$H$2)</f>
        <v>0</v>
      </c>
      <c r="Z152">
        <f>misc[[#This Row],[Core_BBL_Count]]+misc[[#This Row],[Core_IC_Count]]+misc[[#This Row],[Core_MEC_Count]]+misc[[#This Row],[Core_AGU_Count]]+misc[[#This Row],[Core_L2_Count]]+misc[[#This Row],[Core_BUS_Count]]</f>
        <v>0</v>
      </c>
      <c r="AA15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2" t="str">
        <f>_xlfn.TEXTJOIN("",,"*SOCKET0**COMPUTE",misc[[#This Row],[Compute]],"**UNCORE**SCF**SCF*LLC**SCF*LLC",misc[[#This Row],[location]],splitchar,"MCI*STATUS*")</f>
        <v>*SOCKET0**COMPUTE2**UNCORE**SCF**SCF*LLC**SCF*LLC149__MCI*STATUS*</v>
      </c>
      <c r="AC152">
        <f>COUNTIFS(cha_mc[TestName],misc[[#This Row],[LLC_MCA_String]],cha_mc[VisualId],MC_Check!$H$2)</f>
        <v>0</v>
      </c>
    </row>
    <row r="153" spans="6:29" x14ac:dyDescent="0.3">
      <c r="F153">
        <v>2</v>
      </c>
      <c r="G153">
        <f t="shared" si="14"/>
        <v>150</v>
      </c>
      <c r="H153" s="95" t="s">
        <v>145</v>
      </c>
      <c r="I153" s="5" t="b">
        <f>misc[[#This Row],[Core_Hitter_Count]]&gt;0</f>
        <v>0</v>
      </c>
      <c r="J153" t="b">
        <f>misc[[#This Row],[LLC_Hitter_Count]]&gt;0</f>
        <v>0</v>
      </c>
      <c r="K153" t="b">
        <f>misc[[#This Row],[CHA_Hitter_Count]]&gt;0</f>
        <v>0</v>
      </c>
      <c r="L153" t="str">
        <f>_xlfn.TEXTJOIN("",,"*SOCKET0**COMPUTE",misc[[#This Row],[Compute]],"**UNCORE**CHA**CHA",misc[[#This Row],[location]],splitchar,"UTIL**MC*STATUS*")</f>
        <v>*SOCKET0**COMPUTE2**UNCORE**CHA**CHA150__UTIL**MC*STATUS*</v>
      </c>
      <c r="M153">
        <f>COUNTIFS(cha_mc[TestName],misc[[#This Row],[CHA_MCA_String]],cha_mc[VisualId],MC_Check!$H$2)</f>
        <v>0</v>
      </c>
      <c r="N153" t="str">
        <f>_xlfn.TEXTJOIN("",,"*SOCKET0**COMPUTE",misc[[#This Row],[Compute]],"**CPU**MODULE",misc[[#This Row],[Module]],splitchar,"MEC*CR*MCI*STATUS**")</f>
        <v>*SOCKET0**COMPUTE2**CPU**MODULE--__MEC*CR*MCI*STATUS**</v>
      </c>
      <c r="O153">
        <f>COUNTIFS(core_mc[TestName],misc[[#This Row],[MEC_MCA_String]],core_mc[VisualId],MC_Check!$H$2)</f>
        <v>0</v>
      </c>
      <c r="P153" t="str">
        <f>_xlfn.TEXTJOIN("",,"*SOCKET0**COMPUTE",misc[[#This Row],[Compute]],"**CPU**MODULE",misc[[#This Row],[Module]],splitchar,"AGU*CR*MCI*STATUS**")</f>
        <v>*SOCKET0**COMPUTE2**CPU**MODULE--__AGU*CR*MCI*STATUS**</v>
      </c>
      <c r="Q153">
        <f>COUNTIFS(core_mc[TestName],misc[[#This Row],[AGU_MCA_String]],core_mc[VisualId],MC_Check!$H$2)</f>
        <v>0</v>
      </c>
      <c r="R153" t="str">
        <f>_xlfn.TEXTJOIN("",,"*SOCKET0**COMPUTE",misc[[#This Row],[Compute]],"**CPU**MODULE",misc[[#This Row],[Module]],splitchar,"IC*CR*MCI*STATUS**")</f>
        <v>*SOCKET0**COMPUTE2**CPU**MODULE--__IC*CR*MCI*STATUS**</v>
      </c>
      <c r="S153">
        <f>COUNTIFS(core_mc[TestName],misc[[#This Row],[IC_MCA_String]],core_mc[VisualId],MC_Check!$H$2)</f>
        <v>0</v>
      </c>
      <c r="T153" t="str">
        <f>_xlfn.TEXTJOIN("",,"*SOCKET0**COMPUTE",misc[[#This Row],[Compute]],"**CPU**MODULE",misc[[#This Row],[Module]],splitchar,"BBL*CR*MCI*STATUS**")</f>
        <v>*SOCKET0**COMPUTE2**CPU**MODULE--__BBL*CR*MCI*STATUS**</v>
      </c>
      <c r="U153">
        <f>COUNTIFS(core_mc[TestName],misc[[#This Row],[CORE_BBL_String]],core_mc[VisualId],MC_Check!$H$2)</f>
        <v>0</v>
      </c>
      <c r="V153" t="str">
        <f>_xlfn.TEXTJOIN("",,"*SOCKET0**COMPUTE",misc[[#This Row],[Compute]],"**CPU**MODULE",misc[[#This Row],[Module]],splitchar,"BUS*CR*MCI*STATUS**")</f>
        <v>*SOCKET0**COMPUTE2**CPU**MODULE--__BUS*CR*MCI*STATUS**</v>
      </c>
      <c r="W153">
        <f>COUNTIFS(core_mc[TestName],misc[[#This Row],[Core_BUS_String]],core_mc[VisualId],MC_Check!$H$2)</f>
        <v>0</v>
      </c>
      <c r="X153" t="str">
        <f>_xlfn.TEXTJOIN("",,"*SOCKET0**COMPUTE",misc[[#This Row],[Compute]],"**CPU**MODULE",misc[[#This Row],[Module]],splitchar,"L2*CR*MCI*STATUS**")</f>
        <v>*SOCKET0**COMPUTE2**CPU**MODULE--__L2*CR*MCI*STATUS**</v>
      </c>
      <c r="Y153">
        <f>COUNTIFS(core_mc[TestName],misc[[#This Row],[Core_L2_String]],core_mc[VisualId],MC_Check!$H$2)</f>
        <v>0</v>
      </c>
      <c r="Z153">
        <f>misc[[#This Row],[Core_BBL_Count]]+misc[[#This Row],[Core_IC_Count]]+misc[[#This Row],[Core_MEC_Count]]+misc[[#This Row],[Core_AGU_Count]]+misc[[#This Row],[Core_L2_Count]]+misc[[#This Row],[Core_BUS_Count]]</f>
        <v>0</v>
      </c>
      <c r="AA15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3" t="str">
        <f>_xlfn.TEXTJOIN("",,"*SOCKET0**COMPUTE",misc[[#This Row],[Compute]],"**UNCORE**SCF**SCF*LLC**SCF*LLC",misc[[#This Row],[location]],splitchar,"MCI*STATUS*")</f>
        <v>*SOCKET0**COMPUTE2**UNCORE**SCF**SCF*LLC**SCF*LLC150__MCI*STATUS*</v>
      </c>
      <c r="AC153">
        <f>COUNTIFS(cha_mc[TestName],misc[[#This Row],[LLC_MCA_String]],cha_mc[VisualId],MC_Check!$H$2)</f>
        <v>0</v>
      </c>
    </row>
    <row r="154" spans="6:29" x14ac:dyDescent="0.3">
      <c r="F154">
        <v>2</v>
      </c>
      <c r="G154">
        <f t="shared" si="14"/>
        <v>151</v>
      </c>
      <c r="H154" s="95" t="s">
        <v>145</v>
      </c>
      <c r="I154" s="5" t="b">
        <f>misc[[#This Row],[Core_Hitter_Count]]&gt;0</f>
        <v>0</v>
      </c>
      <c r="J154" t="b">
        <f>misc[[#This Row],[LLC_Hitter_Count]]&gt;0</f>
        <v>0</v>
      </c>
      <c r="K154" t="b">
        <f>misc[[#This Row],[CHA_Hitter_Count]]&gt;0</f>
        <v>0</v>
      </c>
      <c r="L154" t="str">
        <f>_xlfn.TEXTJOIN("",,"*SOCKET0**COMPUTE",misc[[#This Row],[Compute]],"**UNCORE**CHA**CHA",misc[[#This Row],[location]],splitchar,"UTIL**MC*STATUS*")</f>
        <v>*SOCKET0**COMPUTE2**UNCORE**CHA**CHA151__UTIL**MC*STATUS*</v>
      </c>
      <c r="M154">
        <f>COUNTIFS(cha_mc[TestName],misc[[#This Row],[CHA_MCA_String]],cha_mc[VisualId],MC_Check!$H$2)</f>
        <v>0</v>
      </c>
      <c r="N154" t="str">
        <f>_xlfn.TEXTJOIN("",,"*SOCKET0**COMPUTE",misc[[#This Row],[Compute]],"**CPU**MODULE",misc[[#This Row],[Module]],splitchar,"MEC*CR*MCI*STATUS**")</f>
        <v>*SOCKET0**COMPUTE2**CPU**MODULE--__MEC*CR*MCI*STATUS**</v>
      </c>
      <c r="O154">
        <f>COUNTIFS(core_mc[TestName],misc[[#This Row],[MEC_MCA_String]],core_mc[VisualId],MC_Check!$H$2)</f>
        <v>0</v>
      </c>
      <c r="P154" t="str">
        <f>_xlfn.TEXTJOIN("",,"*SOCKET0**COMPUTE",misc[[#This Row],[Compute]],"**CPU**MODULE",misc[[#This Row],[Module]],splitchar,"AGU*CR*MCI*STATUS**")</f>
        <v>*SOCKET0**COMPUTE2**CPU**MODULE--__AGU*CR*MCI*STATUS**</v>
      </c>
      <c r="Q154">
        <f>COUNTIFS(core_mc[TestName],misc[[#This Row],[AGU_MCA_String]],core_mc[VisualId],MC_Check!$H$2)</f>
        <v>0</v>
      </c>
      <c r="R154" t="str">
        <f>_xlfn.TEXTJOIN("",,"*SOCKET0**COMPUTE",misc[[#This Row],[Compute]],"**CPU**MODULE",misc[[#This Row],[Module]],splitchar,"IC*CR*MCI*STATUS**")</f>
        <v>*SOCKET0**COMPUTE2**CPU**MODULE--__IC*CR*MCI*STATUS**</v>
      </c>
      <c r="S154">
        <f>COUNTIFS(core_mc[TestName],misc[[#This Row],[IC_MCA_String]],core_mc[VisualId],MC_Check!$H$2)</f>
        <v>0</v>
      </c>
      <c r="T154" t="str">
        <f>_xlfn.TEXTJOIN("",,"*SOCKET0**COMPUTE",misc[[#This Row],[Compute]],"**CPU**MODULE",misc[[#This Row],[Module]],splitchar,"BBL*CR*MCI*STATUS**")</f>
        <v>*SOCKET0**COMPUTE2**CPU**MODULE--__BBL*CR*MCI*STATUS**</v>
      </c>
      <c r="U154">
        <f>COUNTIFS(core_mc[TestName],misc[[#This Row],[CORE_BBL_String]],core_mc[VisualId],MC_Check!$H$2)</f>
        <v>0</v>
      </c>
      <c r="V154" t="str">
        <f>_xlfn.TEXTJOIN("",,"*SOCKET0**COMPUTE",misc[[#This Row],[Compute]],"**CPU**MODULE",misc[[#This Row],[Module]],splitchar,"BUS*CR*MCI*STATUS**")</f>
        <v>*SOCKET0**COMPUTE2**CPU**MODULE--__BUS*CR*MCI*STATUS**</v>
      </c>
      <c r="W154">
        <f>COUNTIFS(core_mc[TestName],misc[[#This Row],[Core_BUS_String]],core_mc[VisualId],MC_Check!$H$2)</f>
        <v>0</v>
      </c>
      <c r="X154" t="str">
        <f>_xlfn.TEXTJOIN("",,"*SOCKET0**COMPUTE",misc[[#This Row],[Compute]],"**CPU**MODULE",misc[[#This Row],[Module]],splitchar,"L2*CR*MCI*STATUS**")</f>
        <v>*SOCKET0**COMPUTE2**CPU**MODULE--__L2*CR*MCI*STATUS**</v>
      </c>
      <c r="Y154">
        <f>COUNTIFS(core_mc[TestName],misc[[#This Row],[Core_L2_String]],core_mc[VisualId],MC_Check!$H$2)</f>
        <v>0</v>
      </c>
      <c r="Z154">
        <f>misc[[#This Row],[Core_BBL_Count]]+misc[[#This Row],[Core_IC_Count]]+misc[[#This Row],[Core_MEC_Count]]+misc[[#This Row],[Core_AGU_Count]]+misc[[#This Row],[Core_L2_Count]]+misc[[#This Row],[Core_BUS_Count]]</f>
        <v>0</v>
      </c>
      <c r="AA15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4" t="str">
        <f>_xlfn.TEXTJOIN("",,"*SOCKET0**COMPUTE",misc[[#This Row],[Compute]],"**UNCORE**SCF**SCF*LLC**SCF*LLC",misc[[#This Row],[location]],splitchar,"MCI*STATUS*")</f>
        <v>*SOCKET0**COMPUTE2**UNCORE**SCF**SCF*LLC**SCF*LLC151__MCI*STATUS*</v>
      </c>
      <c r="AC154">
        <f>COUNTIFS(cha_mc[TestName],misc[[#This Row],[LLC_MCA_String]],cha_mc[VisualId],MC_Check!$H$2)</f>
        <v>0</v>
      </c>
    </row>
    <row r="155" spans="6:29" x14ac:dyDescent="0.3">
      <c r="F155">
        <v>2</v>
      </c>
      <c r="G155">
        <f t="shared" si="14"/>
        <v>152</v>
      </c>
      <c r="H155" s="95" t="s">
        <v>145</v>
      </c>
      <c r="I155" s="5" t="b">
        <f>misc[[#This Row],[Core_Hitter_Count]]&gt;0</f>
        <v>0</v>
      </c>
      <c r="J155" t="b">
        <f>misc[[#This Row],[LLC_Hitter_Count]]&gt;0</f>
        <v>0</v>
      </c>
      <c r="K155" t="b">
        <f>misc[[#This Row],[CHA_Hitter_Count]]&gt;0</f>
        <v>0</v>
      </c>
      <c r="L155" t="str">
        <f>_xlfn.TEXTJOIN("",,"*SOCKET0**COMPUTE",misc[[#This Row],[Compute]],"**UNCORE**CHA**CHA",misc[[#This Row],[location]],splitchar,"UTIL**MC*STATUS*")</f>
        <v>*SOCKET0**COMPUTE2**UNCORE**CHA**CHA152__UTIL**MC*STATUS*</v>
      </c>
      <c r="M155">
        <f>COUNTIFS(cha_mc[TestName],misc[[#This Row],[CHA_MCA_String]],cha_mc[VisualId],MC_Check!$H$2)</f>
        <v>0</v>
      </c>
      <c r="N155" t="str">
        <f>_xlfn.TEXTJOIN("",,"*SOCKET0**COMPUTE",misc[[#This Row],[Compute]],"**CPU**MODULE",misc[[#This Row],[Module]],splitchar,"MEC*CR*MCI*STATUS**")</f>
        <v>*SOCKET0**COMPUTE2**CPU**MODULE--__MEC*CR*MCI*STATUS**</v>
      </c>
      <c r="O155">
        <f>COUNTIFS(core_mc[TestName],misc[[#This Row],[MEC_MCA_String]],core_mc[VisualId],MC_Check!$H$2)</f>
        <v>0</v>
      </c>
      <c r="P155" t="str">
        <f>_xlfn.TEXTJOIN("",,"*SOCKET0**COMPUTE",misc[[#This Row],[Compute]],"**CPU**MODULE",misc[[#This Row],[Module]],splitchar,"AGU*CR*MCI*STATUS**")</f>
        <v>*SOCKET0**COMPUTE2**CPU**MODULE--__AGU*CR*MCI*STATUS**</v>
      </c>
      <c r="Q155">
        <f>COUNTIFS(core_mc[TestName],misc[[#This Row],[AGU_MCA_String]],core_mc[VisualId],MC_Check!$H$2)</f>
        <v>0</v>
      </c>
      <c r="R155" t="str">
        <f>_xlfn.TEXTJOIN("",,"*SOCKET0**COMPUTE",misc[[#This Row],[Compute]],"**CPU**MODULE",misc[[#This Row],[Module]],splitchar,"IC*CR*MCI*STATUS**")</f>
        <v>*SOCKET0**COMPUTE2**CPU**MODULE--__IC*CR*MCI*STATUS**</v>
      </c>
      <c r="S155">
        <f>COUNTIFS(core_mc[TestName],misc[[#This Row],[IC_MCA_String]],core_mc[VisualId],MC_Check!$H$2)</f>
        <v>0</v>
      </c>
      <c r="T155" t="str">
        <f>_xlfn.TEXTJOIN("",,"*SOCKET0**COMPUTE",misc[[#This Row],[Compute]],"**CPU**MODULE",misc[[#This Row],[Module]],splitchar,"BBL*CR*MCI*STATUS**")</f>
        <v>*SOCKET0**COMPUTE2**CPU**MODULE--__BBL*CR*MCI*STATUS**</v>
      </c>
      <c r="U155">
        <f>COUNTIFS(core_mc[TestName],misc[[#This Row],[CORE_BBL_String]],core_mc[VisualId],MC_Check!$H$2)</f>
        <v>0</v>
      </c>
      <c r="V155" t="str">
        <f>_xlfn.TEXTJOIN("",,"*SOCKET0**COMPUTE",misc[[#This Row],[Compute]],"**CPU**MODULE",misc[[#This Row],[Module]],splitchar,"BUS*CR*MCI*STATUS**")</f>
        <v>*SOCKET0**COMPUTE2**CPU**MODULE--__BUS*CR*MCI*STATUS**</v>
      </c>
      <c r="W155">
        <f>COUNTIFS(core_mc[TestName],misc[[#This Row],[Core_BUS_String]],core_mc[VisualId],MC_Check!$H$2)</f>
        <v>0</v>
      </c>
      <c r="X155" t="str">
        <f>_xlfn.TEXTJOIN("",,"*SOCKET0**COMPUTE",misc[[#This Row],[Compute]],"**CPU**MODULE",misc[[#This Row],[Module]],splitchar,"L2*CR*MCI*STATUS**")</f>
        <v>*SOCKET0**COMPUTE2**CPU**MODULE--__L2*CR*MCI*STATUS**</v>
      </c>
      <c r="Y155">
        <f>COUNTIFS(core_mc[TestName],misc[[#This Row],[Core_L2_String]],core_mc[VisualId],MC_Check!$H$2)</f>
        <v>0</v>
      </c>
      <c r="Z155">
        <f>misc[[#This Row],[Core_BBL_Count]]+misc[[#This Row],[Core_IC_Count]]+misc[[#This Row],[Core_MEC_Count]]+misc[[#This Row],[Core_AGU_Count]]+misc[[#This Row],[Core_L2_Count]]+misc[[#This Row],[Core_BUS_Count]]</f>
        <v>0</v>
      </c>
      <c r="AA15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5" t="str">
        <f>_xlfn.TEXTJOIN("",,"*SOCKET0**COMPUTE",misc[[#This Row],[Compute]],"**UNCORE**SCF**SCF*LLC**SCF*LLC",misc[[#This Row],[location]],splitchar,"MCI*STATUS*")</f>
        <v>*SOCKET0**COMPUTE2**UNCORE**SCF**SCF*LLC**SCF*LLC152__MCI*STATUS*</v>
      </c>
      <c r="AC155">
        <f>COUNTIFS(cha_mc[TestName],misc[[#This Row],[LLC_MCA_String]],cha_mc[VisualId],MC_Check!$H$2)</f>
        <v>0</v>
      </c>
    </row>
    <row r="156" spans="6:29" x14ac:dyDescent="0.3">
      <c r="F156">
        <v>2</v>
      </c>
      <c r="G156">
        <f t="shared" si="14"/>
        <v>153</v>
      </c>
      <c r="H156" s="95" t="s">
        <v>145</v>
      </c>
      <c r="I156" s="5" t="b">
        <f>misc[[#This Row],[Core_Hitter_Count]]&gt;0</f>
        <v>0</v>
      </c>
      <c r="J156" t="b">
        <f>misc[[#This Row],[LLC_Hitter_Count]]&gt;0</f>
        <v>0</v>
      </c>
      <c r="K156" t="b">
        <f>misc[[#This Row],[CHA_Hitter_Count]]&gt;0</f>
        <v>0</v>
      </c>
      <c r="L156" t="str">
        <f>_xlfn.TEXTJOIN("",,"*SOCKET0**COMPUTE",misc[[#This Row],[Compute]],"**UNCORE**CHA**CHA",misc[[#This Row],[location]],splitchar,"UTIL**MC*STATUS*")</f>
        <v>*SOCKET0**COMPUTE2**UNCORE**CHA**CHA153__UTIL**MC*STATUS*</v>
      </c>
      <c r="M156">
        <f>COUNTIFS(cha_mc[TestName],misc[[#This Row],[CHA_MCA_String]],cha_mc[VisualId],MC_Check!$H$2)</f>
        <v>0</v>
      </c>
      <c r="N156" t="str">
        <f>_xlfn.TEXTJOIN("",,"*SOCKET0**COMPUTE",misc[[#This Row],[Compute]],"**CPU**MODULE",misc[[#This Row],[Module]],splitchar,"MEC*CR*MCI*STATUS**")</f>
        <v>*SOCKET0**COMPUTE2**CPU**MODULE--__MEC*CR*MCI*STATUS**</v>
      </c>
      <c r="O156">
        <f>COUNTIFS(core_mc[TestName],misc[[#This Row],[MEC_MCA_String]],core_mc[VisualId],MC_Check!$H$2)</f>
        <v>0</v>
      </c>
      <c r="P156" t="str">
        <f>_xlfn.TEXTJOIN("",,"*SOCKET0**COMPUTE",misc[[#This Row],[Compute]],"**CPU**MODULE",misc[[#This Row],[Module]],splitchar,"AGU*CR*MCI*STATUS**")</f>
        <v>*SOCKET0**COMPUTE2**CPU**MODULE--__AGU*CR*MCI*STATUS**</v>
      </c>
      <c r="Q156">
        <f>COUNTIFS(core_mc[TestName],misc[[#This Row],[AGU_MCA_String]],core_mc[VisualId],MC_Check!$H$2)</f>
        <v>0</v>
      </c>
      <c r="R156" t="str">
        <f>_xlfn.TEXTJOIN("",,"*SOCKET0**COMPUTE",misc[[#This Row],[Compute]],"**CPU**MODULE",misc[[#This Row],[Module]],splitchar,"IC*CR*MCI*STATUS**")</f>
        <v>*SOCKET0**COMPUTE2**CPU**MODULE--__IC*CR*MCI*STATUS**</v>
      </c>
      <c r="S156">
        <f>COUNTIFS(core_mc[TestName],misc[[#This Row],[IC_MCA_String]],core_mc[VisualId],MC_Check!$H$2)</f>
        <v>0</v>
      </c>
      <c r="T156" t="str">
        <f>_xlfn.TEXTJOIN("",,"*SOCKET0**COMPUTE",misc[[#This Row],[Compute]],"**CPU**MODULE",misc[[#This Row],[Module]],splitchar,"BBL*CR*MCI*STATUS**")</f>
        <v>*SOCKET0**COMPUTE2**CPU**MODULE--__BBL*CR*MCI*STATUS**</v>
      </c>
      <c r="U156">
        <f>COUNTIFS(core_mc[TestName],misc[[#This Row],[CORE_BBL_String]],core_mc[VisualId],MC_Check!$H$2)</f>
        <v>0</v>
      </c>
      <c r="V156" t="str">
        <f>_xlfn.TEXTJOIN("",,"*SOCKET0**COMPUTE",misc[[#This Row],[Compute]],"**CPU**MODULE",misc[[#This Row],[Module]],splitchar,"BUS*CR*MCI*STATUS**")</f>
        <v>*SOCKET0**COMPUTE2**CPU**MODULE--__BUS*CR*MCI*STATUS**</v>
      </c>
      <c r="W156">
        <f>COUNTIFS(core_mc[TestName],misc[[#This Row],[Core_BUS_String]],core_mc[VisualId],MC_Check!$H$2)</f>
        <v>0</v>
      </c>
      <c r="X156" t="str">
        <f>_xlfn.TEXTJOIN("",,"*SOCKET0**COMPUTE",misc[[#This Row],[Compute]],"**CPU**MODULE",misc[[#This Row],[Module]],splitchar,"L2*CR*MCI*STATUS**")</f>
        <v>*SOCKET0**COMPUTE2**CPU**MODULE--__L2*CR*MCI*STATUS**</v>
      </c>
      <c r="Y156">
        <f>COUNTIFS(core_mc[TestName],misc[[#This Row],[Core_L2_String]],core_mc[VisualId],MC_Check!$H$2)</f>
        <v>0</v>
      </c>
      <c r="Z156">
        <f>misc[[#This Row],[Core_BBL_Count]]+misc[[#This Row],[Core_IC_Count]]+misc[[#This Row],[Core_MEC_Count]]+misc[[#This Row],[Core_AGU_Count]]+misc[[#This Row],[Core_L2_Count]]+misc[[#This Row],[Core_BUS_Count]]</f>
        <v>0</v>
      </c>
      <c r="AA15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6" t="str">
        <f>_xlfn.TEXTJOIN("",,"*SOCKET0**COMPUTE",misc[[#This Row],[Compute]],"**UNCORE**SCF**SCF*LLC**SCF*LLC",misc[[#This Row],[location]],splitchar,"MCI*STATUS*")</f>
        <v>*SOCKET0**COMPUTE2**UNCORE**SCF**SCF*LLC**SCF*LLC153__MCI*STATUS*</v>
      </c>
      <c r="AC156">
        <f>COUNTIFS(cha_mc[TestName],misc[[#This Row],[LLC_MCA_String]],cha_mc[VisualId],MC_Check!$H$2)</f>
        <v>0</v>
      </c>
    </row>
    <row r="157" spans="6:29" x14ac:dyDescent="0.3">
      <c r="F157">
        <v>2</v>
      </c>
      <c r="G157">
        <f t="shared" si="14"/>
        <v>154</v>
      </c>
      <c r="H157">
        <f>misc[[#This Row],[Compute]]*24+12</f>
        <v>60</v>
      </c>
      <c r="I157" s="5" t="b">
        <f>misc[[#This Row],[Core_Hitter_Count]]&gt;0</f>
        <v>0</v>
      </c>
      <c r="J157" t="b">
        <f>misc[[#This Row],[LLC_Hitter_Count]]&gt;0</f>
        <v>0</v>
      </c>
      <c r="K157" t="b">
        <f>misc[[#This Row],[CHA_Hitter_Count]]&gt;0</f>
        <v>0</v>
      </c>
      <c r="L157" t="str">
        <f>_xlfn.TEXTJOIN("",,"*SOCKET0**COMPUTE",misc[[#This Row],[Compute]],"**UNCORE**CHA**CHA",misc[[#This Row],[location]],splitchar,"UTIL**MC*STATUS*")</f>
        <v>*SOCKET0**COMPUTE2**UNCORE**CHA**CHA154__UTIL**MC*STATUS*</v>
      </c>
      <c r="M157">
        <f>COUNTIFS(cha_mc[TestName],misc[[#This Row],[CHA_MCA_String]],cha_mc[VisualId],MC_Check!$H$2)</f>
        <v>0</v>
      </c>
      <c r="N157" t="str">
        <f>_xlfn.TEXTJOIN("",,"*SOCKET0**COMPUTE",misc[[#This Row],[Compute]],"**CPU**MODULE",misc[[#This Row],[Module]],splitchar,"MEC*CR*MCI*STATUS**")</f>
        <v>*SOCKET0**COMPUTE2**CPU**MODULE60__MEC*CR*MCI*STATUS**</v>
      </c>
      <c r="O157">
        <f>COUNTIFS(core_mc[TestName],misc[[#This Row],[MEC_MCA_String]],core_mc[VisualId],MC_Check!$H$2)</f>
        <v>0</v>
      </c>
      <c r="P157" t="str">
        <f>_xlfn.TEXTJOIN("",,"*SOCKET0**COMPUTE",misc[[#This Row],[Compute]],"**CPU**MODULE",misc[[#This Row],[Module]],splitchar,"AGU*CR*MCI*STATUS**")</f>
        <v>*SOCKET0**COMPUTE2**CPU**MODULE60__AGU*CR*MCI*STATUS**</v>
      </c>
      <c r="Q157">
        <f>COUNTIFS(core_mc[TestName],misc[[#This Row],[AGU_MCA_String]],core_mc[VisualId],MC_Check!$H$2)</f>
        <v>0</v>
      </c>
      <c r="R157" t="str">
        <f>_xlfn.TEXTJOIN("",,"*SOCKET0**COMPUTE",misc[[#This Row],[Compute]],"**CPU**MODULE",misc[[#This Row],[Module]],splitchar,"IC*CR*MCI*STATUS**")</f>
        <v>*SOCKET0**COMPUTE2**CPU**MODULE60__IC*CR*MCI*STATUS**</v>
      </c>
      <c r="S157">
        <f>COUNTIFS(core_mc[TestName],misc[[#This Row],[IC_MCA_String]],core_mc[VisualId],MC_Check!$H$2)</f>
        <v>0</v>
      </c>
      <c r="T157" t="str">
        <f>_xlfn.TEXTJOIN("",,"*SOCKET0**COMPUTE",misc[[#This Row],[Compute]],"**CPU**MODULE",misc[[#This Row],[Module]],splitchar,"BBL*CR*MCI*STATUS**")</f>
        <v>*SOCKET0**COMPUTE2**CPU**MODULE60__BBL*CR*MCI*STATUS**</v>
      </c>
      <c r="U157">
        <f>COUNTIFS(core_mc[TestName],misc[[#This Row],[CORE_BBL_String]],core_mc[VisualId],MC_Check!$H$2)</f>
        <v>0</v>
      </c>
      <c r="V157" t="str">
        <f>_xlfn.TEXTJOIN("",,"*SOCKET0**COMPUTE",misc[[#This Row],[Compute]],"**CPU**MODULE",misc[[#This Row],[Module]],splitchar,"BUS*CR*MCI*STATUS**")</f>
        <v>*SOCKET0**COMPUTE2**CPU**MODULE60__BUS*CR*MCI*STATUS**</v>
      </c>
      <c r="W157">
        <f>COUNTIFS(core_mc[TestName],misc[[#This Row],[Core_BUS_String]],core_mc[VisualId],MC_Check!$H$2)</f>
        <v>0</v>
      </c>
      <c r="X157" t="str">
        <f>_xlfn.TEXTJOIN("",,"*SOCKET0**COMPUTE",misc[[#This Row],[Compute]],"**CPU**MODULE",misc[[#This Row],[Module]],splitchar,"L2*CR*MCI*STATUS**")</f>
        <v>*SOCKET0**COMPUTE2**CPU**MODULE60__L2*CR*MCI*STATUS**</v>
      </c>
      <c r="Y157">
        <f>COUNTIFS(core_mc[TestName],misc[[#This Row],[Core_L2_String]],core_mc[VisualId],MC_Check!$H$2)</f>
        <v>0</v>
      </c>
      <c r="Z157">
        <f>misc[[#This Row],[Core_BBL_Count]]+misc[[#This Row],[Core_IC_Count]]+misc[[#This Row],[Core_MEC_Count]]+misc[[#This Row],[Core_AGU_Count]]+misc[[#This Row],[Core_L2_Count]]+misc[[#This Row],[Core_BUS_Count]]</f>
        <v>0</v>
      </c>
      <c r="AA15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7" t="str">
        <f>_xlfn.TEXTJOIN("",,"*SOCKET0**COMPUTE",misc[[#This Row],[Compute]],"**UNCORE**SCF**SCF*LLC**SCF*LLC",misc[[#This Row],[location]],splitchar,"MCI*STATUS*")</f>
        <v>*SOCKET0**COMPUTE2**UNCORE**SCF**SCF*LLC**SCF*LLC154__MCI*STATUS*</v>
      </c>
      <c r="AC157">
        <f>COUNTIFS(cha_mc[TestName],misc[[#This Row],[LLC_MCA_String]],cha_mc[VisualId],MC_Check!$H$2)</f>
        <v>0</v>
      </c>
    </row>
    <row r="158" spans="6:29" x14ac:dyDescent="0.3">
      <c r="F158">
        <v>2</v>
      </c>
      <c r="G158">
        <f t="shared" si="14"/>
        <v>155</v>
      </c>
      <c r="H158">
        <f>misc[[#This Row],[Compute]]*24+16</f>
        <v>64</v>
      </c>
      <c r="I158" s="5" t="b">
        <f>misc[[#This Row],[Core_Hitter_Count]]&gt;0</f>
        <v>0</v>
      </c>
      <c r="J158" t="b">
        <f>misc[[#This Row],[LLC_Hitter_Count]]&gt;0</f>
        <v>0</v>
      </c>
      <c r="K158" t="b">
        <f>misc[[#This Row],[CHA_Hitter_Count]]&gt;0</f>
        <v>0</v>
      </c>
      <c r="L158" t="str">
        <f>_xlfn.TEXTJOIN("",,"*SOCKET0**COMPUTE",misc[[#This Row],[Compute]],"**UNCORE**CHA**CHA",misc[[#This Row],[location]],splitchar,"UTIL**MC*STATUS*")</f>
        <v>*SOCKET0**COMPUTE2**UNCORE**CHA**CHA155__UTIL**MC*STATUS*</v>
      </c>
      <c r="M158">
        <f>COUNTIFS(cha_mc[TestName],misc[[#This Row],[CHA_MCA_String]],cha_mc[VisualId],MC_Check!$H$2)</f>
        <v>0</v>
      </c>
      <c r="N158" t="str">
        <f>_xlfn.TEXTJOIN("",,"*SOCKET0**COMPUTE",misc[[#This Row],[Compute]],"**CPU**MODULE",misc[[#This Row],[Module]],splitchar,"MEC*CR*MCI*STATUS**")</f>
        <v>*SOCKET0**COMPUTE2**CPU**MODULE64__MEC*CR*MCI*STATUS**</v>
      </c>
      <c r="O158">
        <f>COUNTIFS(core_mc[TestName],misc[[#This Row],[MEC_MCA_String]],core_mc[VisualId],MC_Check!$H$2)</f>
        <v>0</v>
      </c>
      <c r="P158" t="str">
        <f>_xlfn.TEXTJOIN("",,"*SOCKET0**COMPUTE",misc[[#This Row],[Compute]],"**CPU**MODULE",misc[[#This Row],[Module]],splitchar,"AGU*CR*MCI*STATUS**")</f>
        <v>*SOCKET0**COMPUTE2**CPU**MODULE64__AGU*CR*MCI*STATUS**</v>
      </c>
      <c r="Q158">
        <f>COUNTIFS(core_mc[TestName],misc[[#This Row],[AGU_MCA_String]],core_mc[VisualId],MC_Check!$H$2)</f>
        <v>0</v>
      </c>
      <c r="R158" t="str">
        <f>_xlfn.TEXTJOIN("",,"*SOCKET0**COMPUTE",misc[[#This Row],[Compute]],"**CPU**MODULE",misc[[#This Row],[Module]],splitchar,"IC*CR*MCI*STATUS**")</f>
        <v>*SOCKET0**COMPUTE2**CPU**MODULE64__IC*CR*MCI*STATUS**</v>
      </c>
      <c r="S158">
        <f>COUNTIFS(core_mc[TestName],misc[[#This Row],[IC_MCA_String]],core_mc[VisualId],MC_Check!$H$2)</f>
        <v>0</v>
      </c>
      <c r="T158" t="str">
        <f>_xlfn.TEXTJOIN("",,"*SOCKET0**COMPUTE",misc[[#This Row],[Compute]],"**CPU**MODULE",misc[[#This Row],[Module]],splitchar,"BBL*CR*MCI*STATUS**")</f>
        <v>*SOCKET0**COMPUTE2**CPU**MODULE64__BBL*CR*MCI*STATUS**</v>
      </c>
      <c r="U158">
        <f>COUNTIFS(core_mc[TestName],misc[[#This Row],[CORE_BBL_String]],core_mc[VisualId],MC_Check!$H$2)</f>
        <v>0</v>
      </c>
      <c r="V158" t="str">
        <f>_xlfn.TEXTJOIN("",,"*SOCKET0**COMPUTE",misc[[#This Row],[Compute]],"**CPU**MODULE",misc[[#This Row],[Module]],splitchar,"BUS*CR*MCI*STATUS**")</f>
        <v>*SOCKET0**COMPUTE2**CPU**MODULE64__BUS*CR*MCI*STATUS**</v>
      </c>
      <c r="W158">
        <f>COUNTIFS(core_mc[TestName],misc[[#This Row],[Core_BUS_String]],core_mc[VisualId],MC_Check!$H$2)</f>
        <v>0</v>
      </c>
      <c r="X158" t="str">
        <f>_xlfn.TEXTJOIN("",,"*SOCKET0**COMPUTE",misc[[#This Row],[Compute]],"**CPU**MODULE",misc[[#This Row],[Module]],splitchar,"L2*CR*MCI*STATUS**")</f>
        <v>*SOCKET0**COMPUTE2**CPU**MODULE64__L2*CR*MCI*STATUS**</v>
      </c>
      <c r="Y158">
        <f>COUNTIFS(core_mc[TestName],misc[[#This Row],[Core_L2_String]],core_mc[VisualId],MC_Check!$H$2)</f>
        <v>0</v>
      </c>
      <c r="Z158">
        <f>misc[[#This Row],[Core_BBL_Count]]+misc[[#This Row],[Core_IC_Count]]+misc[[#This Row],[Core_MEC_Count]]+misc[[#This Row],[Core_AGU_Count]]+misc[[#This Row],[Core_L2_Count]]+misc[[#This Row],[Core_BUS_Count]]</f>
        <v>0</v>
      </c>
      <c r="AA15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8" t="str">
        <f>_xlfn.TEXTJOIN("",,"*SOCKET0**COMPUTE",misc[[#This Row],[Compute]],"**UNCORE**SCF**SCF*LLC**SCF*LLC",misc[[#This Row],[location]],splitchar,"MCI*STATUS*")</f>
        <v>*SOCKET0**COMPUTE2**UNCORE**SCF**SCF*LLC**SCF*LLC155__MCI*STATUS*</v>
      </c>
      <c r="AC158">
        <f>COUNTIFS(cha_mc[TestName],misc[[#This Row],[LLC_MCA_String]],cha_mc[VisualId],MC_Check!$H$2)</f>
        <v>0</v>
      </c>
    </row>
    <row r="159" spans="6:29" x14ac:dyDescent="0.3">
      <c r="F159">
        <v>2</v>
      </c>
      <c r="G159">
        <f t="shared" ref="G159:G182" si="18">G158+1</f>
        <v>156</v>
      </c>
      <c r="H159">
        <f>misc[[#This Row],[Compute]]*24+20</f>
        <v>68</v>
      </c>
      <c r="I159" s="5" t="b">
        <f>misc[[#This Row],[Core_Hitter_Count]]&gt;0</f>
        <v>0</v>
      </c>
      <c r="J159" t="b">
        <f>misc[[#This Row],[LLC_Hitter_Count]]&gt;0</f>
        <v>0</v>
      </c>
      <c r="K159" t="b">
        <f>misc[[#This Row],[CHA_Hitter_Count]]&gt;0</f>
        <v>0</v>
      </c>
      <c r="L159" t="str">
        <f>_xlfn.TEXTJOIN("",,"*SOCKET0**COMPUTE",misc[[#This Row],[Compute]],"**UNCORE**CHA**CHA",misc[[#This Row],[location]],splitchar,"UTIL**MC*STATUS*")</f>
        <v>*SOCKET0**COMPUTE2**UNCORE**CHA**CHA156__UTIL**MC*STATUS*</v>
      </c>
      <c r="M159">
        <f>COUNTIFS(cha_mc[TestName],misc[[#This Row],[CHA_MCA_String]],cha_mc[VisualId],MC_Check!$H$2)</f>
        <v>0</v>
      </c>
      <c r="N159" t="str">
        <f>_xlfn.TEXTJOIN("",,"*SOCKET0**COMPUTE",misc[[#This Row],[Compute]],"**CPU**MODULE",misc[[#This Row],[Module]],splitchar,"MEC*CR*MCI*STATUS**")</f>
        <v>*SOCKET0**COMPUTE2**CPU**MODULE68__MEC*CR*MCI*STATUS**</v>
      </c>
      <c r="O159">
        <f>COUNTIFS(core_mc[TestName],misc[[#This Row],[MEC_MCA_String]],core_mc[VisualId],MC_Check!$H$2)</f>
        <v>0</v>
      </c>
      <c r="P159" t="str">
        <f>_xlfn.TEXTJOIN("",,"*SOCKET0**COMPUTE",misc[[#This Row],[Compute]],"**CPU**MODULE",misc[[#This Row],[Module]],splitchar,"AGU*CR*MCI*STATUS**")</f>
        <v>*SOCKET0**COMPUTE2**CPU**MODULE68__AGU*CR*MCI*STATUS**</v>
      </c>
      <c r="Q159">
        <f>COUNTIFS(core_mc[TestName],misc[[#This Row],[AGU_MCA_String]],core_mc[VisualId],MC_Check!$H$2)</f>
        <v>0</v>
      </c>
      <c r="R159" t="str">
        <f>_xlfn.TEXTJOIN("",,"*SOCKET0**COMPUTE",misc[[#This Row],[Compute]],"**CPU**MODULE",misc[[#This Row],[Module]],splitchar,"IC*CR*MCI*STATUS**")</f>
        <v>*SOCKET0**COMPUTE2**CPU**MODULE68__IC*CR*MCI*STATUS**</v>
      </c>
      <c r="S159">
        <f>COUNTIFS(core_mc[TestName],misc[[#This Row],[IC_MCA_String]],core_mc[VisualId],MC_Check!$H$2)</f>
        <v>0</v>
      </c>
      <c r="T159" t="str">
        <f>_xlfn.TEXTJOIN("",,"*SOCKET0**COMPUTE",misc[[#This Row],[Compute]],"**CPU**MODULE",misc[[#This Row],[Module]],splitchar,"BBL*CR*MCI*STATUS**")</f>
        <v>*SOCKET0**COMPUTE2**CPU**MODULE68__BBL*CR*MCI*STATUS**</v>
      </c>
      <c r="U159">
        <f>COUNTIFS(core_mc[TestName],misc[[#This Row],[CORE_BBL_String]],core_mc[VisualId],MC_Check!$H$2)</f>
        <v>0</v>
      </c>
      <c r="V159" t="str">
        <f>_xlfn.TEXTJOIN("",,"*SOCKET0**COMPUTE",misc[[#This Row],[Compute]],"**CPU**MODULE",misc[[#This Row],[Module]],splitchar,"BUS*CR*MCI*STATUS**")</f>
        <v>*SOCKET0**COMPUTE2**CPU**MODULE68__BUS*CR*MCI*STATUS**</v>
      </c>
      <c r="W159">
        <f>COUNTIFS(core_mc[TestName],misc[[#This Row],[Core_BUS_String]],core_mc[VisualId],MC_Check!$H$2)</f>
        <v>0</v>
      </c>
      <c r="X159" t="str">
        <f>_xlfn.TEXTJOIN("",,"*SOCKET0**COMPUTE",misc[[#This Row],[Compute]],"**CPU**MODULE",misc[[#This Row],[Module]],splitchar,"L2*CR*MCI*STATUS**")</f>
        <v>*SOCKET0**COMPUTE2**CPU**MODULE68__L2*CR*MCI*STATUS**</v>
      </c>
      <c r="Y159">
        <f>COUNTIFS(core_mc[TestName],misc[[#This Row],[Core_L2_String]],core_mc[VisualId],MC_Check!$H$2)</f>
        <v>0</v>
      </c>
      <c r="Z159">
        <f>misc[[#This Row],[Core_BBL_Count]]+misc[[#This Row],[Core_IC_Count]]+misc[[#This Row],[Core_MEC_Count]]+misc[[#This Row],[Core_AGU_Count]]+misc[[#This Row],[Core_L2_Count]]+misc[[#This Row],[Core_BUS_Count]]</f>
        <v>0</v>
      </c>
      <c r="AA15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9" t="str">
        <f>_xlfn.TEXTJOIN("",,"*SOCKET0**COMPUTE",misc[[#This Row],[Compute]],"**UNCORE**SCF**SCF*LLC**SCF*LLC",misc[[#This Row],[location]],splitchar,"MCI*STATUS*")</f>
        <v>*SOCKET0**COMPUTE2**UNCORE**SCF**SCF*LLC**SCF*LLC156__MCI*STATUS*</v>
      </c>
      <c r="AC159">
        <f>COUNTIFS(cha_mc[TestName],misc[[#This Row],[LLC_MCA_String]],cha_mc[VisualId],MC_Check!$H$2)</f>
        <v>0</v>
      </c>
    </row>
    <row r="160" spans="6:29" x14ac:dyDescent="0.3">
      <c r="F160">
        <v>2</v>
      </c>
      <c r="G160">
        <f t="shared" si="18"/>
        <v>157</v>
      </c>
      <c r="H160" s="95" t="s">
        <v>145</v>
      </c>
      <c r="I160" s="5" t="b">
        <f>misc[[#This Row],[Core_Hitter_Count]]&gt;0</f>
        <v>0</v>
      </c>
      <c r="J160" t="b">
        <f>misc[[#This Row],[LLC_Hitter_Count]]&gt;0</f>
        <v>0</v>
      </c>
      <c r="K160" t="b">
        <f>misc[[#This Row],[CHA_Hitter_Count]]&gt;0</f>
        <v>0</v>
      </c>
      <c r="L160" t="str">
        <f>_xlfn.TEXTJOIN("",,"*SOCKET0**COMPUTE",misc[[#This Row],[Compute]],"**UNCORE**CHA**CHA",misc[[#This Row],[location]],splitchar,"UTIL**MC*STATUS*")</f>
        <v>*SOCKET0**COMPUTE2**UNCORE**CHA**CHA157__UTIL**MC*STATUS*</v>
      </c>
      <c r="M160">
        <f>COUNTIFS(cha_mc[TestName],misc[[#This Row],[CHA_MCA_String]],cha_mc[VisualId],MC_Check!$H$2)</f>
        <v>0</v>
      </c>
      <c r="N160" t="str">
        <f>_xlfn.TEXTJOIN("",,"*SOCKET0**COMPUTE",misc[[#This Row],[Compute]],"**CPU**MODULE",misc[[#This Row],[Module]],splitchar,"MEC*CR*MCI*STATUS**")</f>
        <v>*SOCKET0**COMPUTE2**CPU**MODULE--__MEC*CR*MCI*STATUS**</v>
      </c>
      <c r="O160">
        <f>COUNTIFS(core_mc[TestName],misc[[#This Row],[MEC_MCA_String]],core_mc[VisualId],MC_Check!$H$2)</f>
        <v>0</v>
      </c>
      <c r="P160" t="str">
        <f>_xlfn.TEXTJOIN("",,"*SOCKET0**COMPUTE",misc[[#This Row],[Compute]],"**CPU**MODULE",misc[[#This Row],[Module]],splitchar,"AGU*CR*MCI*STATUS**")</f>
        <v>*SOCKET0**COMPUTE2**CPU**MODULE--__AGU*CR*MCI*STATUS**</v>
      </c>
      <c r="Q160">
        <f>COUNTIFS(core_mc[TestName],misc[[#This Row],[AGU_MCA_String]],core_mc[VisualId],MC_Check!$H$2)</f>
        <v>0</v>
      </c>
      <c r="R160" t="str">
        <f>_xlfn.TEXTJOIN("",,"*SOCKET0**COMPUTE",misc[[#This Row],[Compute]],"**CPU**MODULE",misc[[#This Row],[Module]],splitchar,"IC*CR*MCI*STATUS**")</f>
        <v>*SOCKET0**COMPUTE2**CPU**MODULE--__IC*CR*MCI*STATUS**</v>
      </c>
      <c r="S160">
        <f>COUNTIFS(core_mc[TestName],misc[[#This Row],[IC_MCA_String]],core_mc[VisualId],MC_Check!$H$2)</f>
        <v>0</v>
      </c>
      <c r="T160" t="str">
        <f>_xlfn.TEXTJOIN("",,"*SOCKET0**COMPUTE",misc[[#This Row],[Compute]],"**CPU**MODULE",misc[[#This Row],[Module]],splitchar,"BBL*CR*MCI*STATUS**")</f>
        <v>*SOCKET0**COMPUTE2**CPU**MODULE--__BBL*CR*MCI*STATUS**</v>
      </c>
      <c r="U160">
        <f>COUNTIFS(core_mc[TestName],misc[[#This Row],[CORE_BBL_String]],core_mc[VisualId],MC_Check!$H$2)</f>
        <v>0</v>
      </c>
      <c r="V160" t="str">
        <f>_xlfn.TEXTJOIN("",,"*SOCKET0**COMPUTE",misc[[#This Row],[Compute]],"**CPU**MODULE",misc[[#This Row],[Module]],splitchar,"BUS*CR*MCI*STATUS**")</f>
        <v>*SOCKET0**COMPUTE2**CPU**MODULE--__BUS*CR*MCI*STATUS**</v>
      </c>
      <c r="W160">
        <f>COUNTIFS(core_mc[TestName],misc[[#This Row],[Core_BUS_String]],core_mc[VisualId],MC_Check!$H$2)</f>
        <v>0</v>
      </c>
      <c r="X160" t="str">
        <f>_xlfn.TEXTJOIN("",,"*SOCKET0**COMPUTE",misc[[#This Row],[Compute]],"**CPU**MODULE",misc[[#This Row],[Module]],splitchar,"L2*CR*MCI*STATUS**")</f>
        <v>*SOCKET0**COMPUTE2**CPU**MODULE--__L2*CR*MCI*STATUS**</v>
      </c>
      <c r="Y160">
        <f>COUNTIFS(core_mc[TestName],misc[[#This Row],[Core_L2_String]],core_mc[VisualId],MC_Check!$H$2)</f>
        <v>0</v>
      </c>
      <c r="Z160">
        <f>misc[[#This Row],[Core_BBL_Count]]+misc[[#This Row],[Core_IC_Count]]+misc[[#This Row],[Core_MEC_Count]]+misc[[#This Row],[Core_AGU_Count]]+misc[[#This Row],[Core_L2_Count]]+misc[[#This Row],[Core_BUS_Count]]</f>
        <v>0</v>
      </c>
      <c r="AA16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0" t="str">
        <f>_xlfn.TEXTJOIN("",,"*SOCKET0**COMPUTE",misc[[#This Row],[Compute]],"**UNCORE**SCF**SCF*LLC**SCF*LLC",misc[[#This Row],[location]],splitchar,"MCI*STATUS*")</f>
        <v>*SOCKET0**COMPUTE2**UNCORE**SCF**SCF*LLC**SCF*LLC157__MCI*STATUS*</v>
      </c>
      <c r="AC160">
        <f>COUNTIFS(cha_mc[TestName],misc[[#This Row],[LLC_MCA_String]],cha_mc[VisualId],MC_Check!$H$2)</f>
        <v>0</v>
      </c>
    </row>
    <row r="161" spans="6:29" x14ac:dyDescent="0.3">
      <c r="F161">
        <v>2</v>
      </c>
      <c r="G161">
        <f t="shared" si="18"/>
        <v>158</v>
      </c>
      <c r="H161" s="95" t="s">
        <v>145</v>
      </c>
      <c r="I161" s="5" t="b">
        <f>misc[[#This Row],[Core_Hitter_Count]]&gt;0</f>
        <v>0</v>
      </c>
      <c r="J161" t="b">
        <f>misc[[#This Row],[LLC_Hitter_Count]]&gt;0</f>
        <v>0</v>
      </c>
      <c r="K161" t="b">
        <f>misc[[#This Row],[CHA_Hitter_Count]]&gt;0</f>
        <v>0</v>
      </c>
      <c r="L161" t="str">
        <f>_xlfn.TEXTJOIN("",,"*SOCKET0**COMPUTE",misc[[#This Row],[Compute]],"**UNCORE**CHA**CHA",misc[[#This Row],[location]],splitchar,"UTIL**MC*STATUS*")</f>
        <v>*SOCKET0**COMPUTE2**UNCORE**CHA**CHA158__UTIL**MC*STATUS*</v>
      </c>
      <c r="M161">
        <f>COUNTIFS(cha_mc[TestName],misc[[#This Row],[CHA_MCA_String]],cha_mc[VisualId],MC_Check!$H$2)</f>
        <v>0</v>
      </c>
      <c r="N161" t="str">
        <f>_xlfn.TEXTJOIN("",,"*SOCKET0**COMPUTE",misc[[#This Row],[Compute]],"**CPU**MODULE",misc[[#This Row],[Module]],splitchar,"MEC*CR*MCI*STATUS**")</f>
        <v>*SOCKET0**COMPUTE2**CPU**MODULE--__MEC*CR*MCI*STATUS**</v>
      </c>
      <c r="O161">
        <f>COUNTIFS(core_mc[TestName],misc[[#This Row],[MEC_MCA_String]],core_mc[VisualId],MC_Check!$H$2)</f>
        <v>0</v>
      </c>
      <c r="P161" t="str">
        <f>_xlfn.TEXTJOIN("",,"*SOCKET0**COMPUTE",misc[[#This Row],[Compute]],"**CPU**MODULE",misc[[#This Row],[Module]],splitchar,"AGU*CR*MCI*STATUS**")</f>
        <v>*SOCKET0**COMPUTE2**CPU**MODULE--__AGU*CR*MCI*STATUS**</v>
      </c>
      <c r="Q161">
        <f>COUNTIFS(core_mc[TestName],misc[[#This Row],[AGU_MCA_String]],core_mc[VisualId],MC_Check!$H$2)</f>
        <v>0</v>
      </c>
      <c r="R161" t="str">
        <f>_xlfn.TEXTJOIN("",,"*SOCKET0**COMPUTE",misc[[#This Row],[Compute]],"**CPU**MODULE",misc[[#This Row],[Module]],splitchar,"IC*CR*MCI*STATUS**")</f>
        <v>*SOCKET0**COMPUTE2**CPU**MODULE--__IC*CR*MCI*STATUS**</v>
      </c>
      <c r="S161">
        <f>COUNTIFS(core_mc[TestName],misc[[#This Row],[IC_MCA_String]],core_mc[VisualId],MC_Check!$H$2)</f>
        <v>0</v>
      </c>
      <c r="T161" t="str">
        <f>_xlfn.TEXTJOIN("",,"*SOCKET0**COMPUTE",misc[[#This Row],[Compute]],"**CPU**MODULE",misc[[#This Row],[Module]],splitchar,"BBL*CR*MCI*STATUS**")</f>
        <v>*SOCKET0**COMPUTE2**CPU**MODULE--__BBL*CR*MCI*STATUS**</v>
      </c>
      <c r="U161">
        <f>COUNTIFS(core_mc[TestName],misc[[#This Row],[CORE_BBL_String]],core_mc[VisualId],MC_Check!$H$2)</f>
        <v>0</v>
      </c>
      <c r="V161" t="str">
        <f>_xlfn.TEXTJOIN("",,"*SOCKET0**COMPUTE",misc[[#This Row],[Compute]],"**CPU**MODULE",misc[[#This Row],[Module]],splitchar,"BUS*CR*MCI*STATUS**")</f>
        <v>*SOCKET0**COMPUTE2**CPU**MODULE--__BUS*CR*MCI*STATUS**</v>
      </c>
      <c r="W161">
        <f>COUNTIFS(core_mc[TestName],misc[[#This Row],[Core_BUS_String]],core_mc[VisualId],MC_Check!$H$2)</f>
        <v>0</v>
      </c>
      <c r="X161" t="str">
        <f>_xlfn.TEXTJOIN("",,"*SOCKET0**COMPUTE",misc[[#This Row],[Compute]],"**CPU**MODULE",misc[[#This Row],[Module]],splitchar,"L2*CR*MCI*STATUS**")</f>
        <v>*SOCKET0**COMPUTE2**CPU**MODULE--__L2*CR*MCI*STATUS**</v>
      </c>
      <c r="Y161">
        <f>COUNTIFS(core_mc[TestName],misc[[#This Row],[Core_L2_String]],core_mc[VisualId],MC_Check!$H$2)</f>
        <v>0</v>
      </c>
      <c r="Z161">
        <f>misc[[#This Row],[Core_BBL_Count]]+misc[[#This Row],[Core_IC_Count]]+misc[[#This Row],[Core_MEC_Count]]+misc[[#This Row],[Core_AGU_Count]]+misc[[#This Row],[Core_L2_Count]]+misc[[#This Row],[Core_BUS_Count]]</f>
        <v>0</v>
      </c>
      <c r="AA16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1" t="str">
        <f>_xlfn.TEXTJOIN("",,"*SOCKET0**COMPUTE",misc[[#This Row],[Compute]],"**UNCORE**SCF**SCF*LLC**SCF*LLC",misc[[#This Row],[location]],splitchar,"MCI*STATUS*")</f>
        <v>*SOCKET0**COMPUTE2**UNCORE**SCF**SCF*LLC**SCF*LLC158__MCI*STATUS*</v>
      </c>
      <c r="AC161">
        <f>COUNTIFS(cha_mc[TestName],misc[[#This Row],[LLC_MCA_String]],cha_mc[VisualId],MC_Check!$H$2)</f>
        <v>0</v>
      </c>
    </row>
    <row r="162" spans="6:29" x14ac:dyDescent="0.3">
      <c r="F162">
        <v>2</v>
      </c>
      <c r="G162">
        <f t="shared" si="18"/>
        <v>159</v>
      </c>
      <c r="H162" s="95" t="s">
        <v>145</v>
      </c>
      <c r="I162" s="5" t="b">
        <f>misc[[#This Row],[Core_Hitter_Count]]&gt;0</f>
        <v>0</v>
      </c>
      <c r="J162" t="b">
        <f>misc[[#This Row],[LLC_Hitter_Count]]&gt;0</f>
        <v>0</v>
      </c>
      <c r="K162" t="b">
        <f>misc[[#This Row],[CHA_Hitter_Count]]&gt;0</f>
        <v>0</v>
      </c>
      <c r="L162" t="str">
        <f>_xlfn.TEXTJOIN("",,"*SOCKET0**COMPUTE",misc[[#This Row],[Compute]],"**UNCORE**CHA**CHA",misc[[#This Row],[location]],splitchar,"UTIL**MC*STATUS*")</f>
        <v>*SOCKET0**COMPUTE2**UNCORE**CHA**CHA159__UTIL**MC*STATUS*</v>
      </c>
      <c r="M162">
        <f>COUNTIFS(cha_mc[TestName],misc[[#This Row],[CHA_MCA_String]],cha_mc[VisualId],MC_Check!$H$2)</f>
        <v>0</v>
      </c>
      <c r="N162" t="str">
        <f>_xlfn.TEXTJOIN("",,"*SOCKET0**COMPUTE",misc[[#This Row],[Compute]],"**CPU**MODULE",misc[[#This Row],[Module]],splitchar,"MEC*CR*MCI*STATUS**")</f>
        <v>*SOCKET0**COMPUTE2**CPU**MODULE--__MEC*CR*MCI*STATUS**</v>
      </c>
      <c r="O162">
        <f>COUNTIFS(core_mc[TestName],misc[[#This Row],[MEC_MCA_String]],core_mc[VisualId],MC_Check!$H$2)</f>
        <v>0</v>
      </c>
      <c r="P162" t="str">
        <f>_xlfn.TEXTJOIN("",,"*SOCKET0**COMPUTE",misc[[#This Row],[Compute]],"**CPU**MODULE",misc[[#This Row],[Module]],splitchar,"AGU*CR*MCI*STATUS**")</f>
        <v>*SOCKET0**COMPUTE2**CPU**MODULE--__AGU*CR*MCI*STATUS**</v>
      </c>
      <c r="Q162">
        <f>COUNTIFS(core_mc[TestName],misc[[#This Row],[AGU_MCA_String]],core_mc[VisualId],MC_Check!$H$2)</f>
        <v>0</v>
      </c>
      <c r="R162" t="str">
        <f>_xlfn.TEXTJOIN("",,"*SOCKET0**COMPUTE",misc[[#This Row],[Compute]],"**CPU**MODULE",misc[[#This Row],[Module]],splitchar,"IC*CR*MCI*STATUS**")</f>
        <v>*SOCKET0**COMPUTE2**CPU**MODULE--__IC*CR*MCI*STATUS**</v>
      </c>
      <c r="S162">
        <f>COUNTIFS(core_mc[TestName],misc[[#This Row],[IC_MCA_String]],core_mc[VisualId],MC_Check!$H$2)</f>
        <v>0</v>
      </c>
      <c r="T162" t="str">
        <f>_xlfn.TEXTJOIN("",,"*SOCKET0**COMPUTE",misc[[#This Row],[Compute]],"**CPU**MODULE",misc[[#This Row],[Module]],splitchar,"BBL*CR*MCI*STATUS**")</f>
        <v>*SOCKET0**COMPUTE2**CPU**MODULE--__BBL*CR*MCI*STATUS**</v>
      </c>
      <c r="U162">
        <f>COUNTIFS(core_mc[TestName],misc[[#This Row],[CORE_BBL_String]],core_mc[VisualId],MC_Check!$H$2)</f>
        <v>0</v>
      </c>
      <c r="V162" t="str">
        <f>_xlfn.TEXTJOIN("",,"*SOCKET0**COMPUTE",misc[[#This Row],[Compute]],"**CPU**MODULE",misc[[#This Row],[Module]],splitchar,"BUS*CR*MCI*STATUS**")</f>
        <v>*SOCKET0**COMPUTE2**CPU**MODULE--__BUS*CR*MCI*STATUS**</v>
      </c>
      <c r="W162">
        <f>COUNTIFS(core_mc[TestName],misc[[#This Row],[Core_BUS_String]],core_mc[VisualId],MC_Check!$H$2)</f>
        <v>0</v>
      </c>
      <c r="X162" t="str">
        <f>_xlfn.TEXTJOIN("",,"*SOCKET0**COMPUTE",misc[[#This Row],[Compute]],"**CPU**MODULE",misc[[#This Row],[Module]],splitchar,"L2*CR*MCI*STATUS**")</f>
        <v>*SOCKET0**COMPUTE2**CPU**MODULE--__L2*CR*MCI*STATUS**</v>
      </c>
      <c r="Y162">
        <f>COUNTIFS(core_mc[TestName],misc[[#This Row],[Core_L2_String]],core_mc[VisualId],MC_Check!$H$2)</f>
        <v>0</v>
      </c>
      <c r="Z162">
        <f>misc[[#This Row],[Core_BBL_Count]]+misc[[#This Row],[Core_IC_Count]]+misc[[#This Row],[Core_MEC_Count]]+misc[[#This Row],[Core_AGU_Count]]+misc[[#This Row],[Core_L2_Count]]+misc[[#This Row],[Core_BUS_Count]]</f>
        <v>0</v>
      </c>
      <c r="AA16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2" t="str">
        <f>_xlfn.TEXTJOIN("",,"*SOCKET0**COMPUTE",misc[[#This Row],[Compute]],"**UNCORE**SCF**SCF*LLC**SCF*LLC",misc[[#This Row],[location]],splitchar,"MCI*STATUS*")</f>
        <v>*SOCKET0**COMPUTE2**UNCORE**SCF**SCF*LLC**SCF*LLC159__MCI*STATUS*</v>
      </c>
      <c r="AC162">
        <f>COUNTIFS(cha_mc[TestName],misc[[#This Row],[LLC_MCA_String]],cha_mc[VisualId],MC_Check!$H$2)</f>
        <v>0</v>
      </c>
    </row>
    <row r="163" spans="6:29" x14ac:dyDescent="0.3">
      <c r="F163">
        <v>2</v>
      </c>
      <c r="G163">
        <f t="shared" si="18"/>
        <v>160</v>
      </c>
      <c r="H163" s="95" t="s">
        <v>145</v>
      </c>
      <c r="I163" s="5" t="b">
        <f>misc[[#This Row],[Core_Hitter_Count]]&gt;0</f>
        <v>0</v>
      </c>
      <c r="J163" t="b">
        <f>misc[[#This Row],[LLC_Hitter_Count]]&gt;0</f>
        <v>0</v>
      </c>
      <c r="K163" t="b">
        <f>misc[[#This Row],[CHA_Hitter_Count]]&gt;0</f>
        <v>0</v>
      </c>
      <c r="L163" t="str">
        <f>_xlfn.TEXTJOIN("",,"*SOCKET0**COMPUTE",misc[[#This Row],[Compute]],"**UNCORE**CHA**CHA",misc[[#This Row],[location]],splitchar,"UTIL**MC*STATUS*")</f>
        <v>*SOCKET0**COMPUTE2**UNCORE**CHA**CHA160__UTIL**MC*STATUS*</v>
      </c>
      <c r="M163">
        <f>COUNTIFS(cha_mc[TestName],misc[[#This Row],[CHA_MCA_String]],cha_mc[VisualId],MC_Check!$H$2)</f>
        <v>0</v>
      </c>
      <c r="N163" t="str">
        <f>_xlfn.TEXTJOIN("",,"*SOCKET0**COMPUTE",misc[[#This Row],[Compute]],"**CPU**MODULE",misc[[#This Row],[Module]],splitchar,"MEC*CR*MCI*STATUS**")</f>
        <v>*SOCKET0**COMPUTE2**CPU**MODULE--__MEC*CR*MCI*STATUS**</v>
      </c>
      <c r="O163">
        <f>COUNTIFS(core_mc[TestName],misc[[#This Row],[MEC_MCA_String]],core_mc[VisualId],MC_Check!$H$2)</f>
        <v>0</v>
      </c>
      <c r="P163" t="str">
        <f>_xlfn.TEXTJOIN("",,"*SOCKET0**COMPUTE",misc[[#This Row],[Compute]],"**CPU**MODULE",misc[[#This Row],[Module]],splitchar,"AGU*CR*MCI*STATUS**")</f>
        <v>*SOCKET0**COMPUTE2**CPU**MODULE--__AGU*CR*MCI*STATUS**</v>
      </c>
      <c r="Q163">
        <f>COUNTIFS(core_mc[TestName],misc[[#This Row],[AGU_MCA_String]],core_mc[VisualId],MC_Check!$H$2)</f>
        <v>0</v>
      </c>
      <c r="R163" t="str">
        <f>_xlfn.TEXTJOIN("",,"*SOCKET0**COMPUTE",misc[[#This Row],[Compute]],"**CPU**MODULE",misc[[#This Row],[Module]],splitchar,"IC*CR*MCI*STATUS**")</f>
        <v>*SOCKET0**COMPUTE2**CPU**MODULE--__IC*CR*MCI*STATUS**</v>
      </c>
      <c r="S163">
        <f>COUNTIFS(core_mc[TestName],misc[[#This Row],[IC_MCA_String]],core_mc[VisualId],MC_Check!$H$2)</f>
        <v>0</v>
      </c>
      <c r="T163" t="str">
        <f>_xlfn.TEXTJOIN("",,"*SOCKET0**COMPUTE",misc[[#This Row],[Compute]],"**CPU**MODULE",misc[[#This Row],[Module]],splitchar,"BBL*CR*MCI*STATUS**")</f>
        <v>*SOCKET0**COMPUTE2**CPU**MODULE--__BBL*CR*MCI*STATUS**</v>
      </c>
      <c r="U163">
        <f>COUNTIFS(core_mc[TestName],misc[[#This Row],[CORE_BBL_String]],core_mc[VisualId],MC_Check!$H$2)</f>
        <v>0</v>
      </c>
      <c r="V163" t="str">
        <f>_xlfn.TEXTJOIN("",,"*SOCKET0**COMPUTE",misc[[#This Row],[Compute]],"**CPU**MODULE",misc[[#This Row],[Module]],splitchar,"BUS*CR*MCI*STATUS**")</f>
        <v>*SOCKET0**COMPUTE2**CPU**MODULE--__BUS*CR*MCI*STATUS**</v>
      </c>
      <c r="W163">
        <f>COUNTIFS(core_mc[TestName],misc[[#This Row],[Core_BUS_String]],core_mc[VisualId],MC_Check!$H$2)</f>
        <v>0</v>
      </c>
      <c r="X163" t="str">
        <f>_xlfn.TEXTJOIN("",,"*SOCKET0**COMPUTE",misc[[#This Row],[Compute]],"**CPU**MODULE",misc[[#This Row],[Module]],splitchar,"L2*CR*MCI*STATUS**")</f>
        <v>*SOCKET0**COMPUTE2**CPU**MODULE--__L2*CR*MCI*STATUS**</v>
      </c>
      <c r="Y163">
        <f>COUNTIFS(core_mc[TestName],misc[[#This Row],[Core_L2_String]],core_mc[VisualId],MC_Check!$H$2)</f>
        <v>0</v>
      </c>
      <c r="Z163">
        <f>misc[[#This Row],[Core_BBL_Count]]+misc[[#This Row],[Core_IC_Count]]+misc[[#This Row],[Core_MEC_Count]]+misc[[#This Row],[Core_AGU_Count]]+misc[[#This Row],[Core_L2_Count]]+misc[[#This Row],[Core_BUS_Count]]</f>
        <v>0</v>
      </c>
      <c r="AA16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3" t="str">
        <f>_xlfn.TEXTJOIN("",,"*SOCKET0**COMPUTE",misc[[#This Row],[Compute]],"**UNCORE**SCF**SCF*LLC**SCF*LLC",misc[[#This Row],[location]],splitchar,"MCI*STATUS*")</f>
        <v>*SOCKET0**COMPUTE2**UNCORE**SCF**SCF*LLC**SCF*LLC160__MCI*STATUS*</v>
      </c>
      <c r="AC163">
        <f>COUNTIFS(cha_mc[TestName],misc[[#This Row],[LLC_MCA_String]],cha_mc[VisualId],MC_Check!$H$2)</f>
        <v>0</v>
      </c>
    </row>
    <row r="164" spans="6:29" x14ac:dyDescent="0.3">
      <c r="F164">
        <v>2</v>
      </c>
      <c r="G164">
        <f t="shared" si="18"/>
        <v>161</v>
      </c>
      <c r="H164">
        <f>H157+1</f>
        <v>61</v>
      </c>
      <c r="I164" s="5" t="b">
        <f>misc[[#This Row],[Core_Hitter_Count]]&gt;0</f>
        <v>0</v>
      </c>
      <c r="J164" t="b">
        <f>misc[[#This Row],[LLC_Hitter_Count]]&gt;0</f>
        <v>0</v>
      </c>
      <c r="K164" t="b">
        <f>misc[[#This Row],[CHA_Hitter_Count]]&gt;0</f>
        <v>0</v>
      </c>
      <c r="L164" t="str">
        <f>_xlfn.TEXTJOIN("",,"*SOCKET0**COMPUTE",misc[[#This Row],[Compute]],"**UNCORE**CHA**CHA",misc[[#This Row],[location]],splitchar,"UTIL**MC*STATUS*")</f>
        <v>*SOCKET0**COMPUTE2**UNCORE**CHA**CHA161__UTIL**MC*STATUS*</v>
      </c>
      <c r="M164">
        <f>COUNTIFS(cha_mc[TestName],misc[[#This Row],[CHA_MCA_String]],cha_mc[VisualId],MC_Check!$H$2)</f>
        <v>0</v>
      </c>
      <c r="N164" t="str">
        <f>_xlfn.TEXTJOIN("",,"*SOCKET0**COMPUTE",misc[[#This Row],[Compute]],"**CPU**MODULE",misc[[#This Row],[Module]],splitchar,"MEC*CR*MCI*STATUS**")</f>
        <v>*SOCKET0**COMPUTE2**CPU**MODULE61__MEC*CR*MCI*STATUS**</v>
      </c>
      <c r="O164">
        <f>COUNTIFS(core_mc[TestName],misc[[#This Row],[MEC_MCA_String]],core_mc[VisualId],MC_Check!$H$2)</f>
        <v>0</v>
      </c>
      <c r="P164" t="str">
        <f>_xlfn.TEXTJOIN("",,"*SOCKET0**COMPUTE",misc[[#This Row],[Compute]],"**CPU**MODULE",misc[[#This Row],[Module]],splitchar,"AGU*CR*MCI*STATUS**")</f>
        <v>*SOCKET0**COMPUTE2**CPU**MODULE61__AGU*CR*MCI*STATUS**</v>
      </c>
      <c r="Q164">
        <f>COUNTIFS(core_mc[TestName],misc[[#This Row],[AGU_MCA_String]],core_mc[VisualId],MC_Check!$H$2)</f>
        <v>0</v>
      </c>
      <c r="R164" t="str">
        <f>_xlfn.TEXTJOIN("",,"*SOCKET0**COMPUTE",misc[[#This Row],[Compute]],"**CPU**MODULE",misc[[#This Row],[Module]],splitchar,"IC*CR*MCI*STATUS**")</f>
        <v>*SOCKET0**COMPUTE2**CPU**MODULE61__IC*CR*MCI*STATUS**</v>
      </c>
      <c r="S164">
        <f>COUNTIFS(core_mc[TestName],misc[[#This Row],[IC_MCA_String]],core_mc[VisualId],MC_Check!$H$2)</f>
        <v>0</v>
      </c>
      <c r="T164" t="str">
        <f>_xlfn.TEXTJOIN("",,"*SOCKET0**COMPUTE",misc[[#This Row],[Compute]],"**CPU**MODULE",misc[[#This Row],[Module]],splitchar,"BBL*CR*MCI*STATUS**")</f>
        <v>*SOCKET0**COMPUTE2**CPU**MODULE61__BBL*CR*MCI*STATUS**</v>
      </c>
      <c r="U164">
        <f>COUNTIFS(core_mc[TestName],misc[[#This Row],[CORE_BBL_String]],core_mc[VisualId],MC_Check!$H$2)</f>
        <v>0</v>
      </c>
      <c r="V164" t="str">
        <f>_xlfn.TEXTJOIN("",,"*SOCKET0**COMPUTE",misc[[#This Row],[Compute]],"**CPU**MODULE",misc[[#This Row],[Module]],splitchar,"BUS*CR*MCI*STATUS**")</f>
        <v>*SOCKET0**COMPUTE2**CPU**MODULE61__BUS*CR*MCI*STATUS**</v>
      </c>
      <c r="W164">
        <f>COUNTIFS(core_mc[TestName],misc[[#This Row],[Core_BUS_String]],core_mc[VisualId],MC_Check!$H$2)</f>
        <v>0</v>
      </c>
      <c r="X164" t="str">
        <f>_xlfn.TEXTJOIN("",,"*SOCKET0**COMPUTE",misc[[#This Row],[Compute]],"**CPU**MODULE",misc[[#This Row],[Module]],splitchar,"L2*CR*MCI*STATUS**")</f>
        <v>*SOCKET0**COMPUTE2**CPU**MODULE61__L2*CR*MCI*STATUS**</v>
      </c>
      <c r="Y164">
        <f>COUNTIFS(core_mc[TestName],misc[[#This Row],[Core_L2_String]],core_mc[VisualId],MC_Check!$H$2)</f>
        <v>0</v>
      </c>
      <c r="Z164">
        <f>misc[[#This Row],[Core_BBL_Count]]+misc[[#This Row],[Core_IC_Count]]+misc[[#This Row],[Core_MEC_Count]]+misc[[#This Row],[Core_AGU_Count]]+misc[[#This Row],[Core_L2_Count]]+misc[[#This Row],[Core_BUS_Count]]</f>
        <v>0</v>
      </c>
      <c r="AA16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4" t="str">
        <f>_xlfn.TEXTJOIN("",,"*SOCKET0**COMPUTE",misc[[#This Row],[Compute]],"**UNCORE**SCF**SCF*LLC**SCF*LLC",misc[[#This Row],[location]],splitchar,"MCI*STATUS*")</f>
        <v>*SOCKET0**COMPUTE2**UNCORE**SCF**SCF*LLC**SCF*LLC161__MCI*STATUS*</v>
      </c>
      <c r="AC164">
        <f>COUNTIFS(cha_mc[TestName],misc[[#This Row],[LLC_MCA_String]],cha_mc[VisualId],MC_Check!$H$2)</f>
        <v>0</v>
      </c>
    </row>
    <row r="165" spans="6:29" x14ac:dyDescent="0.3">
      <c r="F165">
        <v>2</v>
      </c>
      <c r="G165">
        <f t="shared" si="18"/>
        <v>162</v>
      </c>
      <c r="H165">
        <f t="shared" ref="H165:H166" si="19">H158+1</f>
        <v>65</v>
      </c>
      <c r="I165" s="5" t="b">
        <f>misc[[#This Row],[Core_Hitter_Count]]&gt;0</f>
        <v>0</v>
      </c>
      <c r="J165" t="b">
        <f>misc[[#This Row],[LLC_Hitter_Count]]&gt;0</f>
        <v>0</v>
      </c>
      <c r="K165" t="b">
        <f>misc[[#This Row],[CHA_Hitter_Count]]&gt;0</f>
        <v>0</v>
      </c>
      <c r="L165" t="str">
        <f>_xlfn.TEXTJOIN("",,"*SOCKET0**COMPUTE",misc[[#This Row],[Compute]],"**UNCORE**CHA**CHA",misc[[#This Row],[location]],splitchar,"UTIL**MC*STATUS*")</f>
        <v>*SOCKET0**COMPUTE2**UNCORE**CHA**CHA162__UTIL**MC*STATUS*</v>
      </c>
      <c r="M165">
        <f>COUNTIFS(cha_mc[TestName],misc[[#This Row],[CHA_MCA_String]],cha_mc[VisualId],MC_Check!$H$2)</f>
        <v>0</v>
      </c>
      <c r="N165" t="str">
        <f>_xlfn.TEXTJOIN("",,"*SOCKET0**COMPUTE",misc[[#This Row],[Compute]],"**CPU**MODULE",misc[[#This Row],[Module]],splitchar,"MEC*CR*MCI*STATUS**")</f>
        <v>*SOCKET0**COMPUTE2**CPU**MODULE65__MEC*CR*MCI*STATUS**</v>
      </c>
      <c r="O165">
        <f>COUNTIFS(core_mc[TestName],misc[[#This Row],[MEC_MCA_String]],core_mc[VisualId],MC_Check!$H$2)</f>
        <v>0</v>
      </c>
      <c r="P165" t="str">
        <f>_xlfn.TEXTJOIN("",,"*SOCKET0**COMPUTE",misc[[#This Row],[Compute]],"**CPU**MODULE",misc[[#This Row],[Module]],splitchar,"AGU*CR*MCI*STATUS**")</f>
        <v>*SOCKET0**COMPUTE2**CPU**MODULE65__AGU*CR*MCI*STATUS**</v>
      </c>
      <c r="Q165">
        <f>COUNTIFS(core_mc[TestName],misc[[#This Row],[AGU_MCA_String]],core_mc[VisualId],MC_Check!$H$2)</f>
        <v>0</v>
      </c>
      <c r="R165" t="str">
        <f>_xlfn.TEXTJOIN("",,"*SOCKET0**COMPUTE",misc[[#This Row],[Compute]],"**CPU**MODULE",misc[[#This Row],[Module]],splitchar,"IC*CR*MCI*STATUS**")</f>
        <v>*SOCKET0**COMPUTE2**CPU**MODULE65__IC*CR*MCI*STATUS**</v>
      </c>
      <c r="S165">
        <f>COUNTIFS(core_mc[TestName],misc[[#This Row],[IC_MCA_String]],core_mc[VisualId],MC_Check!$H$2)</f>
        <v>0</v>
      </c>
      <c r="T165" t="str">
        <f>_xlfn.TEXTJOIN("",,"*SOCKET0**COMPUTE",misc[[#This Row],[Compute]],"**CPU**MODULE",misc[[#This Row],[Module]],splitchar,"BBL*CR*MCI*STATUS**")</f>
        <v>*SOCKET0**COMPUTE2**CPU**MODULE65__BBL*CR*MCI*STATUS**</v>
      </c>
      <c r="U165">
        <f>COUNTIFS(core_mc[TestName],misc[[#This Row],[CORE_BBL_String]],core_mc[VisualId],MC_Check!$H$2)</f>
        <v>0</v>
      </c>
      <c r="V165" t="str">
        <f>_xlfn.TEXTJOIN("",,"*SOCKET0**COMPUTE",misc[[#This Row],[Compute]],"**CPU**MODULE",misc[[#This Row],[Module]],splitchar,"BUS*CR*MCI*STATUS**")</f>
        <v>*SOCKET0**COMPUTE2**CPU**MODULE65__BUS*CR*MCI*STATUS**</v>
      </c>
      <c r="W165">
        <f>COUNTIFS(core_mc[TestName],misc[[#This Row],[Core_BUS_String]],core_mc[VisualId],MC_Check!$H$2)</f>
        <v>0</v>
      </c>
      <c r="X165" t="str">
        <f>_xlfn.TEXTJOIN("",,"*SOCKET0**COMPUTE",misc[[#This Row],[Compute]],"**CPU**MODULE",misc[[#This Row],[Module]],splitchar,"L2*CR*MCI*STATUS**")</f>
        <v>*SOCKET0**COMPUTE2**CPU**MODULE65__L2*CR*MCI*STATUS**</v>
      </c>
      <c r="Y165">
        <f>COUNTIFS(core_mc[TestName],misc[[#This Row],[Core_L2_String]],core_mc[VisualId],MC_Check!$H$2)</f>
        <v>0</v>
      </c>
      <c r="Z165">
        <f>misc[[#This Row],[Core_BBL_Count]]+misc[[#This Row],[Core_IC_Count]]+misc[[#This Row],[Core_MEC_Count]]+misc[[#This Row],[Core_AGU_Count]]+misc[[#This Row],[Core_L2_Count]]+misc[[#This Row],[Core_BUS_Count]]</f>
        <v>0</v>
      </c>
      <c r="AA16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5" t="str">
        <f>_xlfn.TEXTJOIN("",,"*SOCKET0**COMPUTE",misc[[#This Row],[Compute]],"**UNCORE**SCF**SCF*LLC**SCF*LLC",misc[[#This Row],[location]],splitchar,"MCI*STATUS*")</f>
        <v>*SOCKET0**COMPUTE2**UNCORE**SCF**SCF*LLC**SCF*LLC162__MCI*STATUS*</v>
      </c>
      <c r="AC165">
        <f>COUNTIFS(cha_mc[TestName],misc[[#This Row],[LLC_MCA_String]],cha_mc[VisualId],MC_Check!$H$2)</f>
        <v>0</v>
      </c>
    </row>
    <row r="166" spans="6:29" x14ac:dyDescent="0.3">
      <c r="F166">
        <v>2</v>
      </c>
      <c r="G166">
        <f t="shared" si="18"/>
        <v>163</v>
      </c>
      <c r="H166">
        <f t="shared" si="19"/>
        <v>69</v>
      </c>
      <c r="I166" s="5" t="b">
        <f>misc[[#This Row],[Core_Hitter_Count]]&gt;0</f>
        <v>0</v>
      </c>
      <c r="J166" t="b">
        <f>misc[[#This Row],[LLC_Hitter_Count]]&gt;0</f>
        <v>0</v>
      </c>
      <c r="K166" t="b">
        <f>misc[[#This Row],[CHA_Hitter_Count]]&gt;0</f>
        <v>0</v>
      </c>
      <c r="L166" t="str">
        <f>_xlfn.TEXTJOIN("",,"*SOCKET0**COMPUTE",misc[[#This Row],[Compute]],"**UNCORE**CHA**CHA",misc[[#This Row],[location]],splitchar,"UTIL**MC*STATUS*")</f>
        <v>*SOCKET0**COMPUTE2**UNCORE**CHA**CHA163__UTIL**MC*STATUS*</v>
      </c>
      <c r="M166">
        <f>COUNTIFS(cha_mc[TestName],misc[[#This Row],[CHA_MCA_String]],cha_mc[VisualId],MC_Check!$H$2)</f>
        <v>0</v>
      </c>
      <c r="N166" t="str">
        <f>_xlfn.TEXTJOIN("",,"*SOCKET0**COMPUTE",misc[[#This Row],[Compute]],"**CPU**MODULE",misc[[#This Row],[Module]],splitchar,"MEC*CR*MCI*STATUS**")</f>
        <v>*SOCKET0**COMPUTE2**CPU**MODULE69__MEC*CR*MCI*STATUS**</v>
      </c>
      <c r="O166">
        <f>COUNTIFS(core_mc[TestName],misc[[#This Row],[MEC_MCA_String]],core_mc[VisualId],MC_Check!$H$2)</f>
        <v>0</v>
      </c>
      <c r="P166" t="str">
        <f>_xlfn.TEXTJOIN("",,"*SOCKET0**COMPUTE",misc[[#This Row],[Compute]],"**CPU**MODULE",misc[[#This Row],[Module]],splitchar,"AGU*CR*MCI*STATUS**")</f>
        <v>*SOCKET0**COMPUTE2**CPU**MODULE69__AGU*CR*MCI*STATUS**</v>
      </c>
      <c r="Q166">
        <f>COUNTIFS(core_mc[TestName],misc[[#This Row],[AGU_MCA_String]],core_mc[VisualId],MC_Check!$H$2)</f>
        <v>0</v>
      </c>
      <c r="R166" t="str">
        <f>_xlfn.TEXTJOIN("",,"*SOCKET0**COMPUTE",misc[[#This Row],[Compute]],"**CPU**MODULE",misc[[#This Row],[Module]],splitchar,"IC*CR*MCI*STATUS**")</f>
        <v>*SOCKET0**COMPUTE2**CPU**MODULE69__IC*CR*MCI*STATUS**</v>
      </c>
      <c r="S166">
        <f>COUNTIFS(core_mc[TestName],misc[[#This Row],[IC_MCA_String]],core_mc[VisualId],MC_Check!$H$2)</f>
        <v>0</v>
      </c>
      <c r="T166" t="str">
        <f>_xlfn.TEXTJOIN("",,"*SOCKET0**COMPUTE",misc[[#This Row],[Compute]],"**CPU**MODULE",misc[[#This Row],[Module]],splitchar,"BBL*CR*MCI*STATUS**")</f>
        <v>*SOCKET0**COMPUTE2**CPU**MODULE69__BBL*CR*MCI*STATUS**</v>
      </c>
      <c r="U166">
        <f>COUNTIFS(core_mc[TestName],misc[[#This Row],[CORE_BBL_String]],core_mc[VisualId],MC_Check!$H$2)</f>
        <v>0</v>
      </c>
      <c r="V166" t="str">
        <f>_xlfn.TEXTJOIN("",,"*SOCKET0**COMPUTE",misc[[#This Row],[Compute]],"**CPU**MODULE",misc[[#This Row],[Module]],splitchar,"BUS*CR*MCI*STATUS**")</f>
        <v>*SOCKET0**COMPUTE2**CPU**MODULE69__BUS*CR*MCI*STATUS**</v>
      </c>
      <c r="W166">
        <f>COUNTIFS(core_mc[TestName],misc[[#This Row],[Core_BUS_String]],core_mc[VisualId],MC_Check!$H$2)</f>
        <v>0</v>
      </c>
      <c r="X166" t="str">
        <f>_xlfn.TEXTJOIN("",,"*SOCKET0**COMPUTE",misc[[#This Row],[Compute]],"**CPU**MODULE",misc[[#This Row],[Module]],splitchar,"L2*CR*MCI*STATUS**")</f>
        <v>*SOCKET0**COMPUTE2**CPU**MODULE69__L2*CR*MCI*STATUS**</v>
      </c>
      <c r="Y166">
        <f>COUNTIFS(core_mc[TestName],misc[[#This Row],[Core_L2_String]],core_mc[VisualId],MC_Check!$H$2)</f>
        <v>0</v>
      </c>
      <c r="Z166">
        <f>misc[[#This Row],[Core_BBL_Count]]+misc[[#This Row],[Core_IC_Count]]+misc[[#This Row],[Core_MEC_Count]]+misc[[#This Row],[Core_AGU_Count]]+misc[[#This Row],[Core_L2_Count]]+misc[[#This Row],[Core_BUS_Count]]</f>
        <v>0</v>
      </c>
      <c r="AA16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6" t="str">
        <f>_xlfn.TEXTJOIN("",,"*SOCKET0**COMPUTE",misc[[#This Row],[Compute]],"**UNCORE**SCF**SCF*LLC**SCF*LLC",misc[[#This Row],[location]],splitchar,"MCI*STATUS*")</f>
        <v>*SOCKET0**COMPUTE2**UNCORE**SCF**SCF*LLC**SCF*LLC163__MCI*STATUS*</v>
      </c>
      <c r="AC166">
        <f>COUNTIFS(cha_mc[TestName],misc[[#This Row],[LLC_MCA_String]],cha_mc[VisualId],MC_Check!$H$2)</f>
        <v>0</v>
      </c>
    </row>
    <row r="167" spans="6:29" x14ac:dyDescent="0.3">
      <c r="F167">
        <v>2</v>
      </c>
      <c r="G167">
        <f t="shared" si="18"/>
        <v>164</v>
      </c>
      <c r="H167" s="95" t="s">
        <v>145</v>
      </c>
      <c r="I167" s="5" t="b">
        <f>misc[[#This Row],[Core_Hitter_Count]]&gt;0</f>
        <v>0</v>
      </c>
      <c r="J167" t="b">
        <f>misc[[#This Row],[LLC_Hitter_Count]]&gt;0</f>
        <v>0</v>
      </c>
      <c r="K167" t="b">
        <f>misc[[#This Row],[CHA_Hitter_Count]]&gt;0</f>
        <v>0</v>
      </c>
      <c r="L167" t="str">
        <f>_xlfn.TEXTJOIN("",,"*SOCKET0**COMPUTE",misc[[#This Row],[Compute]],"**UNCORE**CHA**CHA",misc[[#This Row],[location]],splitchar,"UTIL**MC*STATUS*")</f>
        <v>*SOCKET0**COMPUTE2**UNCORE**CHA**CHA164__UTIL**MC*STATUS*</v>
      </c>
      <c r="M167">
        <f>COUNTIFS(cha_mc[TestName],misc[[#This Row],[CHA_MCA_String]],cha_mc[VisualId],MC_Check!$H$2)</f>
        <v>0</v>
      </c>
      <c r="N167" t="str">
        <f>_xlfn.TEXTJOIN("",,"*SOCKET0**COMPUTE",misc[[#This Row],[Compute]],"**CPU**MODULE",misc[[#This Row],[Module]],splitchar,"MEC*CR*MCI*STATUS**")</f>
        <v>*SOCKET0**COMPUTE2**CPU**MODULE--__MEC*CR*MCI*STATUS**</v>
      </c>
      <c r="O167">
        <f>COUNTIFS(core_mc[TestName],misc[[#This Row],[MEC_MCA_String]],core_mc[VisualId],MC_Check!$H$2)</f>
        <v>0</v>
      </c>
      <c r="P167" t="str">
        <f>_xlfn.TEXTJOIN("",,"*SOCKET0**COMPUTE",misc[[#This Row],[Compute]],"**CPU**MODULE",misc[[#This Row],[Module]],splitchar,"AGU*CR*MCI*STATUS**")</f>
        <v>*SOCKET0**COMPUTE2**CPU**MODULE--__AGU*CR*MCI*STATUS**</v>
      </c>
      <c r="Q167">
        <f>COUNTIFS(core_mc[TestName],misc[[#This Row],[AGU_MCA_String]],core_mc[VisualId],MC_Check!$H$2)</f>
        <v>0</v>
      </c>
      <c r="R167" t="str">
        <f>_xlfn.TEXTJOIN("",,"*SOCKET0**COMPUTE",misc[[#This Row],[Compute]],"**CPU**MODULE",misc[[#This Row],[Module]],splitchar,"IC*CR*MCI*STATUS**")</f>
        <v>*SOCKET0**COMPUTE2**CPU**MODULE--__IC*CR*MCI*STATUS**</v>
      </c>
      <c r="S167">
        <f>COUNTIFS(core_mc[TestName],misc[[#This Row],[IC_MCA_String]],core_mc[VisualId],MC_Check!$H$2)</f>
        <v>0</v>
      </c>
      <c r="T167" t="str">
        <f>_xlfn.TEXTJOIN("",,"*SOCKET0**COMPUTE",misc[[#This Row],[Compute]],"**CPU**MODULE",misc[[#This Row],[Module]],splitchar,"BBL*CR*MCI*STATUS**")</f>
        <v>*SOCKET0**COMPUTE2**CPU**MODULE--__BBL*CR*MCI*STATUS**</v>
      </c>
      <c r="U167">
        <f>COUNTIFS(core_mc[TestName],misc[[#This Row],[CORE_BBL_String]],core_mc[VisualId],MC_Check!$H$2)</f>
        <v>0</v>
      </c>
      <c r="V167" t="str">
        <f>_xlfn.TEXTJOIN("",,"*SOCKET0**COMPUTE",misc[[#This Row],[Compute]],"**CPU**MODULE",misc[[#This Row],[Module]],splitchar,"BUS*CR*MCI*STATUS**")</f>
        <v>*SOCKET0**COMPUTE2**CPU**MODULE--__BUS*CR*MCI*STATUS**</v>
      </c>
      <c r="W167">
        <f>COUNTIFS(core_mc[TestName],misc[[#This Row],[Core_BUS_String]],core_mc[VisualId],MC_Check!$H$2)</f>
        <v>0</v>
      </c>
      <c r="X167" t="str">
        <f>_xlfn.TEXTJOIN("",,"*SOCKET0**COMPUTE",misc[[#This Row],[Compute]],"**CPU**MODULE",misc[[#This Row],[Module]],splitchar,"L2*CR*MCI*STATUS**")</f>
        <v>*SOCKET0**COMPUTE2**CPU**MODULE--__L2*CR*MCI*STATUS**</v>
      </c>
      <c r="Y167">
        <f>COUNTIFS(core_mc[TestName],misc[[#This Row],[Core_L2_String]],core_mc[VisualId],MC_Check!$H$2)</f>
        <v>0</v>
      </c>
      <c r="Z167">
        <f>misc[[#This Row],[Core_BBL_Count]]+misc[[#This Row],[Core_IC_Count]]+misc[[#This Row],[Core_MEC_Count]]+misc[[#This Row],[Core_AGU_Count]]+misc[[#This Row],[Core_L2_Count]]+misc[[#This Row],[Core_BUS_Count]]</f>
        <v>0</v>
      </c>
      <c r="AA16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7" t="str">
        <f>_xlfn.TEXTJOIN("",,"*SOCKET0**COMPUTE",misc[[#This Row],[Compute]],"**UNCORE**SCF**SCF*LLC**SCF*LLC",misc[[#This Row],[location]],splitchar,"MCI*STATUS*")</f>
        <v>*SOCKET0**COMPUTE2**UNCORE**SCF**SCF*LLC**SCF*LLC164__MCI*STATUS*</v>
      </c>
      <c r="AC167">
        <f>COUNTIFS(cha_mc[TestName],misc[[#This Row],[LLC_MCA_String]],cha_mc[VisualId],MC_Check!$H$2)</f>
        <v>0</v>
      </c>
    </row>
    <row r="168" spans="6:29" x14ac:dyDescent="0.3">
      <c r="F168">
        <v>2</v>
      </c>
      <c r="G168">
        <f t="shared" si="18"/>
        <v>165</v>
      </c>
      <c r="H168" s="95" t="s">
        <v>145</v>
      </c>
      <c r="I168" s="5" t="b">
        <f>misc[[#This Row],[Core_Hitter_Count]]&gt;0</f>
        <v>0</v>
      </c>
      <c r="J168" t="b">
        <f>misc[[#This Row],[LLC_Hitter_Count]]&gt;0</f>
        <v>0</v>
      </c>
      <c r="K168" t="b">
        <f>misc[[#This Row],[CHA_Hitter_Count]]&gt;0</f>
        <v>0</v>
      </c>
      <c r="L168" t="str">
        <f>_xlfn.TEXTJOIN("",,"*SOCKET0**COMPUTE",misc[[#This Row],[Compute]],"**UNCORE**CHA**CHA",misc[[#This Row],[location]],splitchar,"UTIL**MC*STATUS*")</f>
        <v>*SOCKET0**COMPUTE2**UNCORE**CHA**CHA165__UTIL**MC*STATUS*</v>
      </c>
      <c r="M168">
        <f>COUNTIFS(cha_mc[TestName],misc[[#This Row],[CHA_MCA_String]],cha_mc[VisualId],MC_Check!$H$2)</f>
        <v>0</v>
      </c>
      <c r="N168" t="str">
        <f>_xlfn.TEXTJOIN("",,"*SOCKET0**COMPUTE",misc[[#This Row],[Compute]],"**CPU**MODULE",misc[[#This Row],[Module]],splitchar,"MEC*CR*MCI*STATUS**")</f>
        <v>*SOCKET0**COMPUTE2**CPU**MODULE--__MEC*CR*MCI*STATUS**</v>
      </c>
      <c r="O168">
        <f>COUNTIFS(core_mc[TestName],misc[[#This Row],[MEC_MCA_String]],core_mc[VisualId],MC_Check!$H$2)</f>
        <v>0</v>
      </c>
      <c r="P168" t="str">
        <f>_xlfn.TEXTJOIN("",,"*SOCKET0**COMPUTE",misc[[#This Row],[Compute]],"**CPU**MODULE",misc[[#This Row],[Module]],splitchar,"AGU*CR*MCI*STATUS**")</f>
        <v>*SOCKET0**COMPUTE2**CPU**MODULE--__AGU*CR*MCI*STATUS**</v>
      </c>
      <c r="Q168">
        <f>COUNTIFS(core_mc[TestName],misc[[#This Row],[AGU_MCA_String]],core_mc[VisualId],MC_Check!$H$2)</f>
        <v>0</v>
      </c>
      <c r="R168" t="str">
        <f>_xlfn.TEXTJOIN("",,"*SOCKET0**COMPUTE",misc[[#This Row],[Compute]],"**CPU**MODULE",misc[[#This Row],[Module]],splitchar,"IC*CR*MCI*STATUS**")</f>
        <v>*SOCKET0**COMPUTE2**CPU**MODULE--__IC*CR*MCI*STATUS**</v>
      </c>
      <c r="S168">
        <f>COUNTIFS(core_mc[TestName],misc[[#This Row],[IC_MCA_String]],core_mc[VisualId],MC_Check!$H$2)</f>
        <v>0</v>
      </c>
      <c r="T168" t="str">
        <f>_xlfn.TEXTJOIN("",,"*SOCKET0**COMPUTE",misc[[#This Row],[Compute]],"**CPU**MODULE",misc[[#This Row],[Module]],splitchar,"BBL*CR*MCI*STATUS**")</f>
        <v>*SOCKET0**COMPUTE2**CPU**MODULE--__BBL*CR*MCI*STATUS**</v>
      </c>
      <c r="U168">
        <f>COUNTIFS(core_mc[TestName],misc[[#This Row],[CORE_BBL_String]],core_mc[VisualId],MC_Check!$H$2)</f>
        <v>0</v>
      </c>
      <c r="V168" t="str">
        <f>_xlfn.TEXTJOIN("",,"*SOCKET0**COMPUTE",misc[[#This Row],[Compute]],"**CPU**MODULE",misc[[#This Row],[Module]],splitchar,"BUS*CR*MCI*STATUS**")</f>
        <v>*SOCKET0**COMPUTE2**CPU**MODULE--__BUS*CR*MCI*STATUS**</v>
      </c>
      <c r="W168">
        <f>COUNTIFS(core_mc[TestName],misc[[#This Row],[Core_BUS_String]],core_mc[VisualId],MC_Check!$H$2)</f>
        <v>0</v>
      </c>
      <c r="X168" t="str">
        <f>_xlfn.TEXTJOIN("",,"*SOCKET0**COMPUTE",misc[[#This Row],[Compute]],"**CPU**MODULE",misc[[#This Row],[Module]],splitchar,"L2*CR*MCI*STATUS**")</f>
        <v>*SOCKET0**COMPUTE2**CPU**MODULE--__L2*CR*MCI*STATUS**</v>
      </c>
      <c r="Y168">
        <f>COUNTIFS(core_mc[TestName],misc[[#This Row],[Core_L2_String]],core_mc[VisualId],MC_Check!$H$2)</f>
        <v>0</v>
      </c>
      <c r="Z168">
        <f>misc[[#This Row],[Core_BBL_Count]]+misc[[#This Row],[Core_IC_Count]]+misc[[#This Row],[Core_MEC_Count]]+misc[[#This Row],[Core_AGU_Count]]+misc[[#This Row],[Core_L2_Count]]+misc[[#This Row],[Core_BUS_Count]]</f>
        <v>0</v>
      </c>
      <c r="AA16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8" t="str">
        <f>_xlfn.TEXTJOIN("",,"*SOCKET0**COMPUTE",misc[[#This Row],[Compute]],"**UNCORE**SCF**SCF*LLC**SCF*LLC",misc[[#This Row],[location]],splitchar,"MCI*STATUS*")</f>
        <v>*SOCKET0**COMPUTE2**UNCORE**SCF**SCF*LLC**SCF*LLC165__MCI*STATUS*</v>
      </c>
      <c r="AC168">
        <f>COUNTIFS(cha_mc[TestName],misc[[#This Row],[LLC_MCA_String]],cha_mc[VisualId],MC_Check!$H$2)</f>
        <v>0</v>
      </c>
    </row>
    <row r="169" spans="6:29" x14ac:dyDescent="0.3">
      <c r="F169">
        <v>2</v>
      </c>
      <c r="G169">
        <f t="shared" si="18"/>
        <v>166</v>
      </c>
      <c r="H169" s="95" t="s">
        <v>145</v>
      </c>
      <c r="I169" s="5" t="b">
        <f>misc[[#This Row],[Core_Hitter_Count]]&gt;0</f>
        <v>0</v>
      </c>
      <c r="J169" t="b">
        <f>misc[[#This Row],[LLC_Hitter_Count]]&gt;0</f>
        <v>0</v>
      </c>
      <c r="K169" t="b">
        <f>misc[[#This Row],[CHA_Hitter_Count]]&gt;0</f>
        <v>0</v>
      </c>
      <c r="L169" t="str">
        <f>_xlfn.TEXTJOIN("",,"*SOCKET0**COMPUTE",misc[[#This Row],[Compute]],"**UNCORE**CHA**CHA",misc[[#This Row],[location]],splitchar,"UTIL**MC*STATUS*")</f>
        <v>*SOCKET0**COMPUTE2**UNCORE**CHA**CHA166__UTIL**MC*STATUS*</v>
      </c>
      <c r="M169">
        <f>COUNTIFS(cha_mc[TestName],misc[[#This Row],[CHA_MCA_String]],cha_mc[VisualId],MC_Check!$H$2)</f>
        <v>0</v>
      </c>
      <c r="N169" t="str">
        <f>_xlfn.TEXTJOIN("",,"*SOCKET0**COMPUTE",misc[[#This Row],[Compute]],"**CPU**MODULE",misc[[#This Row],[Module]],splitchar,"MEC*CR*MCI*STATUS**")</f>
        <v>*SOCKET0**COMPUTE2**CPU**MODULE--__MEC*CR*MCI*STATUS**</v>
      </c>
      <c r="O169">
        <f>COUNTIFS(core_mc[TestName],misc[[#This Row],[MEC_MCA_String]],core_mc[VisualId],MC_Check!$H$2)</f>
        <v>0</v>
      </c>
      <c r="P169" t="str">
        <f>_xlfn.TEXTJOIN("",,"*SOCKET0**COMPUTE",misc[[#This Row],[Compute]],"**CPU**MODULE",misc[[#This Row],[Module]],splitchar,"AGU*CR*MCI*STATUS**")</f>
        <v>*SOCKET0**COMPUTE2**CPU**MODULE--__AGU*CR*MCI*STATUS**</v>
      </c>
      <c r="Q169">
        <f>COUNTIFS(core_mc[TestName],misc[[#This Row],[AGU_MCA_String]],core_mc[VisualId],MC_Check!$H$2)</f>
        <v>0</v>
      </c>
      <c r="R169" t="str">
        <f>_xlfn.TEXTJOIN("",,"*SOCKET0**COMPUTE",misc[[#This Row],[Compute]],"**CPU**MODULE",misc[[#This Row],[Module]],splitchar,"IC*CR*MCI*STATUS**")</f>
        <v>*SOCKET0**COMPUTE2**CPU**MODULE--__IC*CR*MCI*STATUS**</v>
      </c>
      <c r="S169">
        <f>COUNTIFS(core_mc[TestName],misc[[#This Row],[IC_MCA_String]],core_mc[VisualId],MC_Check!$H$2)</f>
        <v>0</v>
      </c>
      <c r="T169" t="str">
        <f>_xlfn.TEXTJOIN("",,"*SOCKET0**COMPUTE",misc[[#This Row],[Compute]],"**CPU**MODULE",misc[[#This Row],[Module]],splitchar,"BBL*CR*MCI*STATUS**")</f>
        <v>*SOCKET0**COMPUTE2**CPU**MODULE--__BBL*CR*MCI*STATUS**</v>
      </c>
      <c r="U169">
        <f>COUNTIFS(core_mc[TestName],misc[[#This Row],[CORE_BBL_String]],core_mc[VisualId],MC_Check!$H$2)</f>
        <v>0</v>
      </c>
      <c r="V169" t="str">
        <f>_xlfn.TEXTJOIN("",,"*SOCKET0**COMPUTE",misc[[#This Row],[Compute]],"**CPU**MODULE",misc[[#This Row],[Module]],splitchar,"BUS*CR*MCI*STATUS**")</f>
        <v>*SOCKET0**COMPUTE2**CPU**MODULE--__BUS*CR*MCI*STATUS**</v>
      </c>
      <c r="W169">
        <f>COUNTIFS(core_mc[TestName],misc[[#This Row],[Core_BUS_String]],core_mc[VisualId],MC_Check!$H$2)</f>
        <v>0</v>
      </c>
      <c r="X169" t="str">
        <f>_xlfn.TEXTJOIN("",,"*SOCKET0**COMPUTE",misc[[#This Row],[Compute]],"**CPU**MODULE",misc[[#This Row],[Module]],splitchar,"L2*CR*MCI*STATUS**")</f>
        <v>*SOCKET0**COMPUTE2**CPU**MODULE--__L2*CR*MCI*STATUS**</v>
      </c>
      <c r="Y169">
        <f>COUNTIFS(core_mc[TestName],misc[[#This Row],[Core_L2_String]],core_mc[VisualId],MC_Check!$H$2)</f>
        <v>0</v>
      </c>
      <c r="Z169">
        <f>misc[[#This Row],[Core_BBL_Count]]+misc[[#This Row],[Core_IC_Count]]+misc[[#This Row],[Core_MEC_Count]]+misc[[#This Row],[Core_AGU_Count]]+misc[[#This Row],[Core_L2_Count]]+misc[[#This Row],[Core_BUS_Count]]</f>
        <v>0</v>
      </c>
      <c r="AA16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9" t="str">
        <f>_xlfn.TEXTJOIN("",,"*SOCKET0**COMPUTE",misc[[#This Row],[Compute]],"**UNCORE**SCF**SCF*LLC**SCF*LLC",misc[[#This Row],[location]],splitchar,"MCI*STATUS*")</f>
        <v>*SOCKET0**COMPUTE2**UNCORE**SCF**SCF*LLC**SCF*LLC166__MCI*STATUS*</v>
      </c>
      <c r="AC169">
        <f>COUNTIFS(cha_mc[TestName],misc[[#This Row],[LLC_MCA_String]],cha_mc[VisualId],MC_Check!$H$2)</f>
        <v>0</v>
      </c>
    </row>
    <row r="170" spans="6:29" x14ac:dyDescent="0.3">
      <c r="F170">
        <v>2</v>
      </c>
      <c r="G170">
        <f t="shared" si="18"/>
        <v>167</v>
      </c>
      <c r="H170" s="95" t="s">
        <v>145</v>
      </c>
      <c r="I170" s="5" t="b">
        <f>misc[[#This Row],[Core_Hitter_Count]]&gt;0</f>
        <v>0</v>
      </c>
      <c r="J170" t="b">
        <f>misc[[#This Row],[LLC_Hitter_Count]]&gt;0</f>
        <v>0</v>
      </c>
      <c r="K170" t="b">
        <f>misc[[#This Row],[CHA_Hitter_Count]]&gt;0</f>
        <v>0</v>
      </c>
      <c r="L170" t="str">
        <f>_xlfn.TEXTJOIN("",,"*SOCKET0**COMPUTE",misc[[#This Row],[Compute]],"**UNCORE**CHA**CHA",misc[[#This Row],[location]],splitchar,"UTIL**MC*STATUS*")</f>
        <v>*SOCKET0**COMPUTE2**UNCORE**CHA**CHA167__UTIL**MC*STATUS*</v>
      </c>
      <c r="M170">
        <f>COUNTIFS(cha_mc[TestName],misc[[#This Row],[CHA_MCA_String]],cha_mc[VisualId],MC_Check!$H$2)</f>
        <v>0</v>
      </c>
      <c r="N170" t="str">
        <f>_xlfn.TEXTJOIN("",,"*SOCKET0**COMPUTE",misc[[#This Row],[Compute]],"**CPU**MODULE",misc[[#This Row],[Module]],splitchar,"MEC*CR*MCI*STATUS**")</f>
        <v>*SOCKET0**COMPUTE2**CPU**MODULE--__MEC*CR*MCI*STATUS**</v>
      </c>
      <c r="O170">
        <f>COUNTIFS(core_mc[TestName],misc[[#This Row],[MEC_MCA_String]],core_mc[VisualId],MC_Check!$H$2)</f>
        <v>0</v>
      </c>
      <c r="P170" t="str">
        <f>_xlfn.TEXTJOIN("",,"*SOCKET0**COMPUTE",misc[[#This Row],[Compute]],"**CPU**MODULE",misc[[#This Row],[Module]],splitchar,"AGU*CR*MCI*STATUS**")</f>
        <v>*SOCKET0**COMPUTE2**CPU**MODULE--__AGU*CR*MCI*STATUS**</v>
      </c>
      <c r="Q170">
        <f>COUNTIFS(core_mc[TestName],misc[[#This Row],[AGU_MCA_String]],core_mc[VisualId],MC_Check!$H$2)</f>
        <v>0</v>
      </c>
      <c r="R170" t="str">
        <f>_xlfn.TEXTJOIN("",,"*SOCKET0**COMPUTE",misc[[#This Row],[Compute]],"**CPU**MODULE",misc[[#This Row],[Module]],splitchar,"IC*CR*MCI*STATUS**")</f>
        <v>*SOCKET0**COMPUTE2**CPU**MODULE--__IC*CR*MCI*STATUS**</v>
      </c>
      <c r="S170">
        <f>COUNTIFS(core_mc[TestName],misc[[#This Row],[IC_MCA_String]],core_mc[VisualId],MC_Check!$H$2)</f>
        <v>0</v>
      </c>
      <c r="T170" t="str">
        <f>_xlfn.TEXTJOIN("",,"*SOCKET0**COMPUTE",misc[[#This Row],[Compute]],"**CPU**MODULE",misc[[#This Row],[Module]],splitchar,"BBL*CR*MCI*STATUS**")</f>
        <v>*SOCKET0**COMPUTE2**CPU**MODULE--__BBL*CR*MCI*STATUS**</v>
      </c>
      <c r="U170">
        <f>COUNTIFS(core_mc[TestName],misc[[#This Row],[CORE_BBL_String]],core_mc[VisualId],MC_Check!$H$2)</f>
        <v>0</v>
      </c>
      <c r="V170" t="str">
        <f>_xlfn.TEXTJOIN("",,"*SOCKET0**COMPUTE",misc[[#This Row],[Compute]],"**CPU**MODULE",misc[[#This Row],[Module]],splitchar,"BUS*CR*MCI*STATUS**")</f>
        <v>*SOCKET0**COMPUTE2**CPU**MODULE--__BUS*CR*MCI*STATUS**</v>
      </c>
      <c r="W170">
        <f>COUNTIFS(core_mc[TestName],misc[[#This Row],[Core_BUS_String]],core_mc[VisualId],MC_Check!$H$2)</f>
        <v>0</v>
      </c>
      <c r="X170" t="str">
        <f>_xlfn.TEXTJOIN("",,"*SOCKET0**COMPUTE",misc[[#This Row],[Compute]],"**CPU**MODULE",misc[[#This Row],[Module]],splitchar,"L2*CR*MCI*STATUS**")</f>
        <v>*SOCKET0**COMPUTE2**CPU**MODULE--__L2*CR*MCI*STATUS**</v>
      </c>
      <c r="Y170">
        <f>COUNTIFS(core_mc[TestName],misc[[#This Row],[Core_L2_String]],core_mc[VisualId],MC_Check!$H$2)</f>
        <v>0</v>
      </c>
      <c r="Z170">
        <f>misc[[#This Row],[Core_BBL_Count]]+misc[[#This Row],[Core_IC_Count]]+misc[[#This Row],[Core_MEC_Count]]+misc[[#This Row],[Core_AGU_Count]]+misc[[#This Row],[Core_L2_Count]]+misc[[#This Row],[Core_BUS_Count]]</f>
        <v>0</v>
      </c>
      <c r="AA17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0" t="str">
        <f>_xlfn.TEXTJOIN("",,"*SOCKET0**COMPUTE",misc[[#This Row],[Compute]],"**UNCORE**SCF**SCF*LLC**SCF*LLC",misc[[#This Row],[location]],splitchar,"MCI*STATUS*")</f>
        <v>*SOCKET0**COMPUTE2**UNCORE**SCF**SCF*LLC**SCF*LLC167__MCI*STATUS*</v>
      </c>
      <c r="AC170">
        <f>COUNTIFS(cha_mc[TestName],misc[[#This Row],[LLC_MCA_String]],cha_mc[VisualId],MC_Check!$H$2)</f>
        <v>0</v>
      </c>
    </row>
    <row r="171" spans="6:29" x14ac:dyDescent="0.3">
      <c r="F171">
        <v>2</v>
      </c>
      <c r="G171">
        <f t="shared" si="18"/>
        <v>168</v>
      </c>
      <c r="H171">
        <f>H164+1</f>
        <v>62</v>
      </c>
      <c r="I171" s="5" t="b">
        <f>misc[[#This Row],[Core_Hitter_Count]]&gt;0</f>
        <v>0</v>
      </c>
      <c r="J171" t="b">
        <f>misc[[#This Row],[LLC_Hitter_Count]]&gt;0</f>
        <v>0</v>
      </c>
      <c r="K171" t="b">
        <f>misc[[#This Row],[CHA_Hitter_Count]]&gt;0</f>
        <v>0</v>
      </c>
      <c r="L171" t="str">
        <f>_xlfn.TEXTJOIN("",,"*SOCKET0**COMPUTE",misc[[#This Row],[Compute]],"**UNCORE**CHA**CHA",misc[[#This Row],[location]],splitchar,"UTIL**MC*STATUS*")</f>
        <v>*SOCKET0**COMPUTE2**UNCORE**CHA**CHA168__UTIL**MC*STATUS*</v>
      </c>
      <c r="M171">
        <f>COUNTIFS(cha_mc[TestName],misc[[#This Row],[CHA_MCA_String]],cha_mc[VisualId],MC_Check!$H$2)</f>
        <v>0</v>
      </c>
      <c r="N171" t="str">
        <f>_xlfn.TEXTJOIN("",,"*SOCKET0**COMPUTE",misc[[#This Row],[Compute]],"**CPU**MODULE",misc[[#This Row],[Module]],splitchar,"MEC*CR*MCI*STATUS**")</f>
        <v>*SOCKET0**COMPUTE2**CPU**MODULE62__MEC*CR*MCI*STATUS**</v>
      </c>
      <c r="O171">
        <f>COUNTIFS(core_mc[TestName],misc[[#This Row],[MEC_MCA_String]],core_mc[VisualId],MC_Check!$H$2)</f>
        <v>0</v>
      </c>
      <c r="P171" t="str">
        <f>_xlfn.TEXTJOIN("",,"*SOCKET0**COMPUTE",misc[[#This Row],[Compute]],"**CPU**MODULE",misc[[#This Row],[Module]],splitchar,"AGU*CR*MCI*STATUS**")</f>
        <v>*SOCKET0**COMPUTE2**CPU**MODULE62__AGU*CR*MCI*STATUS**</v>
      </c>
      <c r="Q171">
        <f>COUNTIFS(core_mc[TestName],misc[[#This Row],[AGU_MCA_String]],core_mc[VisualId],MC_Check!$H$2)</f>
        <v>0</v>
      </c>
      <c r="R171" t="str">
        <f>_xlfn.TEXTJOIN("",,"*SOCKET0**COMPUTE",misc[[#This Row],[Compute]],"**CPU**MODULE",misc[[#This Row],[Module]],splitchar,"IC*CR*MCI*STATUS**")</f>
        <v>*SOCKET0**COMPUTE2**CPU**MODULE62__IC*CR*MCI*STATUS**</v>
      </c>
      <c r="S171">
        <f>COUNTIFS(core_mc[TestName],misc[[#This Row],[IC_MCA_String]],core_mc[VisualId],MC_Check!$H$2)</f>
        <v>0</v>
      </c>
      <c r="T171" t="str">
        <f>_xlfn.TEXTJOIN("",,"*SOCKET0**COMPUTE",misc[[#This Row],[Compute]],"**CPU**MODULE",misc[[#This Row],[Module]],splitchar,"BBL*CR*MCI*STATUS**")</f>
        <v>*SOCKET0**COMPUTE2**CPU**MODULE62__BBL*CR*MCI*STATUS**</v>
      </c>
      <c r="U171">
        <f>COUNTIFS(core_mc[TestName],misc[[#This Row],[CORE_BBL_String]],core_mc[VisualId],MC_Check!$H$2)</f>
        <v>0</v>
      </c>
      <c r="V171" t="str">
        <f>_xlfn.TEXTJOIN("",,"*SOCKET0**COMPUTE",misc[[#This Row],[Compute]],"**CPU**MODULE",misc[[#This Row],[Module]],splitchar,"BUS*CR*MCI*STATUS**")</f>
        <v>*SOCKET0**COMPUTE2**CPU**MODULE62__BUS*CR*MCI*STATUS**</v>
      </c>
      <c r="W171">
        <f>COUNTIFS(core_mc[TestName],misc[[#This Row],[Core_BUS_String]],core_mc[VisualId],MC_Check!$H$2)</f>
        <v>0</v>
      </c>
      <c r="X171" t="str">
        <f>_xlfn.TEXTJOIN("",,"*SOCKET0**COMPUTE",misc[[#This Row],[Compute]],"**CPU**MODULE",misc[[#This Row],[Module]],splitchar,"L2*CR*MCI*STATUS**")</f>
        <v>*SOCKET0**COMPUTE2**CPU**MODULE62__L2*CR*MCI*STATUS**</v>
      </c>
      <c r="Y171">
        <f>COUNTIFS(core_mc[TestName],misc[[#This Row],[Core_L2_String]],core_mc[VisualId],MC_Check!$H$2)</f>
        <v>0</v>
      </c>
      <c r="Z171">
        <f>misc[[#This Row],[Core_BBL_Count]]+misc[[#This Row],[Core_IC_Count]]+misc[[#This Row],[Core_MEC_Count]]+misc[[#This Row],[Core_AGU_Count]]+misc[[#This Row],[Core_L2_Count]]+misc[[#This Row],[Core_BUS_Count]]</f>
        <v>0</v>
      </c>
      <c r="AA17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1" t="str">
        <f>_xlfn.TEXTJOIN("",,"*SOCKET0**COMPUTE",misc[[#This Row],[Compute]],"**UNCORE**SCF**SCF*LLC**SCF*LLC",misc[[#This Row],[location]],splitchar,"MCI*STATUS*")</f>
        <v>*SOCKET0**COMPUTE2**UNCORE**SCF**SCF*LLC**SCF*LLC168__MCI*STATUS*</v>
      </c>
      <c r="AC171">
        <f>COUNTIFS(cha_mc[TestName],misc[[#This Row],[LLC_MCA_String]],cha_mc[VisualId],MC_Check!$H$2)</f>
        <v>0</v>
      </c>
    </row>
    <row r="172" spans="6:29" x14ac:dyDescent="0.3">
      <c r="F172">
        <v>2</v>
      </c>
      <c r="G172">
        <f t="shared" si="18"/>
        <v>169</v>
      </c>
      <c r="H172">
        <f t="shared" ref="H172:H173" si="20">H165+1</f>
        <v>66</v>
      </c>
      <c r="I172" s="5" t="b">
        <f>misc[[#This Row],[Core_Hitter_Count]]&gt;0</f>
        <v>0</v>
      </c>
      <c r="J172" t="b">
        <f>misc[[#This Row],[LLC_Hitter_Count]]&gt;0</f>
        <v>0</v>
      </c>
      <c r="K172" t="b">
        <f>misc[[#This Row],[CHA_Hitter_Count]]&gt;0</f>
        <v>0</v>
      </c>
      <c r="L172" t="str">
        <f>_xlfn.TEXTJOIN("",,"*SOCKET0**COMPUTE",misc[[#This Row],[Compute]],"**UNCORE**CHA**CHA",misc[[#This Row],[location]],splitchar,"UTIL**MC*STATUS*")</f>
        <v>*SOCKET0**COMPUTE2**UNCORE**CHA**CHA169__UTIL**MC*STATUS*</v>
      </c>
      <c r="M172">
        <f>COUNTIFS(cha_mc[TestName],misc[[#This Row],[CHA_MCA_String]],cha_mc[VisualId],MC_Check!$H$2)</f>
        <v>0</v>
      </c>
      <c r="N172" t="str">
        <f>_xlfn.TEXTJOIN("",,"*SOCKET0**COMPUTE",misc[[#This Row],[Compute]],"**CPU**MODULE",misc[[#This Row],[Module]],splitchar,"MEC*CR*MCI*STATUS**")</f>
        <v>*SOCKET0**COMPUTE2**CPU**MODULE66__MEC*CR*MCI*STATUS**</v>
      </c>
      <c r="O172">
        <f>COUNTIFS(core_mc[TestName],misc[[#This Row],[MEC_MCA_String]],core_mc[VisualId],MC_Check!$H$2)</f>
        <v>0</v>
      </c>
      <c r="P172" t="str">
        <f>_xlfn.TEXTJOIN("",,"*SOCKET0**COMPUTE",misc[[#This Row],[Compute]],"**CPU**MODULE",misc[[#This Row],[Module]],splitchar,"AGU*CR*MCI*STATUS**")</f>
        <v>*SOCKET0**COMPUTE2**CPU**MODULE66__AGU*CR*MCI*STATUS**</v>
      </c>
      <c r="Q172">
        <f>COUNTIFS(core_mc[TestName],misc[[#This Row],[AGU_MCA_String]],core_mc[VisualId],MC_Check!$H$2)</f>
        <v>0</v>
      </c>
      <c r="R172" t="str">
        <f>_xlfn.TEXTJOIN("",,"*SOCKET0**COMPUTE",misc[[#This Row],[Compute]],"**CPU**MODULE",misc[[#This Row],[Module]],splitchar,"IC*CR*MCI*STATUS**")</f>
        <v>*SOCKET0**COMPUTE2**CPU**MODULE66__IC*CR*MCI*STATUS**</v>
      </c>
      <c r="S172">
        <f>COUNTIFS(core_mc[TestName],misc[[#This Row],[IC_MCA_String]],core_mc[VisualId],MC_Check!$H$2)</f>
        <v>0</v>
      </c>
      <c r="T172" t="str">
        <f>_xlfn.TEXTJOIN("",,"*SOCKET0**COMPUTE",misc[[#This Row],[Compute]],"**CPU**MODULE",misc[[#This Row],[Module]],splitchar,"BBL*CR*MCI*STATUS**")</f>
        <v>*SOCKET0**COMPUTE2**CPU**MODULE66__BBL*CR*MCI*STATUS**</v>
      </c>
      <c r="U172">
        <f>COUNTIFS(core_mc[TestName],misc[[#This Row],[CORE_BBL_String]],core_mc[VisualId],MC_Check!$H$2)</f>
        <v>0</v>
      </c>
      <c r="V172" t="str">
        <f>_xlfn.TEXTJOIN("",,"*SOCKET0**COMPUTE",misc[[#This Row],[Compute]],"**CPU**MODULE",misc[[#This Row],[Module]],splitchar,"BUS*CR*MCI*STATUS**")</f>
        <v>*SOCKET0**COMPUTE2**CPU**MODULE66__BUS*CR*MCI*STATUS**</v>
      </c>
      <c r="W172">
        <f>COUNTIFS(core_mc[TestName],misc[[#This Row],[Core_BUS_String]],core_mc[VisualId],MC_Check!$H$2)</f>
        <v>0</v>
      </c>
      <c r="X172" t="str">
        <f>_xlfn.TEXTJOIN("",,"*SOCKET0**COMPUTE",misc[[#This Row],[Compute]],"**CPU**MODULE",misc[[#This Row],[Module]],splitchar,"L2*CR*MCI*STATUS**")</f>
        <v>*SOCKET0**COMPUTE2**CPU**MODULE66__L2*CR*MCI*STATUS**</v>
      </c>
      <c r="Y172">
        <f>COUNTIFS(core_mc[TestName],misc[[#This Row],[Core_L2_String]],core_mc[VisualId],MC_Check!$H$2)</f>
        <v>0</v>
      </c>
      <c r="Z172">
        <f>misc[[#This Row],[Core_BBL_Count]]+misc[[#This Row],[Core_IC_Count]]+misc[[#This Row],[Core_MEC_Count]]+misc[[#This Row],[Core_AGU_Count]]+misc[[#This Row],[Core_L2_Count]]+misc[[#This Row],[Core_BUS_Count]]</f>
        <v>0</v>
      </c>
      <c r="AA17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2" t="str">
        <f>_xlfn.TEXTJOIN("",,"*SOCKET0**COMPUTE",misc[[#This Row],[Compute]],"**UNCORE**SCF**SCF*LLC**SCF*LLC",misc[[#This Row],[location]],splitchar,"MCI*STATUS*")</f>
        <v>*SOCKET0**COMPUTE2**UNCORE**SCF**SCF*LLC**SCF*LLC169__MCI*STATUS*</v>
      </c>
      <c r="AC172">
        <f>COUNTIFS(cha_mc[TestName],misc[[#This Row],[LLC_MCA_String]],cha_mc[VisualId],MC_Check!$H$2)</f>
        <v>0</v>
      </c>
    </row>
    <row r="173" spans="6:29" x14ac:dyDescent="0.3">
      <c r="F173">
        <v>2</v>
      </c>
      <c r="G173">
        <f t="shared" si="18"/>
        <v>170</v>
      </c>
      <c r="H173">
        <f t="shared" si="20"/>
        <v>70</v>
      </c>
      <c r="I173" s="5" t="b">
        <f>misc[[#This Row],[Core_Hitter_Count]]&gt;0</f>
        <v>0</v>
      </c>
      <c r="J173" t="b">
        <f>misc[[#This Row],[LLC_Hitter_Count]]&gt;0</f>
        <v>0</v>
      </c>
      <c r="K173" t="b">
        <f>misc[[#This Row],[CHA_Hitter_Count]]&gt;0</f>
        <v>0</v>
      </c>
      <c r="L173" t="str">
        <f>_xlfn.TEXTJOIN("",,"*SOCKET0**COMPUTE",misc[[#This Row],[Compute]],"**UNCORE**CHA**CHA",misc[[#This Row],[location]],splitchar,"UTIL**MC*STATUS*")</f>
        <v>*SOCKET0**COMPUTE2**UNCORE**CHA**CHA170__UTIL**MC*STATUS*</v>
      </c>
      <c r="M173">
        <f>COUNTIFS(cha_mc[TestName],misc[[#This Row],[CHA_MCA_String]],cha_mc[VisualId],MC_Check!$H$2)</f>
        <v>0</v>
      </c>
      <c r="N173" t="str">
        <f>_xlfn.TEXTJOIN("",,"*SOCKET0**COMPUTE",misc[[#This Row],[Compute]],"**CPU**MODULE",misc[[#This Row],[Module]],splitchar,"MEC*CR*MCI*STATUS**")</f>
        <v>*SOCKET0**COMPUTE2**CPU**MODULE70__MEC*CR*MCI*STATUS**</v>
      </c>
      <c r="O173">
        <f>COUNTIFS(core_mc[TestName],misc[[#This Row],[MEC_MCA_String]],core_mc[VisualId],MC_Check!$H$2)</f>
        <v>0</v>
      </c>
      <c r="P173" t="str">
        <f>_xlfn.TEXTJOIN("",,"*SOCKET0**COMPUTE",misc[[#This Row],[Compute]],"**CPU**MODULE",misc[[#This Row],[Module]],splitchar,"AGU*CR*MCI*STATUS**")</f>
        <v>*SOCKET0**COMPUTE2**CPU**MODULE70__AGU*CR*MCI*STATUS**</v>
      </c>
      <c r="Q173">
        <f>COUNTIFS(core_mc[TestName],misc[[#This Row],[AGU_MCA_String]],core_mc[VisualId],MC_Check!$H$2)</f>
        <v>0</v>
      </c>
      <c r="R173" t="str">
        <f>_xlfn.TEXTJOIN("",,"*SOCKET0**COMPUTE",misc[[#This Row],[Compute]],"**CPU**MODULE",misc[[#This Row],[Module]],splitchar,"IC*CR*MCI*STATUS**")</f>
        <v>*SOCKET0**COMPUTE2**CPU**MODULE70__IC*CR*MCI*STATUS**</v>
      </c>
      <c r="S173">
        <f>COUNTIFS(core_mc[TestName],misc[[#This Row],[IC_MCA_String]],core_mc[VisualId],MC_Check!$H$2)</f>
        <v>0</v>
      </c>
      <c r="T173" t="str">
        <f>_xlfn.TEXTJOIN("",,"*SOCKET0**COMPUTE",misc[[#This Row],[Compute]],"**CPU**MODULE",misc[[#This Row],[Module]],splitchar,"BBL*CR*MCI*STATUS**")</f>
        <v>*SOCKET0**COMPUTE2**CPU**MODULE70__BBL*CR*MCI*STATUS**</v>
      </c>
      <c r="U173">
        <f>COUNTIFS(core_mc[TestName],misc[[#This Row],[CORE_BBL_String]],core_mc[VisualId],MC_Check!$H$2)</f>
        <v>0</v>
      </c>
      <c r="V173" t="str">
        <f>_xlfn.TEXTJOIN("",,"*SOCKET0**COMPUTE",misc[[#This Row],[Compute]],"**CPU**MODULE",misc[[#This Row],[Module]],splitchar,"BUS*CR*MCI*STATUS**")</f>
        <v>*SOCKET0**COMPUTE2**CPU**MODULE70__BUS*CR*MCI*STATUS**</v>
      </c>
      <c r="W173">
        <f>COUNTIFS(core_mc[TestName],misc[[#This Row],[Core_BUS_String]],core_mc[VisualId],MC_Check!$H$2)</f>
        <v>0</v>
      </c>
      <c r="X173" t="str">
        <f>_xlfn.TEXTJOIN("",,"*SOCKET0**COMPUTE",misc[[#This Row],[Compute]],"**CPU**MODULE",misc[[#This Row],[Module]],splitchar,"L2*CR*MCI*STATUS**")</f>
        <v>*SOCKET0**COMPUTE2**CPU**MODULE70__L2*CR*MCI*STATUS**</v>
      </c>
      <c r="Y173">
        <f>COUNTIFS(core_mc[TestName],misc[[#This Row],[Core_L2_String]],core_mc[VisualId],MC_Check!$H$2)</f>
        <v>0</v>
      </c>
      <c r="Z173">
        <f>misc[[#This Row],[Core_BBL_Count]]+misc[[#This Row],[Core_IC_Count]]+misc[[#This Row],[Core_MEC_Count]]+misc[[#This Row],[Core_AGU_Count]]+misc[[#This Row],[Core_L2_Count]]+misc[[#This Row],[Core_BUS_Count]]</f>
        <v>0</v>
      </c>
      <c r="AA17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3" t="str">
        <f>_xlfn.TEXTJOIN("",,"*SOCKET0**COMPUTE",misc[[#This Row],[Compute]],"**UNCORE**SCF**SCF*LLC**SCF*LLC",misc[[#This Row],[location]],splitchar,"MCI*STATUS*")</f>
        <v>*SOCKET0**COMPUTE2**UNCORE**SCF**SCF*LLC**SCF*LLC170__MCI*STATUS*</v>
      </c>
      <c r="AC173">
        <f>COUNTIFS(cha_mc[TestName],misc[[#This Row],[LLC_MCA_String]],cha_mc[VisualId],MC_Check!$H$2)</f>
        <v>0</v>
      </c>
    </row>
    <row r="174" spans="6:29" x14ac:dyDescent="0.3">
      <c r="F174">
        <v>2</v>
      </c>
      <c r="G174">
        <f t="shared" si="18"/>
        <v>171</v>
      </c>
      <c r="H174" s="95" t="s">
        <v>145</v>
      </c>
      <c r="I174" s="5" t="b">
        <f>misc[[#This Row],[Core_Hitter_Count]]&gt;0</f>
        <v>0</v>
      </c>
      <c r="J174" t="b">
        <f>misc[[#This Row],[LLC_Hitter_Count]]&gt;0</f>
        <v>0</v>
      </c>
      <c r="K174" t="b">
        <f>misc[[#This Row],[CHA_Hitter_Count]]&gt;0</f>
        <v>0</v>
      </c>
      <c r="L174" t="str">
        <f>_xlfn.TEXTJOIN("",,"*SOCKET0**COMPUTE",misc[[#This Row],[Compute]],"**UNCORE**CHA**CHA",misc[[#This Row],[location]],splitchar,"UTIL**MC*STATUS*")</f>
        <v>*SOCKET0**COMPUTE2**UNCORE**CHA**CHA171__UTIL**MC*STATUS*</v>
      </c>
      <c r="M174">
        <f>COUNTIFS(cha_mc[TestName],misc[[#This Row],[CHA_MCA_String]],cha_mc[VisualId],MC_Check!$H$2)</f>
        <v>0</v>
      </c>
      <c r="N174" t="str">
        <f>_xlfn.TEXTJOIN("",,"*SOCKET0**COMPUTE",misc[[#This Row],[Compute]],"**CPU**MODULE",misc[[#This Row],[Module]],splitchar,"MEC*CR*MCI*STATUS**")</f>
        <v>*SOCKET0**COMPUTE2**CPU**MODULE--__MEC*CR*MCI*STATUS**</v>
      </c>
      <c r="O174">
        <f>COUNTIFS(core_mc[TestName],misc[[#This Row],[MEC_MCA_String]],core_mc[VisualId],MC_Check!$H$2)</f>
        <v>0</v>
      </c>
      <c r="P174" t="str">
        <f>_xlfn.TEXTJOIN("",,"*SOCKET0**COMPUTE",misc[[#This Row],[Compute]],"**CPU**MODULE",misc[[#This Row],[Module]],splitchar,"AGU*CR*MCI*STATUS**")</f>
        <v>*SOCKET0**COMPUTE2**CPU**MODULE--__AGU*CR*MCI*STATUS**</v>
      </c>
      <c r="Q174">
        <f>COUNTIFS(core_mc[TestName],misc[[#This Row],[AGU_MCA_String]],core_mc[VisualId],MC_Check!$H$2)</f>
        <v>0</v>
      </c>
      <c r="R174" t="str">
        <f>_xlfn.TEXTJOIN("",,"*SOCKET0**COMPUTE",misc[[#This Row],[Compute]],"**CPU**MODULE",misc[[#This Row],[Module]],splitchar,"IC*CR*MCI*STATUS**")</f>
        <v>*SOCKET0**COMPUTE2**CPU**MODULE--__IC*CR*MCI*STATUS**</v>
      </c>
      <c r="S174">
        <f>COUNTIFS(core_mc[TestName],misc[[#This Row],[IC_MCA_String]],core_mc[VisualId],MC_Check!$H$2)</f>
        <v>0</v>
      </c>
      <c r="T174" t="str">
        <f>_xlfn.TEXTJOIN("",,"*SOCKET0**COMPUTE",misc[[#This Row],[Compute]],"**CPU**MODULE",misc[[#This Row],[Module]],splitchar,"BBL*CR*MCI*STATUS**")</f>
        <v>*SOCKET0**COMPUTE2**CPU**MODULE--__BBL*CR*MCI*STATUS**</v>
      </c>
      <c r="U174">
        <f>COUNTIFS(core_mc[TestName],misc[[#This Row],[CORE_BBL_String]],core_mc[VisualId],MC_Check!$H$2)</f>
        <v>0</v>
      </c>
      <c r="V174" t="str">
        <f>_xlfn.TEXTJOIN("",,"*SOCKET0**COMPUTE",misc[[#This Row],[Compute]],"**CPU**MODULE",misc[[#This Row],[Module]],splitchar,"BUS*CR*MCI*STATUS**")</f>
        <v>*SOCKET0**COMPUTE2**CPU**MODULE--__BUS*CR*MCI*STATUS**</v>
      </c>
      <c r="W174">
        <f>COUNTIFS(core_mc[TestName],misc[[#This Row],[Core_BUS_String]],core_mc[VisualId],MC_Check!$H$2)</f>
        <v>0</v>
      </c>
      <c r="X174" t="str">
        <f>_xlfn.TEXTJOIN("",,"*SOCKET0**COMPUTE",misc[[#This Row],[Compute]],"**CPU**MODULE",misc[[#This Row],[Module]],splitchar,"L2*CR*MCI*STATUS**")</f>
        <v>*SOCKET0**COMPUTE2**CPU**MODULE--__L2*CR*MCI*STATUS**</v>
      </c>
      <c r="Y174">
        <f>COUNTIFS(core_mc[TestName],misc[[#This Row],[Core_L2_String]],core_mc[VisualId],MC_Check!$H$2)</f>
        <v>0</v>
      </c>
      <c r="Z174">
        <f>misc[[#This Row],[Core_BBL_Count]]+misc[[#This Row],[Core_IC_Count]]+misc[[#This Row],[Core_MEC_Count]]+misc[[#This Row],[Core_AGU_Count]]+misc[[#This Row],[Core_L2_Count]]+misc[[#This Row],[Core_BUS_Count]]</f>
        <v>0</v>
      </c>
      <c r="AA17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4" t="str">
        <f>_xlfn.TEXTJOIN("",,"*SOCKET0**COMPUTE",misc[[#This Row],[Compute]],"**UNCORE**SCF**SCF*LLC**SCF*LLC",misc[[#This Row],[location]],splitchar,"MCI*STATUS*")</f>
        <v>*SOCKET0**COMPUTE2**UNCORE**SCF**SCF*LLC**SCF*LLC171__MCI*STATUS*</v>
      </c>
      <c r="AC174">
        <f>COUNTIFS(cha_mc[TestName],misc[[#This Row],[LLC_MCA_String]],cha_mc[VisualId],MC_Check!$H$2)</f>
        <v>0</v>
      </c>
    </row>
    <row r="175" spans="6:29" x14ac:dyDescent="0.3">
      <c r="F175">
        <v>2</v>
      </c>
      <c r="G175">
        <f t="shared" si="18"/>
        <v>172</v>
      </c>
      <c r="H175" s="95" t="s">
        <v>145</v>
      </c>
      <c r="I175" s="5" t="b">
        <f>misc[[#This Row],[Core_Hitter_Count]]&gt;0</f>
        <v>0</v>
      </c>
      <c r="J175" t="b">
        <f>misc[[#This Row],[LLC_Hitter_Count]]&gt;0</f>
        <v>0</v>
      </c>
      <c r="K175" t="b">
        <f>misc[[#This Row],[CHA_Hitter_Count]]&gt;0</f>
        <v>0</v>
      </c>
      <c r="L175" t="str">
        <f>_xlfn.TEXTJOIN("",,"*SOCKET0**COMPUTE",misc[[#This Row],[Compute]],"**UNCORE**CHA**CHA",misc[[#This Row],[location]],splitchar,"UTIL**MC*STATUS*")</f>
        <v>*SOCKET0**COMPUTE2**UNCORE**CHA**CHA172__UTIL**MC*STATUS*</v>
      </c>
      <c r="M175">
        <f>COUNTIFS(cha_mc[TestName],misc[[#This Row],[CHA_MCA_String]],cha_mc[VisualId],MC_Check!$H$2)</f>
        <v>0</v>
      </c>
      <c r="N175" t="str">
        <f>_xlfn.TEXTJOIN("",,"*SOCKET0**COMPUTE",misc[[#This Row],[Compute]],"**CPU**MODULE",misc[[#This Row],[Module]],splitchar,"MEC*CR*MCI*STATUS**")</f>
        <v>*SOCKET0**COMPUTE2**CPU**MODULE--__MEC*CR*MCI*STATUS**</v>
      </c>
      <c r="O175">
        <f>COUNTIFS(core_mc[TestName],misc[[#This Row],[MEC_MCA_String]],core_mc[VisualId],MC_Check!$H$2)</f>
        <v>0</v>
      </c>
      <c r="P175" t="str">
        <f>_xlfn.TEXTJOIN("",,"*SOCKET0**COMPUTE",misc[[#This Row],[Compute]],"**CPU**MODULE",misc[[#This Row],[Module]],splitchar,"AGU*CR*MCI*STATUS**")</f>
        <v>*SOCKET0**COMPUTE2**CPU**MODULE--__AGU*CR*MCI*STATUS**</v>
      </c>
      <c r="Q175">
        <f>COUNTIFS(core_mc[TestName],misc[[#This Row],[AGU_MCA_String]],core_mc[VisualId],MC_Check!$H$2)</f>
        <v>0</v>
      </c>
      <c r="R175" t="str">
        <f>_xlfn.TEXTJOIN("",,"*SOCKET0**COMPUTE",misc[[#This Row],[Compute]],"**CPU**MODULE",misc[[#This Row],[Module]],splitchar,"IC*CR*MCI*STATUS**")</f>
        <v>*SOCKET0**COMPUTE2**CPU**MODULE--__IC*CR*MCI*STATUS**</v>
      </c>
      <c r="S175">
        <f>COUNTIFS(core_mc[TestName],misc[[#This Row],[IC_MCA_String]],core_mc[VisualId],MC_Check!$H$2)</f>
        <v>0</v>
      </c>
      <c r="T175" t="str">
        <f>_xlfn.TEXTJOIN("",,"*SOCKET0**COMPUTE",misc[[#This Row],[Compute]],"**CPU**MODULE",misc[[#This Row],[Module]],splitchar,"BBL*CR*MCI*STATUS**")</f>
        <v>*SOCKET0**COMPUTE2**CPU**MODULE--__BBL*CR*MCI*STATUS**</v>
      </c>
      <c r="U175">
        <f>COUNTIFS(core_mc[TestName],misc[[#This Row],[CORE_BBL_String]],core_mc[VisualId],MC_Check!$H$2)</f>
        <v>0</v>
      </c>
      <c r="V175" t="str">
        <f>_xlfn.TEXTJOIN("",,"*SOCKET0**COMPUTE",misc[[#This Row],[Compute]],"**CPU**MODULE",misc[[#This Row],[Module]],splitchar,"BUS*CR*MCI*STATUS**")</f>
        <v>*SOCKET0**COMPUTE2**CPU**MODULE--__BUS*CR*MCI*STATUS**</v>
      </c>
      <c r="W175">
        <f>COUNTIFS(core_mc[TestName],misc[[#This Row],[Core_BUS_String]],core_mc[VisualId],MC_Check!$H$2)</f>
        <v>0</v>
      </c>
      <c r="X175" t="str">
        <f>_xlfn.TEXTJOIN("",,"*SOCKET0**COMPUTE",misc[[#This Row],[Compute]],"**CPU**MODULE",misc[[#This Row],[Module]],splitchar,"L2*CR*MCI*STATUS**")</f>
        <v>*SOCKET0**COMPUTE2**CPU**MODULE--__L2*CR*MCI*STATUS**</v>
      </c>
      <c r="Y175">
        <f>COUNTIFS(core_mc[TestName],misc[[#This Row],[Core_L2_String]],core_mc[VisualId],MC_Check!$H$2)</f>
        <v>0</v>
      </c>
      <c r="Z175">
        <f>misc[[#This Row],[Core_BBL_Count]]+misc[[#This Row],[Core_IC_Count]]+misc[[#This Row],[Core_MEC_Count]]+misc[[#This Row],[Core_AGU_Count]]+misc[[#This Row],[Core_L2_Count]]+misc[[#This Row],[Core_BUS_Count]]</f>
        <v>0</v>
      </c>
      <c r="AA17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5" t="str">
        <f>_xlfn.TEXTJOIN("",,"*SOCKET0**COMPUTE",misc[[#This Row],[Compute]],"**UNCORE**SCF**SCF*LLC**SCF*LLC",misc[[#This Row],[location]],splitchar,"MCI*STATUS*")</f>
        <v>*SOCKET0**COMPUTE2**UNCORE**SCF**SCF*LLC**SCF*LLC172__MCI*STATUS*</v>
      </c>
      <c r="AC175">
        <f>COUNTIFS(cha_mc[TestName],misc[[#This Row],[LLC_MCA_String]],cha_mc[VisualId],MC_Check!$H$2)</f>
        <v>0</v>
      </c>
    </row>
    <row r="176" spans="6:29" x14ac:dyDescent="0.3">
      <c r="F176">
        <v>2</v>
      </c>
      <c r="G176">
        <f t="shared" si="18"/>
        <v>173</v>
      </c>
      <c r="H176" s="95" t="s">
        <v>145</v>
      </c>
      <c r="I176" s="5" t="b">
        <f>misc[[#This Row],[Core_Hitter_Count]]&gt;0</f>
        <v>0</v>
      </c>
      <c r="J176" t="b">
        <f>misc[[#This Row],[LLC_Hitter_Count]]&gt;0</f>
        <v>0</v>
      </c>
      <c r="K176" t="b">
        <f>misc[[#This Row],[CHA_Hitter_Count]]&gt;0</f>
        <v>0</v>
      </c>
      <c r="L176" t="str">
        <f>_xlfn.TEXTJOIN("",,"*SOCKET0**COMPUTE",misc[[#This Row],[Compute]],"**UNCORE**CHA**CHA",misc[[#This Row],[location]],splitchar,"UTIL**MC*STATUS*")</f>
        <v>*SOCKET0**COMPUTE2**UNCORE**CHA**CHA173__UTIL**MC*STATUS*</v>
      </c>
      <c r="M176">
        <f>COUNTIFS(cha_mc[TestName],misc[[#This Row],[CHA_MCA_String]],cha_mc[VisualId],MC_Check!$H$2)</f>
        <v>0</v>
      </c>
      <c r="N176" t="str">
        <f>_xlfn.TEXTJOIN("",,"*SOCKET0**COMPUTE",misc[[#This Row],[Compute]],"**CPU**MODULE",misc[[#This Row],[Module]],splitchar,"MEC*CR*MCI*STATUS**")</f>
        <v>*SOCKET0**COMPUTE2**CPU**MODULE--__MEC*CR*MCI*STATUS**</v>
      </c>
      <c r="O176">
        <f>COUNTIFS(core_mc[TestName],misc[[#This Row],[MEC_MCA_String]],core_mc[VisualId],MC_Check!$H$2)</f>
        <v>0</v>
      </c>
      <c r="P176" t="str">
        <f>_xlfn.TEXTJOIN("",,"*SOCKET0**COMPUTE",misc[[#This Row],[Compute]],"**CPU**MODULE",misc[[#This Row],[Module]],splitchar,"AGU*CR*MCI*STATUS**")</f>
        <v>*SOCKET0**COMPUTE2**CPU**MODULE--__AGU*CR*MCI*STATUS**</v>
      </c>
      <c r="Q176">
        <f>COUNTIFS(core_mc[TestName],misc[[#This Row],[AGU_MCA_String]],core_mc[VisualId],MC_Check!$H$2)</f>
        <v>0</v>
      </c>
      <c r="R176" t="str">
        <f>_xlfn.TEXTJOIN("",,"*SOCKET0**COMPUTE",misc[[#This Row],[Compute]],"**CPU**MODULE",misc[[#This Row],[Module]],splitchar,"IC*CR*MCI*STATUS**")</f>
        <v>*SOCKET0**COMPUTE2**CPU**MODULE--__IC*CR*MCI*STATUS**</v>
      </c>
      <c r="S176">
        <f>COUNTIFS(core_mc[TestName],misc[[#This Row],[IC_MCA_String]],core_mc[VisualId],MC_Check!$H$2)</f>
        <v>0</v>
      </c>
      <c r="T176" t="str">
        <f>_xlfn.TEXTJOIN("",,"*SOCKET0**COMPUTE",misc[[#This Row],[Compute]],"**CPU**MODULE",misc[[#This Row],[Module]],splitchar,"BBL*CR*MCI*STATUS**")</f>
        <v>*SOCKET0**COMPUTE2**CPU**MODULE--__BBL*CR*MCI*STATUS**</v>
      </c>
      <c r="U176">
        <f>COUNTIFS(core_mc[TestName],misc[[#This Row],[CORE_BBL_String]],core_mc[VisualId],MC_Check!$H$2)</f>
        <v>0</v>
      </c>
      <c r="V176" t="str">
        <f>_xlfn.TEXTJOIN("",,"*SOCKET0**COMPUTE",misc[[#This Row],[Compute]],"**CPU**MODULE",misc[[#This Row],[Module]],splitchar,"BUS*CR*MCI*STATUS**")</f>
        <v>*SOCKET0**COMPUTE2**CPU**MODULE--__BUS*CR*MCI*STATUS**</v>
      </c>
      <c r="W176">
        <f>COUNTIFS(core_mc[TestName],misc[[#This Row],[Core_BUS_String]],core_mc[VisualId],MC_Check!$H$2)</f>
        <v>0</v>
      </c>
      <c r="X176" t="str">
        <f>_xlfn.TEXTJOIN("",,"*SOCKET0**COMPUTE",misc[[#This Row],[Compute]],"**CPU**MODULE",misc[[#This Row],[Module]],splitchar,"L2*CR*MCI*STATUS**")</f>
        <v>*SOCKET0**COMPUTE2**CPU**MODULE--__L2*CR*MCI*STATUS**</v>
      </c>
      <c r="Y176">
        <f>COUNTIFS(core_mc[TestName],misc[[#This Row],[Core_L2_String]],core_mc[VisualId],MC_Check!$H$2)</f>
        <v>0</v>
      </c>
      <c r="Z176">
        <f>misc[[#This Row],[Core_BBL_Count]]+misc[[#This Row],[Core_IC_Count]]+misc[[#This Row],[Core_MEC_Count]]+misc[[#This Row],[Core_AGU_Count]]+misc[[#This Row],[Core_L2_Count]]+misc[[#This Row],[Core_BUS_Count]]</f>
        <v>0</v>
      </c>
      <c r="AA17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6" t="str">
        <f>_xlfn.TEXTJOIN("",,"*SOCKET0**COMPUTE",misc[[#This Row],[Compute]],"**UNCORE**SCF**SCF*LLC**SCF*LLC",misc[[#This Row],[location]],splitchar,"MCI*STATUS*")</f>
        <v>*SOCKET0**COMPUTE2**UNCORE**SCF**SCF*LLC**SCF*LLC173__MCI*STATUS*</v>
      </c>
      <c r="AC176">
        <f>COUNTIFS(cha_mc[TestName],misc[[#This Row],[LLC_MCA_String]],cha_mc[VisualId],MC_Check!$H$2)</f>
        <v>0</v>
      </c>
    </row>
    <row r="177" spans="6:29" x14ac:dyDescent="0.3">
      <c r="F177">
        <v>2</v>
      </c>
      <c r="G177">
        <f t="shared" si="18"/>
        <v>174</v>
      </c>
      <c r="H177" s="95" t="s">
        <v>145</v>
      </c>
      <c r="I177" s="5" t="b">
        <f>misc[[#This Row],[Core_Hitter_Count]]&gt;0</f>
        <v>0</v>
      </c>
      <c r="J177" t="b">
        <f>misc[[#This Row],[LLC_Hitter_Count]]&gt;0</f>
        <v>0</v>
      </c>
      <c r="K177" t="b">
        <f>misc[[#This Row],[CHA_Hitter_Count]]&gt;0</f>
        <v>0</v>
      </c>
      <c r="L177" t="str">
        <f>_xlfn.TEXTJOIN("",,"*SOCKET0**COMPUTE",misc[[#This Row],[Compute]],"**UNCORE**CHA**CHA",misc[[#This Row],[location]],splitchar,"UTIL**MC*STATUS*")</f>
        <v>*SOCKET0**COMPUTE2**UNCORE**CHA**CHA174__UTIL**MC*STATUS*</v>
      </c>
      <c r="M177">
        <f>COUNTIFS(cha_mc[TestName],misc[[#This Row],[CHA_MCA_String]],cha_mc[VisualId],MC_Check!$H$2)</f>
        <v>0</v>
      </c>
      <c r="N177" t="str">
        <f>_xlfn.TEXTJOIN("",,"*SOCKET0**COMPUTE",misc[[#This Row],[Compute]],"**CPU**MODULE",misc[[#This Row],[Module]],splitchar,"MEC*CR*MCI*STATUS**")</f>
        <v>*SOCKET0**COMPUTE2**CPU**MODULE--__MEC*CR*MCI*STATUS**</v>
      </c>
      <c r="O177">
        <f>COUNTIFS(core_mc[TestName],misc[[#This Row],[MEC_MCA_String]],core_mc[VisualId],MC_Check!$H$2)</f>
        <v>0</v>
      </c>
      <c r="P177" t="str">
        <f>_xlfn.TEXTJOIN("",,"*SOCKET0**COMPUTE",misc[[#This Row],[Compute]],"**CPU**MODULE",misc[[#This Row],[Module]],splitchar,"AGU*CR*MCI*STATUS**")</f>
        <v>*SOCKET0**COMPUTE2**CPU**MODULE--__AGU*CR*MCI*STATUS**</v>
      </c>
      <c r="Q177">
        <f>COUNTIFS(core_mc[TestName],misc[[#This Row],[AGU_MCA_String]],core_mc[VisualId],MC_Check!$H$2)</f>
        <v>0</v>
      </c>
      <c r="R177" t="str">
        <f>_xlfn.TEXTJOIN("",,"*SOCKET0**COMPUTE",misc[[#This Row],[Compute]],"**CPU**MODULE",misc[[#This Row],[Module]],splitchar,"IC*CR*MCI*STATUS**")</f>
        <v>*SOCKET0**COMPUTE2**CPU**MODULE--__IC*CR*MCI*STATUS**</v>
      </c>
      <c r="S177">
        <f>COUNTIFS(core_mc[TestName],misc[[#This Row],[IC_MCA_String]],core_mc[VisualId],MC_Check!$H$2)</f>
        <v>0</v>
      </c>
      <c r="T177" t="str">
        <f>_xlfn.TEXTJOIN("",,"*SOCKET0**COMPUTE",misc[[#This Row],[Compute]],"**CPU**MODULE",misc[[#This Row],[Module]],splitchar,"BBL*CR*MCI*STATUS**")</f>
        <v>*SOCKET0**COMPUTE2**CPU**MODULE--__BBL*CR*MCI*STATUS**</v>
      </c>
      <c r="U177">
        <f>COUNTIFS(core_mc[TestName],misc[[#This Row],[CORE_BBL_String]],core_mc[VisualId],MC_Check!$H$2)</f>
        <v>0</v>
      </c>
      <c r="V177" t="str">
        <f>_xlfn.TEXTJOIN("",,"*SOCKET0**COMPUTE",misc[[#This Row],[Compute]],"**CPU**MODULE",misc[[#This Row],[Module]],splitchar,"BUS*CR*MCI*STATUS**")</f>
        <v>*SOCKET0**COMPUTE2**CPU**MODULE--__BUS*CR*MCI*STATUS**</v>
      </c>
      <c r="W177">
        <f>COUNTIFS(core_mc[TestName],misc[[#This Row],[Core_BUS_String]],core_mc[VisualId],MC_Check!$H$2)</f>
        <v>0</v>
      </c>
      <c r="X177" t="str">
        <f>_xlfn.TEXTJOIN("",,"*SOCKET0**COMPUTE",misc[[#This Row],[Compute]],"**CPU**MODULE",misc[[#This Row],[Module]],splitchar,"L2*CR*MCI*STATUS**")</f>
        <v>*SOCKET0**COMPUTE2**CPU**MODULE--__L2*CR*MCI*STATUS**</v>
      </c>
      <c r="Y177">
        <f>COUNTIFS(core_mc[TestName],misc[[#This Row],[Core_L2_String]],core_mc[VisualId],MC_Check!$H$2)</f>
        <v>0</v>
      </c>
      <c r="Z177">
        <f>misc[[#This Row],[Core_BBL_Count]]+misc[[#This Row],[Core_IC_Count]]+misc[[#This Row],[Core_MEC_Count]]+misc[[#This Row],[Core_AGU_Count]]+misc[[#This Row],[Core_L2_Count]]+misc[[#This Row],[Core_BUS_Count]]</f>
        <v>0</v>
      </c>
      <c r="AA17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7" t="str">
        <f>_xlfn.TEXTJOIN("",,"*SOCKET0**COMPUTE",misc[[#This Row],[Compute]],"**UNCORE**SCF**SCF*LLC**SCF*LLC",misc[[#This Row],[location]],splitchar,"MCI*STATUS*")</f>
        <v>*SOCKET0**COMPUTE2**UNCORE**SCF**SCF*LLC**SCF*LLC174__MCI*STATUS*</v>
      </c>
      <c r="AC177">
        <f>COUNTIFS(cha_mc[TestName],misc[[#This Row],[LLC_MCA_String]],cha_mc[VisualId],MC_Check!$H$2)</f>
        <v>0</v>
      </c>
    </row>
    <row r="178" spans="6:29" x14ac:dyDescent="0.3">
      <c r="F178">
        <v>2</v>
      </c>
      <c r="G178">
        <f t="shared" si="18"/>
        <v>175</v>
      </c>
      <c r="H178">
        <f>H171+1</f>
        <v>63</v>
      </c>
      <c r="I178" s="5" t="b">
        <f>misc[[#This Row],[Core_Hitter_Count]]&gt;0</f>
        <v>0</v>
      </c>
      <c r="J178" t="b">
        <f>misc[[#This Row],[LLC_Hitter_Count]]&gt;0</f>
        <v>0</v>
      </c>
      <c r="K178" t="b">
        <f>misc[[#This Row],[CHA_Hitter_Count]]&gt;0</f>
        <v>0</v>
      </c>
      <c r="L178" t="str">
        <f>_xlfn.TEXTJOIN("",,"*SOCKET0**COMPUTE",misc[[#This Row],[Compute]],"**UNCORE**CHA**CHA",misc[[#This Row],[location]],splitchar,"UTIL**MC*STATUS*")</f>
        <v>*SOCKET0**COMPUTE2**UNCORE**CHA**CHA175__UTIL**MC*STATUS*</v>
      </c>
      <c r="M178">
        <f>COUNTIFS(cha_mc[TestName],misc[[#This Row],[CHA_MCA_String]],cha_mc[VisualId],MC_Check!$H$2)</f>
        <v>0</v>
      </c>
      <c r="N178" t="str">
        <f>_xlfn.TEXTJOIN("",,"*SOCKET0**COMPUTE",misc[[#This Row],[Compute]],"**CPU**MODULE",misc[[#This Row],[Module]],splitchar,"MEC*CR*MCI*STATUS**")</f>
        <v>*SOCKET0**COMPUTE2**CPU**MODULE63__MEC*CR*MCI*STATUS**</v>
      </c>
      <c r="O178">
        <f>COUNTIFS(core_mc[TestName],misc[[#This Row],[MEC_MCA_String]],core_mc[VisualId],MC_Check!$H$2)</f>
        <v>0</v>
      </c>
      <c r="P178" t="str">
        <f>_xlfn.TEXTJOIN("",,"*SOCKET0**COMPUTE",misc[[#This Row],[Compute]],"**CPU**MODULE",misc[[#This Row],[Module]],splitchar,"AGU*CR*MCI*STATUS**")</f>
        <v>*SOCKET0**COMPUTE2**CPU**MODULE63__AGU*CR*MCI*STATUS**</v>
      </c>
      <c r="Q178">
        <f>COUNTIFS(core_mc[TestName],misc[[#This Row],[AGU_MCA_String]],core_mc[VisualId],MC_Check!$H$2)</f>
        <v>0</v>
      </c>
      <c r="R178" t="str">
        <f>_xlfn.TEXTJOIN("",,"*SOCKET0**COMPUTE",misc[[#This Row],[Compute]],"**CPU**MODULE",misc[[#This Row],[Module]],splitchar,"IC*CR*MCI*STATUS**")</f>
        <v>*SOCKET0**COMPUTE2**CPU**MODULE63__IC*CR*MCI*STATUS**</v>
      </c>
      <c r="S178">
        <f>COUNTIFS(core_mc[TestName],misc[[#This Row],[IC_MCA_String]],core_mc[VisualId],MC_Check!$H$2)</f>
        <v>0</v>
      </c>
      <c r="T178" t="str">
        <f>_xlfn.TEXTJOIN("",,"*SOCKET0**COMPUTE",misc[[#This Row],[Compute]],"**CPU**MODULE",misc[[#This Row],[Module]],splitchar,"BBL*CR*MCI*STATUS**")</f>
        <v>*SOCKET0**COMPUTE2**CPU**MODULE63__BBL*CR*MCI*STATUS**</v>
      </c>
      <c r="U178">
        <f>COUNTIFS(core_mc[TestName],misc[[#This Row],[CORE_BBL_String]],core_mc[VisualId],MC_Check!$H$2)</f>
        <v>0</v>
      </c>
      <c r="V178" t="str">
        <f>_xlfn.TEXTJOIN("",,"*SOCKET0**COMPUTE",misc[[#This Row],[Compute]],"**CPU**MODULE",misc[[#This Row],[Module]],splitchar,"BUS*CR*MCI*STATUS**")</f>
        <v>*SOCKET0**COMPUTE2**CPU**MODULE63__BUS*CR*MCI*STATUS**</v>
      </c>
      <c r="W178">
        <f>COUNTIFS(core_mc[TestName],misc[[#This Row],[Core_BUS_String]],core_mc[VisualId],MC_Check!$H$2)</f>
        <v>0</v>
      </c>
      <c r="X178" t="str">
        <f>_xlfn.TEXTJOIN("",,"*SOCKET0**COMPUTE",misc[[#This Row],[Compute]],"**CPU**MODULE",misc[[#This Row],[Module]],splitchar,"L2*CR*MCI*STATUS**")</f>
        <v>*SOCKET0**COMPUTE2**CPU**MODULE63__L2*CR*MCI*STATUS**</v>
      </c>
      <c r="Y178">
        <f>COUNTIFS(core_mc[TestName],misc[[#This Row],[Core_L2_String]],core_mc[VisualId],MC_Check!$H$2)</f>
        <v>0</v>
      </c>
      <c r="Z178">
        <f>misc[[#This Row],[Core_BBL_Count]]+misc[[#This Row],[Core_IC_Count]]+misc[[#This Row],[Core_MEC_Count]]+misc[[#This Row],[Core_AGU_Count]]+misc[[#This Row],[Core_L2_Count]]+misc[[#This Row],[Core_BUS_Count]]</f>
        <v>0</v>
      </c>
      <c r="AA17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8" t="str">
        <f>_xlfn.TEXTJOIN("",,"*SOCKET0**COMPUTE",misc[[#This Row],[Compute]],"**UNCORE**SCF**SCF*LLC**SCF*LLC",misc[[#This Row],[location]],splitchar,"MCI*STATUS*")</f>
        <v>*SOCKET0**COMPUTE2**UNCORE**SCF**SCF*LLC**SCF*LLC175__MCI*STATUS*</v>
      </c>
      <c r="AC178">
        <f>COUNTIFS(cha_mc[TestName],misc[[#This Row],[LLC_MCA_String]],cha_mc[VisualId],MC_Check!$H$2)</f>
        <v>0</v>
      </c>
    </row>
    <row r="179" spans="6:29" x14ac:dyDescent="0.3">
      <c r="F179">
        <v>2</v>
      </c>
      <c r="G179">
        <f t="shared" si="18"/>
        <v>176</v>
      </c>
      <c r="H179">
        <f t="shared" ref="H179:H180" si="21">H172+1</f>
        <v>67</v>
      </c>
      <c r="I179" s="5" t="b">
        <f>misc[[#This Row],[Core_Hitter_Count]]&gt;0</f>
        <v>0</v>
      </c>
      <c r="J179" t="b">
        <f>misc[[#This Row],[LLC_Hitter_Count]]&gt;0</f>
        <v>0</v>
      </c>
      <c r="K179" t="b">
        <f>misc[[#This Row],[CHA_Hitter_Count]]&gt;0</f>
        <v>0</v>
      </c>
      <c r="L179" t="str">
        <f>_xlfn.TEXTJOIN("",,"*SOCKET0**COMPUTE",misc[[#This Row],[Compute]],"**UNCORE**CHA**CHA",misc[[#This Row],[location]],splitchar,"UTIL**MC*STATUS*")</f>
        <v>*SOCKET0**COMPUTE2**UNCORE**CHA**CHA176__UTIL**MC*STATUS*</v>
      </c>
      <c r="M179">
        <f>COUNTIFS(cha_mc[TestName],misc[[#This Row],[CHA_MCA_String]],cha_mc[VisualId],MC_Check!$H$2)</f>
        <v>0</v>
      </c>
      <c r="N179" t="str">
        <f>_xlfn.TEXTJOIN("",,"*SOCKET0**COMPUTE",misc[[#This Row],[Compute]],"**CPU**MODULE",misc[[#This Row],[Module]],splitchar,"MEC*CR*MCI*STATUS**")</f>
        <v>*SOCKET0**COMPUTE2**CPU**MODULE67__MEC*CR*MCI*STATUS**</v>
      </c>
      <c r="O179">
        <f>COUNTIFS(core_mc[TestName],misc[[#This Row],[MEC_MCA_String]],core_mc[VisualId],MC_Check!$H$2)</f>
        <v>0</v>
      </c>
      <c r="P179" t="str">
        <f>_xlfn.TEXTJOIN("",,"*SOCKET0**COMPUTE",misc[[#This Row],[Compute]],"**CPU**MODULE",misc[[#This Row],[Module]],splitchar,"AGU*CR*MCI*STATUS**")</f>
        <v>*SOCKET0**COMPUTE2**CPU**MODULE67__AGU*CR*MCI*STATUS**</v>
      </c>
      <c r="Q179">
        <f>COUNTIFS(core_mc[TestName],misc[[#This Row],[AGU_MCA_String]],core_mc[VisualId],MC_Check!$H$2)</f>
        <v>0</v>
      </c>
      <c r="R179" t="str">
        <f>_xlfn.TEXTJOIN("",,"*SOCKET0**COMPUTE",misc[[#This Row],[Compute]],"**CPU**MODULE",misc[[#This Row],[Module]],splitchar,"IC*CR*MCI*STATUS**")</f>
        <v>*SOCKET0**COMPUTE2**CPU**MODULE67__IC*CR*MCI*STATUS**</v>
      </c>
      <c r="S179">
        <f>COUNTIFS(core_mc[TestName],misc[[#This Row],[IC_MCA_String]],core_mc[VisualId],MC_Check!$H$2)</f>
        <v>0</v>
      </c>
      <c r="T179" t="str">
        <f>_xlfn.TEXTJOIN("",,"*SOCKET0**COMPUTE",misc[[#This Row],[Compute]],"**CPU**MODULE",misc[[#This Row],[Module]],splitchar,"BBL*CR*MCI*STATUS**")</f>
        <v>*SOCKET0**COMPUTE2**CPU**MODULE67__BBL*CR*MCI*STATUS**</v>
      </c>
      <c r="U179">
        <f>COUNTIFS(core_mc[TestName],misc[[#This Row],[CORE_BBL_String]],core_mc[VisualId],MC_Check!$H$2)</f>
        <v>0</v>
      </c>
      <c r="V179" t="str">
        <f>_xlfn.TEXTJOIN("",,"*SOCKET0**COMPUTE",misc[[#This Row],[Compute]],"**CPU**MODULE",misc[[#This Row],[Module]],splitchar,"BUS*CR*MCI*STATUS**")</f>
        <v>*SOCKET0**COMPUTE2**CPU**MODULE67__BUS*CR*MCI*STATUS**</v>
      </c>
      <c r="W179">
        <f>COUNTIFS(core_mc[TestName],misc[[#This Row],[Core_BUS_String]],core_mc[VisualId],MC_Check!$H$2)</f>
        <v>0</v>
      </c>
      <c r="X179" t="str">
        <f>_xlfn.TEXTJOIN("",,"*SOCKET0**COMPUTE",misc[[#This Row],[Compute]],"**CPU**MODULE",misc[[#This Row],[Module]],splitchar,"L2*CR*MCI*STATUS**")</f>
        <v>*SOCKET0**COMPUTE2**CPU**MODULE67__L2*CR*MCI*STATUS**</v>
      </c>
      <c r="Y179">
        <f>COUNTIFS(core_mc[TestName],misc[[#This Row],[Core_L2_String]],core_mc[VisualId],MC_Check!$H$2)</f>
        <v>0</v>
      </c>
      <c r="Z179">
        <f>misc[[#This Row],[Core_BBL_Count]]+misc[[#This Row],[Core_IC_Count]]+misc[[#This Row],[Core_MEC_Count]]+misc[[#This Row],[Core_AGU_Count]]+misc[[#This Row],[Core_L2_Count]]+misc[[#This Row],[Core_BUS_Count]]</f>
        <v>0</v>
      </c>
      <c r="AA17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9" t="str">
        <f>_xlfn.TEXTJOIN("",,"*SOCKET0**COMPUTE",misc[[#This Row],[Compute]],"**UNCORE**SCF**SCF*LLC**SCF*LLC",misc[[#This Row],[location]],splitchar,"MCI*STATUS*")</f>
        <v>*SOCKET0**COMPUTE2**UNCORE**SCF**SCF*LLC**SCF*LLC176__MCI*STATUS*</v>
      </c>
      <c r="AC179">
        <f>COUNTIFS(cha_mc[TestName],misc[[#This Row],[LLC_MCA_String]],cha_mc[VisualId],MC_Check!$H$2)</f>
        <v>0</v>
      </c>
    </row>
    <row r="180" spans="6:29" x14ac:dyDescent="0.3">
      <c r="F180">
        <v>2</v>
      </c>
      <c r="G180">
        <f t="shared" si="18"/>
        <v>177</v>
      </c>
      <c r="H180">
        <f t="shared" si="21"/>
        <v>71</v>
      </c>
      <c r="I180" s="5" t="b">
        <f>misc[[#This Row],[Core_Hitter_Count]]&gt;0</f>
        <v>0</v>
      </c>
      <c r="J180" t="b">
        <f>misc[[#This Row],[LLC_Hitter_Count]]&gt;0</f>
        <v>0</v>
      </c>
      <c r="K180" t="b">
        <f>misc[[#This Row],[CHA_Hitter_Count]]&gt;0</f>
        <v>0</v>
      </c>
      <c r="L180" t="str">
        <f>_xlfn.TEXTJOIN("",,"*SOCKET0**COMPUTE",misc[[#This Row],[Compute]],"**UNCORE**CHA**CHA",misc[[#This Row],[location]],splitchar,"UTIL**MC*STATUS*")</f>
        <v>*SOCKET0**COMPUTE2**UNCORE**CHA**CHA177__UTIL**MC*STATUS*</v>
      </c>
      <c r="M180">
        <f>COUNTIFS(cha_mc[TestName],misc[[#This Row],[CHA_MCA_String]],cha_mc[VisualId],MC_Check!$H$2)</f>
        <v>0</v>
      </c>
      <c r="N180" t="str">
        <f>_xlfn.TEXTJOIN("",,"*SOCKET0**COMPUTE",misc[[#This Row],[Compute]],"**CPU**MODULE",misc[[#This Row],[Module]],splitchar,"MEC*CR*MCI*STATUS**")</f>
        <v>*SOCKET0**COMPUTE2**CPU**MODULE71__MEC*CR*MCI*STATUS**</v>
      </c>
      <c r="O180">
        <f>COUNTIFS(core_mc[TestName],misc[[#This Row],[MEC_MCA_String]],core_mc[VisualId],MC_Check!$H$2)</f>
        <v>0</v>
      </c>
      <c r="P180" t="str">
        <f>_xlfn.TEXTJOIN("",,"*SOCKET0**COMPUTE",misc[[#This Row],[Compute]],"**CPU**MODULE",misc[[#This Row],[Module]],splitchar,"AGU*CR*MCI*STATUS**")</f>
        <v>*SOCKET0**COMPUTE2**CPU**MODULE71__AGU*CR*MCI*STATUS**</v>
      </c>
      <c r="Q180">
        <f>COUNTIFS(core_mc[TestName],misc[[#This Row],[AGU_MCA_String]],core_mc[VisualId],MC_Check!$H$2)</f>
        <v>0</v>
      </c>
      <c r="R180" t="str">
        <f>_xlfn.TEXTJOIN("",,"*SOCKET0**COMPUTE",misc[[#This Row],[Compute]],"**CPU**MODULE",misc[[#This Row],[Module]],splitchar,"IC*CR*MCI*STATUS**")</f>
        <v>*SOCKET0**COMPUTE2**CPU**MODULE71__IC*CR*MCI*STATUS**</v>
      </c>
      <c r="S180">
        <f>COUNTIFS(core_mc[TestName],misc[[#This Row],[IC_MCA_String]],core_mc[VisualId],MC_Check!$H$2)</f>
        <v>0</v>
      </c>
      <c r="T180" t="str">
        <f>_xlfn.TEXTJOIN("",,"*SOCKET0**COMPUTE",misc[[#This Row],[Compute]],"**CPU**MODULE",misc[[#This Row],[Module]],splitchar,"BBL*CR*MCI*STATUS**")</f>
        <v>*SOCKET0**COMPUTE2**CPU**MODULE71__BBL*CR*MCI*STATUS**</v>
      </c>
      <c r="U180">
        <f>COUNTIFS(core_mc[TestName],misc[[#This Row],[CORE_BBL_String]],core_mc[VisualId],MC_Check!$H$2)</f>
        <v>0</v>
      </c>
      <c r="V180" t="str">
        <f>_xlfn.TEXTJOIN("",,"*SOCKET0**COMPUTE",misc[[#This Row],[Compute]],"**CPU**MODULE",misc[[#This Row],[Module]],splitchar,"BUS*CR*MCI*STATUS**")</f>
        <v>*SOCKET0**COMPUTE2**CPU**MODULE71__BUS*CR*MCI*STATUS**</v>
      </c>
      <c r="W180">
        <f>COUNTIFS(core_mc[TestName],misc[[#This Row],[Core_BUS_String]],core_mc[VisualId],MC_Check!$H$2)</f>
        <v>0</v>
      </c>
      <c r="X180" t="str">
        <f>_xlfn.TEXTJOIN("",,"*SOCKET0**COMPUTE",misc[[#This Row],[Compute]],"**CPU**MODULE",misc[[#This Row],[Module]],splitchar,"L2*CR*MCI*STATUS**")</f>
        <v>*SOCKET0**COMPUTE2**CPU**MODULE71__L2*CR*MCI*STATUS**</v>
      </c>
      <c r="Y180">
        <f>COUNTIFS(core_mc[TestName],misc[[#This Row],[Core_L2_String]],core_mc[VisualId],MC_Check!$H$2)</f>
        <v>0</v>
      </c>
      <c r="Z180">
        <f>misc[[#This Row],[Core_BBL_Count]]+misc[[#This Row],[Core_IC_Count]]+misc[[#This Row],[Core_MEC_Count]]+misc[[#This Row],[Core_AGU_Count]]+misc[[#This Row],[Core_L2_Count]]+misc[[#This Row],[Core_BUS_Count]]</f>
        <v>0</v>
      </c>
      <c r="AA18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0" t="str">
        <f>_xlfn.TEXTJOIN("",,"*SOCKET0**COMPUTE",misc[[#This Row],[Compute]],"**UNCORE**SCF**SCF*LLC**SCF*LLC",misc[[#This Row],[location]],splitchar,"MCI*STATUS*")</f>
        <v>*SOCKET0**COMPUTE2**UNCORE**SCF**SCF*LLC**SCF*LLC177__MCI*STATUS*</v>
      </c>
      <c r="AC180">
        <f>COUNTIFS(cha_mc[TestName],misc[[#This Row],[LLC_MCA_String]],cha_mc[VisualId],MC_Check!$H$2)</f>
        <v>0</v>
      </c>
    </row>
    <row r="181" spans="6:29" x14ac:dyDescent="0.3">
      <c r="F181">
        <v>2</v>
      </c>
      <c r="G181">
        <f t="shared" si="18"/>
        <v>178</v>
      </c>
      <c r="H181" s="95" t="s">
        <v>145</v>
      </c>
      <c r="I181" s="5" t="b">
        <f>misc[[#This Row],[Core_Hitter_Count]]&gt;0</f>
        <v>0</v>
      </c>
      <c r="J181" t="b">
        <f>misc[[#This Row],[LLC_Hitter_Count]]&gt;0</f>
        <v>0</v>
      </c>
      <c r="K181" t="b">
        <f>misc[[#This Row],[CHA_Hitter_Count]]&gt;0</f>
        <v>0</v>
      </c>
      <c r="L181" t="str">
        <f>_xlfn.TEXTJOIN("",,"*SOCKET0**COMPUTE",misc[[#This Row],[Compute]],"**UNCORE**CHA**CHA",misc[[#This Row],[location]],splitchar,"UTIL**MC*STATUS*")</f>
        <v>*SOCKET0**COMPUTE2**UNCORE**CHA**CHA178__UTIL**MC*STATUS*</v>
      </c>
      <c r="M181">
        <f>COUNTIFS(cha_mc[TestName],misc[[#This Row],[CHA_MCA_String]],cha_mc[VisualId],MC_Check!$H$2)</f>
        <v>0</v>
      </c>
      <c r="N181" t="str">
        <f>_xlfn.TEXTJOIN("",,"*SOCKET0**COMPUTE",misc[[#This Row],[Compute]],"**CPU**MODULE",misc[[#This Row],[Module]],splitchar,"MEC*CR*MCI*STATUS**")</f>
        <v>*SOCKET0**COMPUTE2**CPU**MODULE--__MEC*CR*MCI*STATUS**</v>
      </c>
      <c r="O181">
        <f>COUNTIFS(core_mc[TestName],misc[[#This Row],[MEC_MCA_String]],core_mc[VisualId],MC_Check!$H$2)</f>
        <v>0</v>
      </c>
      <c r="P181" t="str">
        <f>_xlfn.TEXTJOIN("",,"*SOCKET0**COMPUTE",misc[[#This Row],[Compute]],"**CPU**MODULE",misc[[#This Row],[Module]],splitchar,"AGU*CR*MCI*STATUS**")</f>
        <v>*SOCKET0**COMPUTE2**CPU**MODULE--__AGU*CR*MCI*STATUS**</v>
      </c>
      <c r="Q181">
        <f>COUNTIFS(core_mc[TestName],misc[[#This Row],[AGU_MCA_String]],core_mc[VisualId],MC_Check!$H$2)</f>
        <v>0</v>
      </c>
      <c r="R181" t="str">
        <f>_xlfn.TEXTJOIN("",,"*SOCKET0**COMPUTE",misc[[#This Row],[Compute]],"**CPU**MODULE",misc[[#This Row],[Module]],splitchar,"IC*CR*MCI*STATUS**")</f>
        <v>*SOCKET0**COMPUTE2**CPU**MODULE--__IC*CR*MCI*STATUS**</v>
      </c>
      <c r="S181">
        <f>COUNTIFS(core_mc[TestName],misc[[#This Row],[IC_MCA_String]],core_mc[VisualId],MC_Check!$H$2)</f>
        <v>0</v>
      </c>
      <c r="T181" t="str">
        <f>_xlfn.TEXTJOIN("",,"*SOCKET0**COMPUTE",misc[[#This Row],[Compute]],"**CPU**MODULE",misc[[#This Row],[Module]],splitchar,"BBL*CR*MCI*STATUS**")</f>
        <v>*SOCKET0**COMPUTE2**CPU**MODULE--__BBL*CR*MCI*STATUS**</v>
      </c>
      <c r="U181">
        <f>COUNTIFS(core_mc[TestName],misc[[#This Row],[CORE_BBL_String]],core_mc[VisualId],MC_Check!$H$2)</f>
        <v>0</v>
      </c>
      <c r="V181" t="str">
        <f>_xlfn.TEXTJOIN("",,"*SOCKET0**COMPUTE",misc[[#This Row],[Compute]],"**CPU**MODULE",misc[[#This Row],[Module]],splitchar,"BUS*CR*MCI*STATUS**")</f>
        <v>*SOCKET0**COMPUTE2**CPU**MODULE--__BUS*CR*MCI*STATUS**</v>
      </c>
      <c r="W181">
        <f>COUNTIFS(core_mc[TestName],misc[[#This Row],[Core_BUS_String]],core_mc[VisualId],MC_Check!$H$2)</f>
        <v>0</v>
      </c>
      <c r="X181" t="str">
        <f>_xlfn.TEXTJOIN("",,"*SOCKET0**COMPUTE",misc[[#This Row],[Compute]],"**CPU**MODULE",misc[[#This Row],[Module]],splitchar,"L2*CR*MCI*STATUS**")</f>
        <v>*SOCKET0**COMPUTE2**CPU**MODULE--__L2*CR*MCI*STATUS**</v>
      </c>
      <c r="Y181">
        <f>COUNTIFS(core_mc[TestName],misc[[#This Row],[Core_L2_String]],core_mc[VisualId],MC_Check!$H$2)</f>
        <v>0</v>
      </c>
      <c r="Z181">
        <f>misc[[#This Row],[Core_BBL_Count]]+misc[[#This Row],[Core_IC_Count]]+misc[[#This Row],[Core_MEC_Count]]+misc[[#This Row],[Core_AGU_Count]]+misc[[#This Row],[Core_L2_Count]]+misc[[#This Row],[Core_BUS_Count]]</f>
        <v>0</v>
      </c>
      <c r="AA18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1" t="str">
        <f>_xlfn.TEXTJOIN("",,"*SOCKET0**COMPUTE",misc[[#This Row],[Compute]],"**UNCORE**SCF**SCF*LLC**SCF*LLC",misc[[#This Row],[location]],splitchar,"MCI*STATUS*")</f>
        <v>*SOCKET0**COMPUTE2**UNCORE**SCF**SCF*LLC**SCF*LLC178__MCI*STATUS*</v>
      </c>
      <c r="AC181">
        <f>COUNTIFS(cha_mc[TestName],misc[[#This Row],[LLC_MCA_String]],cha_mc[VisualId],MC_Check!$H$2)</f>
        <v>0</v>
      </c>
    </row>
    <row r="182" spans="6:29" x14ac:dyDescent="0.3">
      <c r="F182">
        <v>2</v>
      </c>
      <c r="G182">
        <f t="shared" si="18"/>
        <v>179</v>
      </c>
      <c r="H182" s="95" t="s">
        <v>145</v>
      </c>
      <c r="I182" s="5" t="b">
        <f>misc[[#This Row],[Core_Hitter_Count]]&gt;0</f>
        <v>0</v>
      </c>
      <c r="J182" t="b">
        <f>misc[[#This Row],[LLC_Hitter_Count]]&gt;0</f>
        <v>0</v>
      </c>
      <c r="K182" t="b">
        <f>misc[[#This Row],[CHA_Hitter_Count]]&gt;0</f>
        <v>0</v>
      </c>
      <c r="L182" t="str">
        <f>_xlfn.TEXTJOIN("",,"*SOCKET0**COMPUTE",misc[[#This Row],[Compute]],"**UNCORE**CHA**CHA",misc[[#This Row],[location]],splitchar,"UTIL**MC*STATUS*")</f>
        <v>*SOCKET0**COMPUTE2**UNCORE**CHA**CHA179__UTIL**MC*STATUS*</v>
      </c>
      <c r="M182">
        <f>COUNTIFS(cha_mc[TestName],misc[[#This Row],[CHA_MCA_String]],cha_mc[VisualId],MC_Check!$H$2)</f>
        <v>0</v>
      </c>
      <c r="N182" t="str">
        <f>_xlfn.TEXTJOIN("",,"*SOCKET0**COMPUTE",misc[[#This Row],[Compute]],"**CPU**MODULE",misc[[#This Row],[Module]],splitchar,"MEC*CR*MCI*STATUS**")</f>
        <v>*SOCKET0**COMPUTE2**CPU**MODULE--__MEC*CR*MCI*STATUS**</v>
      </c>
      <c r="O182">
        <f>COUNTIFS(core_mc[TestName],misc[[#This Row],[MEC_MCA_String]],core_mc[VisualId],MC_Check!$H$2)</f>
        <v>0</v>
      </c>
      <c r="P182" t="str">
        <f>_xlfn.TEXTJOIN("",,"*SOCKET0**COMPUTE",misc[[#This Row],[Compute]],"**CPU**MODULE",misc[[#This Row],[Module]],splitchar,"AGU*CR*MCI*STATUS**")</f>
        <v>*SOCKET0**COMPUTE2**CPU**MODULE--__AGU*CR*MCI*STATUS**</v>
      </c>
      <c r="Q182">
        <f>COUNTIFS(core_mc[TestName],misc[[#This Row],[AGU_MCA_String]],core_mc[VisualId],MC_Check!$H$2)</f>
        <v>0</v>
      </c>
      <c r="R182" t="str">
        <f>_xlfn.TEXTJOIN("",,"*SOCKET0**COMPUTE",misc[[#This Row],[Compute]],"**CPU**MODULE",misc[[#This Row],[Module]],splitchar,"IC*CR*MCI*STATUS**")</f>
        <v>*SOCKET0**COMPUTE2**CPU**MODULE--__IC*CR*MCI*STATUS**</v>
      </c>
      <c r="S182">
        <f>COUNTIFS(core_mc[TestName],misc[[#This Row],[IC_MCA_String]],core_mc[VisualId],MC_Check!$H$2)</f>
        <v>0</v>
      </c>
      <c r="T182" t="str">
        <f>_xlfn.TEXTJOIN("",,"*SOCKET0**COMPUTE",misc[[#This Row],[Compute]],"**CPU**MODULE",misc[[#This Row],[Module]],splitchar,"BBL*CR*MCI*STATUS**")</f>
        <v>*SOCKET0**COMPUTE2**CPU**MODULE--__BBL*CR*MCI*STATUS**</v>
      </c>
      <c r="U182">
        <f>COUNTIFS(core_mc[TestName],misc[[#This Row],[CORE_BBL_String]],core_mc[VisualId],MC_Check!$H$2)</f>
        <v>0</v>
      </c>
      <c r="V182" t="str">
        <f>_xlfn.TEXTJOIN("",,"*SOCKET0**COMPUTE",misc[[#This Row],[Compute]],"**CPU**MODULE",misc[[#This Row],[Module]],splitchar,"BUS*CR*MCI*STATUS**")</f>
        <v>*SOCKET0**COMPUTE2**CPU**MODULE--__BUS*CR*MCI*STATUS**</v>
      </c>
      <c r="W182">
        <f>COUNTIFS(core_mc[TestName],misc[[#This Row],[Core_BUS_String]],core_mc[VisualId],MC_Check!$H$2)</f>
        <v>0</v>
      </c>
      <c r="X182" t="str">
        <f>_xlfn.TEXTJOIN("",,"*SOCKET0**COMPUTE",misc[[#This Row],[Compute]],"**CPU**MODULE",misc[[#This Row],[Module]],splitchar,"L2*CR*MCI*STATUS**")</f>
        <v>*SOCKET0**COMPUTE2**CPU**MODULE--__L2*CR*MCI*STATUS**</v>
      </c>
      <c r="Y182">
        <f>COUNTIFS(core_mc[TestName],misc[[#This Row],[Core_L2_String]],core_mc[VisualId],MC_Check!$H$2)</f>
        <v>0</v>
      </c>
      <c r="Z182">
        <f>misc[[#This Row],[Core_BBL_Count]]+misc[[#This Row],[Core_IC_Count]]+misc[[#This Row],[Core_MEC_Count]]+misc[[#This Row],[Core_AGU_Count]]+misc[[#This Row],[Core_L2_Count]]+misc[[#This Row],[Core_BUS_Count]]</f>
        <v>0</v>
      </c>
      <c r="AA18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2" t="str">
        <f>_xlfn.TEXTJOIN("",,"*SOCKET0**COMPUTE",misc[[#This Row],[Compute]],"**UNCORE**SCF**SCF*LLC**SCF*LLC",misc[[#This Row],[location]],splitchar,"MCI*STATUS*")</f>
        <v>*SOCKET0**COMPUTE2**UNCORE**SCF**SCF*LLC**SCF*LLC179__MCI*STATUS*</v>
      </c>
      <c r="AC182">
        <f>COUNTIFS(cha_mc[TestName],misc[[#This Row],[LLC_MCA_String]],cha_mc[VisualId],MC_Check!$H$2)</f>
        <v>0</v>
      </c>
    </row>
  </sheetData>
  <mergeCells count="1">
    <mergeCell ref="A1:C1"/>
  </mergeCells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</vt:lpstr>
      <vt:lpstr>CORE</vt:lpstr>
      <vt:lpstr>PPV</vt:lpstr>
      <vt:lpstr>MC_Check</vt:lpstr>
      <vt:lpstr>ErrorData</vt:lpstr>
      <vt:lpstr>splitchar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2024-08-22T21:24:30Z</dcterms:created>
  <dcterms:modified xsi:type="dcterms:W3CDTF">2025-08-28T19:26:59Z</dcterms:modified>
</cp:coreProperties>
</file>