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Automation\PPV\MCChecker\CWF\"/>
    </mc:Choice>
  </mc:AlternateContent>
  <xr:revisionPtr revIDLastSave="0" documentId="13_ncr:1_{BD021F9C-EA73-4B6D-81C9-F0D7124A8A45}" xr6:coauthVersionLast="47" xr6:coauthVersionMax="47" xr10:uidLastSave="{00000000-0000-0000-0000-000000000000}"/>
  <bookViews>
    <workbookView xWindow="28680" yWindow="-120" windowWidth="29040" windowHeight="15720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state="hidden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3" i="6"/>
  <c r="I171" i="6"/>
  <c r="I178" i="6" s="1"/>
  <c r="I166" i="6"/>
  <c r="I173" i="6" s="1"/>
  <c r="I180" i="6" s="1"/>
  <c r="I164" i="6"/>
  <c r="I159" i="6"/>
  <c r="I158" i="6"/>
  <c r="I165" i="6" s="1"/>
  <c r="I172" i="6" s="1"/>
  <c r="I179" i="6" s="1"/>
  <c r="I157" i="6"/>
  <c r="I150" i="6"/>
  <c r="I143" i="6"/>
  <c r="I136" i="6"/>
  <c r="I131" i="6"/>
  <c r="I138" i="6" s="1"/>
  <c r="I145" i="6" s="1"/>
  <c r="I152" i="6" s="1"/>
  <c r="I130" i="6"/>
  <c r="I137" i="6" s="1"/>
  <c r="I144" i="6" s="1"/>
  <c r="I151" i="6" s="1"/>
  <c r="I129" i="6"/>
  <c r="I111" i="6"/>
  <c r="I118" i="6" s="1"/>
  <c r="I106" i="6"/>
  <c r="I113" i="6" s="1"/>
  <c r="I120" i="6" s="1"/>
  <c r="I104" i="6"/>
  <c r="I99" i="6"/>
  <c r="I98" i="6"/>
  <c r="I105" i="6" s="1"/>
  <c r="I112" i="6" s="1"/>
  <c r="I119" i="6" s="1"/>
  <c r="I97" i="6"/>
  <c r="I90" i="6"/>
  <c r="I83" i="6"/>
  <c r="I76" i="6"/>
  <c r="I71" i="6"/>
  <c r="I78" i="6" s="1"/>
  <c r="I85" i="6" s="1"/>
  <c r="I92" i="6" s="1"/>
  <c r="I70" i="6"/>
  <c r="I77" i="6" s="1"/>
  <c r="I84" i="6" s="1"/>
  <c r="I91" i="6" s="1"/>
  <c r="I69" i="6"/>
  <c r="I51" i="6"/>
  <c r="I58" i="6" s="1"/>
  <c r="I46" i="6"/>
  <c r="I53" i="6" s="1"/>
  <c r="I60" i="6" s="1"/>
  <c r="I44" i="6"/>
  <c r="I39" i="6"/>
  <c r="I38" i="6"/>
  <c r="I45" i="6" s="1"/>
  <c r="I52" i="6" s="1"/>
  <c r="I59" i="6" s="1"/>
  <c r="I37" i="6"/>
  <c r="I30" i="6"/>
  <c r="I23" i="6"/>
  <c r="I16" i="6"/>
  <c r="I11" i="6"/>
  <c r="I18" i="6" s="1"/>
  <c r="I25" i="6" s="1"/>
  <c r="I32" i="6" s="1"/>
  <c r="I10" i="6"/>
  <c r="I17" i="6" s="1"/>
  <c r="I24" i="6" s="1"/>
  <c r="I31" i="6" s="1"/>
  <c r="I9" i="6"/>
  <c r="Y131" i="6" l="1"/>
  <c r="W36" i="6"/>
  <c r="X36" i="6" s="1"/>
  <c r="U27" i="6"/>
  <c r="S100" i="6"/>
  <c r="S153" i="6"/>
  <c r="Q5" i="6"/>
  <c r="Q37" i="6"/>
  <c r="Q69" i="6"/>
  <c r="Q101" i="6"/>
  <c r="Q133" i="6"/>
  <c r="O49" i="6"/>
  <c r="O79" i="6"/>
  <c r="O98" i="6"/>
  <c r="O121" i="6"/>
  <c r="O162" i="6"/>
  <c r="Q166" i="6"/>
  <c r="O105" i="6"/>
  <c r="H8" i="2" a="1"/>
  <c r="H8" i="2" s="1"/>
  <c r="G8" i="2" a="1"/>
  <c r="G8" i="2" s="1"/>
  <c r="G1" i="6"/>
  <c r="Y176" i="6" s="1"/>
  <c r="AI14" i="6"/>
  <c r="AI13" i="6"/>
  <c r="AI12" i="6"/>
  <c r="AI11" i="6"/>
  <c r="AI10" i="6"/>
  <c r="AI9" i="6"/>
  <c r="AI8" i="6"/>
  <c r="AI7" i="6"/>
  <c r="AI6" i="6"/>
  <c r="AI5" i="6"/>
  <c r="AI4" i="6"/>
  <c r="AI3" i="6"/>
  <c r="Y18" i="6" l="1"/>
  <c r="U18" i="6"/>
  <c r="W18" i="6"/>
  <c r="X18" i="6" s="1"/>
  <c r="S18" i="6"/>
  <c r="Q18" i="6"/>
  <c r="O18" i="6"/>
  <c r="X77" i="6"/>
  <c r="Y77" i="6"/>
  <c r="U77" i="6"/>
  <c r="W77" i="6"/>
  <c r="S77" i="6"/>
  <c r="O77" i="6"/>
  <c r="Y98" i="6"/>
  <c r="U98" i="6"/>
  <c r="W98" i="6"/>
  <c r="X98" i="6" s="1"/>
  <c r="S98" i="6"/>
  <c r="Q98" i="6"/>
  <c r="Q131" i="6"/>
  <c r="O129" i="6"/>
  <c r="O87" i="6"/>
  <c r="O26" i="6"/>
  <c r="Q142" i="6"/>
  <c r="Q14" i="6"/>
  <c r="S40" i="6"/>
  <c r="Y155" i="6"/>
  <c r="Y68" i="6"/>
  <c r="W70" i="6"/>
  <c r="X70" i="6" s="1"/>
  <c r="S70" i="6"/>
  <c r="Y70" i="6"/>
  <c r="U70" i="6"/>
  <c r="O70" i="6"/>
  <c r="Y157" i="6"/>
  <c r="U157" i="6"/>
  <c r="W157" i="6"/>
  <c r="X157" i="6" s="1"/>
  <c r="S157" i="6"/>
  <c r="O157" i="6"/>
  <c r="O169" i="6"/>
  <c r="O146" i="6"/>
  <c r="O127" i="6"/>
  <c r="O82" i="6"/>
  <c r="O57" i="6"/>
  <c r="Q141" i="6"/>
  <c r="Q109" i="6"/>
  <c r="Q77" i="6"/>
  <c r="Q13" i="6"/>
  <c r="S161" i="6"/>
  <c r="S116" i="6"/>
  <c r="S39" i="6"/>
  <c r="U132" i="6"/>
  <c r="U48" i="6"/>
  <c r="W56" i="6"/>
  <c r="X56" i="6" s="1"/>
  <c r="Y67" i="6"/>
  <c r="O69" i="6"/>
  <c r="O170" i="6"/>
  <c r="Q174" i="6"/>
  <c r="Q110" i="6"/>
  <c r="S162" i="6"/>
  <c r="W9" i="6"/>
  <c r="X9" i="6" s="1"/>
  <c r="S9" i="6"/>
  <c r="Y9" i="6"/>
  <c r="U9" i="6"/>
  <c r="Q9" i="6"/>
  <c r="Y71" i="6"/>
  <c r="U71" i="6"/>
  <c r="Q71" i="6"/>
  <c r="S71" i="6"/>
  <c r="W71" i="6"/>
  <c r="O71" i="6"/>
  <c r="W158" i="6"/>
  <c r="X158" i="6" s="1"/>
  <c r="Y158" i="6"/>
  <c r="U158" i="6"/>
  <c r="S158" i="6"/>
  <c r="O158" i="6"/>
  <c r="O167" i="6"/>
  <c r="O122" i="6"/>
  <c r="O103" i="6"/>
  <c r="O81" i="6"/>
  <c r="O50" i="6"/>
  <c r="Q134" i="6"/>
  <c r="Q102" i="6"/>
  <c r="Q70" i="6"/>
  <c r="Q38" i="6"/>
  <c r="Q6" i="6"/>
  <c r="S154" i="6"/>
  <c r="S102" i="6"/>
  <c r="S20" i="6"/>
  <c r="U115" i="6"/>
  <c r="U28" i="6"/>
  <c r="W124" i="6"/>
  <c r="X124" i="6" s="1"/>
  <c r="W39" i="6"/>
  <c r="X39" i="6" s="1"/>
  <c r="Y132" i="6"/>
  <c r="Y48" i="6"/>
  <c r="Z48" i="6" s="1"/>
  <c r="Y11" i="6"/>
  <c r="W11" i="6"/>
  <c r="X11" i="6" s="1"/>
  <c r="S11" i="6"/>
  <c r="U11" i="6"/>
  <c r="O11" i="6"/>
  <c r="Q11" i="6"/>
  <c r="O161" i="6"/>
  <c r="O74" i="6"/>
  <c r="Q158" i="6"/>
  <c r="W105" i="6"/>
  <c r="S105" i="6"/>
  <c r="Y105" i="6"/>
  <c r="U105" i="6"/>
  <c r="Q105" i="6"/>
  <c r="O3" i="6"/>
  <c r="O97" i="6"/>
  <c r="O42" i="6"/>
  <c r="O10" i="6"/>
  <c r="Q126" i="6"/>
  <c r="Q94" i="6"/>
  <c r="Q62" i="6"/>
  <c r="S146" i="6"/>
  <c r="U8" i="6"/>
  <c r="W103" i="6"/>
  <c r="X103" i="6" s="1"/>
  <c r="Y27" i="6"/>
  <c r="W166" i="6"/>
  <c r="X166" i="6" s="1"/>
  <c r="Y166" i="6"/>
  <c r="U166" i="6"/>
  <c r="S166" i="6"/>
  <c r="O166" i="6"/>
  <c r="Q99" i="6"/>
  <c r="O159" i="6"/>
  <c r="O114" i="6"/>
  <c r="O95" i="6"/>
  <c r="O73" i="6"/>
  <c r="O41" i="6"/>
  <c r="O9" i="6"/>
  <c r="Q157" i="6"/>
  <c r="Q125" i="6"/>
  <c r="Q93" i="6"/>
  <c r="Q61" i="6"/>
  <c r="Q29" i="6"/>
  <c r="S177" i="6"/>
  <c r="S80" i="6"/>
  <c r="U176" i="6"/>
  <c r="U4" i="6"/>
  <c r="W100" i="6"/>
  <c r="X100" i="6" s="1"/>
  <c r="W15" i="6"/>
  <c r="X15" i="6" s="1"/>
  <c r="Y108" i="6"/>
  <c r="O38" i="6"/>
  <c r="O177" i="6"/>
  <c r="O154" i="6"/>
  <c r="O135" i="6"/>
  <c r="O66" i="6"/>
  <c r="O34" i="6"/>
  <c r="Q182" i="6"/>
  <c r="Q86" i="6"/>
  <c r="Q54" i="6"/>
  <c r="Q22" i="6"/>
  <c r="S170" i="6"/>
  <c r="S134" i="6"/>
  <c r="S63" i="6"/>
  <c r="U156" i="6"/>
  <c r="U72" i="6"/>
  <c r="W167" i="6"/>
  <c r="X167" i="6" s="1"/>
  <c r="W80" i="6"/>
  <c r="X80" i="6" s="1"/>
  <c r="Y26" i="6"/>
  <c r="Z26" i="6" s="1"/>
  <c r="Y34" i="6"/>
  <c r="Y42" i="6"/>
  <c r="Y50" i="6"/>
  <c r="Y66" i="6"/>
  <c r="Y74" i="6"/>
  <c r="Y82" i="6"/>
  <c r="Y114" i="6"/>
  <c r="Y122" i="6"/>
  <c r="Y146" i="6"/>
  <c r="Y154" i="6"/>
  <c r="Y162" i="6"/>
  <c r="Y170" i="6"/>
  <c r="W6" i="6"/>
  <c r="X6" i="6" s="1"/>
  <c r="W14" i="6"/>
  <c r="X14" i="6" s="1"/>
  <c r="W22" i="6"/>
  <c r="X22" i="6" s="1"/>
  <c r="W54" i="6"/>
  <c r="X54" i="6" s="1"/>
  <c r="W62" i="6"/>
  <c r="X62" i="6" s="1"/>
  <c r="W86" i="6"/>
  <c r="X86" i="6" s="1"/>
  <c r="W94" i="6"/>
  <c r="X94" i="6" s="1"/>
  <c r="W102" i="6"/>
  <c r="X102" i="6" s="1"/>
  <c r="W110" i="6"/>
  <c r="X110" i="6" s="1"/>
  <c r="W126" i="6"/>
  <c r="X126" i="6" s="1"/>
  <c r="W134" i="6"/>
  <c r="X134" i="6" s="1"/>
  <c r="W142" i="6"/>
  <c r="X142" i="6" s="1"/>
  <c r="W174" i="6"/>
  <c r="X174" i="6" s="1"/>
  <c r="W182" i="6"/>
  <c r="X182" i="6" s="1"/>
  <c r="U26" i="6"/>
  <c r="U34" i="6"/>
  <c r="U42" i="6"/>
  <c r="U50" i="6"/>
  <c r="U66" i="6"/>
  <c r="U74" i="6"/>
  <c r="U82" i="6"/>
  <c r="U114" i="6"/>
  <c r="U122" i="6"/>
  <c r="U146" i="6"/>
  <c r="U154" i="6"/>
  <c r="U162" i="6"/>
  <c r="U170" i="6"/>
  <c r="S6" i="6"/>
  <c r="S14" i="6"/>
  <c r="S22" i="6"/>
  <c r="S54" i="6"/>
  <c r="S62" i="6"/>
  <c r="S86" i="6"/>
  <c r="Y4" i="6"/>
  <c r="Y5" i="6"/>
  <c r="Y13" i="6"/>
  <c r="Z13" i="6" s="1"/>
  <c r="Y21" i="6"/>
  <c r="Y29" i="6"/>
  <c r="Y61" i="6"/>
  <c r="Y93" i="6"/>
  <c r="Y101" i="6"/>
  <c r="Y109" i="6"/>
  <c r="Y117" i="6"/>
  <c r="Y125" i="6"/>
  <c r="Y133" i="6"/>
  <c r="Y141" i="6"/>
  <c r="Y149" i="6"/>
  <c r="Y181" i="6"/>
  <c r="W33" i="6"/>
  <c r="X33" i="6" s="1"/>
  <c r="W41" i="6"/>
  <c r="X41" i="6" s="1"/>
  <c r="W49" i="6"/>
  <c r="X49" i="6" s="1"/>
  <c r="W57" i="6"/>
  <c r="X57" i="6" s="1"/>
  <c r="W65" i="6"/>
  <c r="X65" i="6" s="1"/>
  <c r="W73" i="6"/>
  <c r="X73" i="6" s="1"/>
  <c r="W81" i="6"/>
  <c r="X81" i="6" s="1"/>
  <c r="W89" i="6"/>
  <c r="X89" i="6" s="1"/>
  <c r="W121" i="6"/>
  <c r="X121" i="6" s="1"/>
  <c r="W153" i="6"/>
  <c r="X153" i="6" s="1"/>
  <c r="W161" i="6"/>
  <c r="X161" i="6" s="1"/>
  <c r="W169" i="6"/>
  <c r="X169" i="6" s="1"/>
  <c r="W177" i="6"/>
  <c r="X177" i="6" s="1"/>
  <c r="U5" i="6"/>
  <c r="U13" i="6"/>
  <c r="U21" i="6"/>
  <c r="U29" i="6"/>
  <c r="U61" i="6"/>
  <c r="U93" i="6"/>
  <c r="U101" i="6"/>
  <c r="U109" i="6"/>
  <c r="U117" i="6"/>
  <c r="U125" i="6"/>
  <c r="U133" i="6"/>
  <c r="U141" i="6"/>
  <c r="U149" i="6"/>
  <c r="U181" i="6"/>
  <c r="S33" i="6"/>
  <c r="S41" i="6"/>
  <c r="S49" i="6"/>
  <c r="S57" i="6"/>
  <c r="S65" i="6"/>
  <c r="S73" i="6"/>
  <c r="S81" i="6"/>
  <c r="S89" i="6"/>
  <c r="S121" i="6"/>
  <c r="Y6" i="6"/>
  <c r="Y14" i="6"/>
  <c r="Y22" i="6"/>
  <c r="Y54" i="6"/>
  <c r="Z54" i="6" s="1"/>
  <c r="Y62" i="6"/>
  <c r="Z62" i="6" s="1"/>
  <c r="Y86" i="6"/>
  <c r="Y94" i="6"/>
  <c r="Y102" i="6"/>
  <c r="Y110" i="6"/>
  <c r="Y126" i="6"/>
  <c r="Y134" i="6"/>
  <c r="Y142" i="6"/>
  <c r="Y174" i="6"/>
  <c r="Y182" i="6"/>
  <c r="W26" i="6"/>
  <c r="X26" i="6" s="1"/>
  <c r="W34" i="6"/>
  <c r="X34" i="6" s="1"/>
  <c r="W42" i="6"/>
  <c r="X42" i="6" s="1"/>
  <c r="W50" i="6"/>
  <c r="X50" i="6" s="1"/>
  <c r="W66" i="6"/>
  <c r="X66" i="6" s="1"/>
  <c r="W74" i="6"/>
  <c r="X74" i="6" s="1"/>
  <c r="W82" i="6"/>
  <c r="X82" i="6" s="1"/>
  <c r="W114" i="6"/>
  <c r="X114" i="6" s="1"/>
  <c r="W122" i="6"/>
  <c r="X122" i="6" s="1"/>
  <c r="W146" i="6"/>
  <c r="X146" i="6" s="1"/>
  <c r="W154" i="6"/>
  <c r="X154" i="6" s="1"/>
  <c r="W162" i="6"/>
  <c r="X162" i="6" s="1"/>
  <c r="W170" i="6"/>
  <c r="X170" i="6" s="1"/>
  <c r="U6" i="6"/>
  <c r="U14" i="6"/>
  <c r="U22" i="6"/>
  <c r="U54" i="6"/>
  <c r="U62" i="6"/>
  <c r="U86" i="6"/>
  <c r="U94" i="6"/>
  <c r="U102" i="6"/>
  <c r="U110" i="6"/>
  <c r="U126" i="6"/>
  <c r="U134" i="6"/>
  <c r="U142" i="6"/>
  <c r="U174" i="6"/>
  <c r="U182" i="6"/>
  <c r="S26" i="6"/>
  <c r="S34" i="6"/>
  <c r="S42" i="6"/>
  <c r="S50" i="6"/>
  <c r="S66" i="6"/>
  <c r="S74" i="6"/>
  <c r="S82" i="6"/>
  <c r="S114" i="6"/>
  <c r="S122" i="6"/>
  <c r="Y7" i="6"/>
  <c r="Y15" i="6"/>
  <c r="Z15" i="6" s="1"/>
  <c r="Y47" i="6"/>
  <c r="Z47" i="6" s="1"/>
  <c r="Y55" i="6"/>
  <c r="Y63" i="6"/>
  <c r="Y79" i="6"/>
  <c r="Y87" i="6"/>
  <c r="Y95" i="6"/>
  <c r="Y103" i="6"/>
  <c r="Y127" i="6"/>
  <c r="Y135" i="6"/>
  <c r="Y167" i="6"/>
  <c r="Y175" i="6"/>
  <c r="Y3" i="6"/>
  <c r="W19" i="6"/>
  <c r="X19" i="6" s="1"/>
  <c r="W27" i="6"/>
  <c r="X27" i="6" s="1"/>
  <c r="W35" i="6"/>
  <c r="X35" i="6" s="1"/>
  <c r="W43" i="6"/>
  <c r="X43" i="6" s="1"/>
  <c r="W67" i="6"/>
  <c r="X67" i="6" s="1"/>
  <c r="W75" i="6"/>
  <c r="X75" i="6" s="1"/>
  <c r="W107" i="6"/>
  <c r="X107" i="6" s="1"/>
  <c r="W115" i="6"/>
  <c r="X115" i="6" s="1"/>
  <c r="W123" i="6"/>
  <c r="X123" i="6" s="1"/>
  <c r="W139" i="6"/>
  <c r="X139" i="6" s="1"/>
  <c r="W147" i="6"/>
  <c r="X147" i="6" s="1"/>
  <c r="W155" i="6"/>
  <c r="X155" i="6" s="1"/>
  <c r="W163" i="6"/>
  <c r="X163" i="6" s="1"/>
  <c r="U7" i="6"/>
  <c r="U15" i="6"/>
  <c r="U47" i="6"/>
  <c r="U55" i="6"/>
  <c r="U63" i="6"/>
  <c r="U79" i="6"/>
  <c r="U87" i="6"/>
  <c r="U95" i="6"/>
  <c r="U103" i="6"/>
  <c r="U127" i="6"/>
  <c r="U135" i="6"/>
  <c r="U167" i="6"/>
  <c r="U175" i="6"/>
  <c r="U3" i="6"/>
  <c r="S19" i="6"/>
  <c r="S27" i="6"/>
  <c r="S35" i="6"/>
  <c r="S43" i="6"/>
  <c r="S67" i="6"/>
  <c r="S75" i="6"/>
  <c r="S107" i="6"/>
  <c r="S115" i="6"/>
  <c r="S123" i="6"/>
  <c r="S139" i="6"/>
  <c r="Y8" i="6"/>
  <c r="Y33" i="6"/>
  <c r="Y41" i="6"/>
  <c r="Z41" i="6" s="1"/>
  <c r="Y49" i="6"/>
  <c r="Y57" i="6"/>
  <c r="Y65" i="6"/>
  <c r="Y73" i="6"/>
  <c r="Y81" i="6"/>
  <c r="Y89" i="6"/>
  <c r="Y121" i="6"/>
  <c r="Y153" i="6"/>
  <c r="Y161" i="6"/>
  <c r="Y169" i="6"/>
  <c r="Y177" i="6"/>
  <c r="W5" i="6"/>
  <c r="X5" i="6" s="1"/>
  <c r="W13" i="6"/>
  <c r="X13" i="6" s="1"/>
  <c r="W21" i="6"/>
  <c r="X21" i="6" s="1"/>
  <c r="W29" i="6"/>
  <c r="X29" i="6" s="1"/>
  <c r="W61" i="6"/>
  <c r="X61" i="6" s="1"/>
  <c r="W93" i="6"/>
  <c r="X93" i="6" s="1"/>
  <c r="W101" i="6"/>
  <c r="X101" i="6" s="1"/>
  <c r="W109" i="6"/>
  <c r="X109" i="6" s="1"/>
  <c r="W117" i="6"/>
  <c r="X117" i="6" s="1"/>
  <c r="W125" i="6"/>
  <c r="X125" i="6" s="1"/>
  <c r="W133" i="6"/>
  <c r="X133" i="6" s="1"/>
  <c r="W141" i="6"/>
  <c r="X141" i="6" s="1"/>
  <c r="W149" i="6"/>
  <c r="X149" i="6" s="1"/>
  <c r="W181" i="6"/>
  <c r="X181" i="6" s="1"/>
  <c r="U33" i="6"/>
  <c r="U41" i="6"/>
  <c r="U49" i="6"/>
  <c r="U57" i="6"/>
  <c r="U65" i="6"/>
  <c r="U73" i="6"/>
  <c r="U81" i="6"/>
  <c r="U89" i="6"/>
  <c r="U121" i="6"/>
  <c r="U153" i="6"/>
  <c r="U161" i="6"/>
  <c r="U169" i="6"/>
  <c r="U177" i="6"/>
  <c r="S5" i="6"/>
  <c r="S13" i="6"/>
  <c r="S21" i="6"/>
  <c r="S29" i="6"/>
  <c r="S61" i="6"/>
  <c r="S93" i="6"/>
  <c r="S101" i="6"/>
  <c r="S109" i="6"/>
  <c r="S117" i="6"/>
  <c r="S125" i="6"/>
  <c r="S133" i="6"/>
  <c r="S141" i="6"/>
  <c r="Y28" i="6"/>
  <c r="Y72" i="6"/>
  <c r="Y115" i="6"/>
  <c r="Y156" i="6"/>
  <c r="W20" i="6"/>
  <c r="X20" i="6" s="1"/>
  <c r="W40" i="6"/>
  <c r="X40" i="6" s="1"/>
  <c r="W63" i="6"/>
  <c r="X63" i="6" s="1"/>
  <c r="W127" i="6"/>
  <c r="X127" i="6" s="1"/>
  <c r="W148" i="6"/>
  <c r="X148" i="6" s="1"/>
  <c r="W168" i="6"/>
  <c r="X168" i="6" s="1"/>
  <c r="U75" i="6"/>
  <c r="U96" i="6"/>
  <c r="U116" i="6"/>
  <c r="U139" i="6"/>
  <c r="U160" i="6"/>
  <c r="S64" i="6"/>
  <c r="S87" i="6"/>
  <c r="S103" i="6"/>
  <c r="S135" i="6"/>
  <c r="S147" i="6"/>
  <c r="S155" i="6"/>
  <c r="S163" i="6"/>
  <c r="Q7" i="6"/>
  <c r="Q15" i="6"/>
  <c r="Q47" i="6"/>
  <c r="Q55" i="6"/>
  <c r="Q63" i="6"/>
  <c r="Q79" i="6"/>
  <c r="Q87" i="6"/>
  <c r="Q95" i="6"/>
  <c r="Q103" i="6"/>
  <c r="Q127" i="6"/>
  <c r="Q135" i="6"/>
  <c r="Q167" i="6"/>
  <c r="Q175" i="6"/>
  <c r="Q3" i="6"/>
  <c r="O19" i="6"/>
  <c r="O27" i="6"/>
  <c r="O35" i="6"/>
  <c r="O43" i="6"/>
  <c r="O67" i="6"/>
  <c r="O75" i="6"/>
  <c r="O107" i="6"/>
  <c r="O115" i="6"/>
  <c r="O123" i="6"/>
  <c r="O139" i="6"/>
  <c r="O147" i="6"/>
  <c r="O155" i="6"/>
  <c r="O163" i="6"/>
  <c r="Y75" i="6"/>
  <c r="Y96" i="6"/>
  <c r="Y116" i="6"/>
  <c r="Y139" i="6"/>
  <c r="Y160" i="6"/>
  <c r="W64" i="6"/>
  <c r="X64" i="6" s="1"/>
  <c r="W87" i="6"/>
  <c r="X87" i="6" s="1"/>
  <c r="W108" i="6"/>
  <c r="X108" i="6" s="1"/>
  <c r="W128" i="6"/>
  <c r="X128" i="6" s="1"/>
  <c r="U12" i="6"/>
  <c r="U35" i="6"/>
  <c r="U56" i="6"/>
  <c r="U140" i="6"/>
  <c r="U163" i="6"/>
  <c r="S4" i="6"/>
  <c r="S47" i="6"/>
  <c r="S68" i="6"/>
  <c r="S88" i="6"/>
  <c r="S148" i="6"/>
  <c r="S156" i="6"/>
  <c r="Q8" i="6"/>
  <c r="Q40" i="6"/>
  <c r="Q48" i="6"/>
  <c r="Q56" i="6"/>
  <c r="Q64" i="6"/>
  <c r="Q72" i="6"/>
  <c r="Q80" i="6"/>
  <c r="Q88" i="6"/>
  <c r="Q96" i="6"/>
  <c r="Q128" i="6"/>
  <c r="Q160" i="6"/>
  <c r="Q168" i="6"/>
  <c r="Q176" i="6"/>
  <c r="O4" i="6"/>
  <c r="O12" i="6"/>
  <c r="O20" i="6"/>
  <c r="O28" i="6"/>
  <c r="O36" i="6"/>
  <c r="O68" i="6"/>
  <c r="O100" i="6"/>
  <c r="O108" i="6"/>
  <c r="O116" i="6"/>
  <c r="O124" i="6"/>
  <c r="O132" i="6"/>
  <c r="O140" i="6"/>
  <c r="O148" i="6"/>
  <c r="O156" i="6"/>
  <c r="Y12" i="6"/>
  <c r="Y35" i="6"/>
  <c r="Z35" i="6" s="1"/>
  <c r="Y56" i="6"/>
  <c r="Z56" i="6" s="1"/>
  <c r="Y140" i="6"/>
  <c r="Y163" i="6"/>
  <c r="W4" i="6"/>
  <c r="X4" i="6" s="1"/>
  <c r="W47" i="6"/>
  <c r="X47" i="6" s="1"/>
  <c r="W68" i="6"/>
  <c r="X68" i="6" s="1"/>
  <c r="W88" i="6"/>
  <c r="X88" i="6" s="1"/>
  <c r="W132" i="6"/>
  <c r="X132" i="6" s="1"/>
  <c r="W175" i="6"/>
  <c r="X175" i="6" s="1"/>
  <c r="U36" i="6"/>
  <c r="U80" i="6"/>
  <c r="U100" i="6"/>
  <c r="U123" i="6"/>
  <c r="S7" i="6"/>
  <c r="S28" i="6"/>
  <c r="S48" i="6"/>
  <c r="S108" i="6"/>
  <c r="S124" i="6"/>
  <c r="S140" i="6"/>
  <c r="S149" i="6"/>
  <c r="S181" i="6"/>
  <c r="Q33" i="6"/>
  <c r="Q41" i="6"/>
  <c r="Q49" i="6"/>
  <c r="Q57" i="6"/>
  <c r="Q65" i="6"/>
  <c r="Q73" i="6"/>
  <c r="Q81" i="6"/>
  <c r="Q89" i="6"/>
  <c r="Q121" i="6"/>
  <c r="Q153" i="6"/>
  <c r="Q161" i="6"/>
  <c r="Q169" i="6"/>
  <c r="Q177" i="6"/>
  <c r="O5" i="6"/>
  <c r="O13" i="6"/>
  <c r="O21" i="6"/>
  <c r="O29" i="6"/>
  <c r="O61" i="6"/>
  <c r="O93" i="6"/>
  <c r="O101" i="6"/>
  <c r="O109" i="6"/>
  <c r="O117" i="6"/>
  <c r="O125" i="6"/>
  <c r="O133" i="6"/>
  <c r="O141" i="6"/>
  <c r="O149" i="6"/>
  <c r="O181" i="6"/>
  <c r="Y36" i="6"/>
  <c r="Z36" i="6" s="1"/>
  <c r="Y80" i="6"/>
  <c r="Y100" i="6"/>
  <c r="Y123" i="6"/>
  <c r="W7" i="6"/>
  <c r="X7" i="6" s="1"/>
  <c r="W28" i="6"/>
  <c r="X28" i="6" s="1"/>
  <c r="W48" i="6"/>
  <c r="X48" i="6" s="1"/>
  <c r="W135" i="6"/>
  <c r="X135" i="6" s="1"/>
  <c r="W156" i="6"/>
  <c r="X156" i="6" s="1"/>
  <c r="W176" i="6"/>
  <c r="X176" i="6" s="1"/>
  <c r="U19" i="6"/>
  <c r="U40" i="6"/>
  <c r="U124" i="6"/>
  <c r="U147" i="6"/>
  <c r="U168" i="6"/>
  <c r="S8" i="6"/>
  <c r="S72" i="6"/>
  <c r="S94" i="6"/>
  <c r="S110" i="6"/>
  <c r="S126" i="6"/>
  <c r="S142" i="6"/>
  <c r="S174" i="6"/>
  <c r="S182" i="6"/>
  <c r="Q26" i="6"/>
  <c r="Q34" i="6"/>
  <c r="Q42" i="6"/>
  <c r="Q50" i="6"/>
  <c r="Q66" i="6"/>
  <c r="Q74" i="6"/>
  <c r="Q82" i="6"/>
  <c r="Q114" i="6"/>
  <c r="Q122" i="6"/>
  <c r="Q146" i="6"/>
  <c r="Q154" i="6"/>
  <c r="Q162" i="6"/>
  <c r="Q170" i="6"/>
  <c r="O6" i="6"/>
  <c r="O14" i="6"/>
  <c r="O22" i="6"/>
  <c r="O54" i="6"/>
  <c r="O62" i="6"/>
  <c r="O86" i="6"/>
  <c r="O94" i="6"/>
  <c r="O102" i="6"/>
  <c r="O110" i="6"/>
  <c r="O126" i="6"/>
  <c r="O134" i="6"/>
  <c r="O142" i="6"/>
  <c r="O174" i="6"/>
  <c r="O182" i="6"/>
  <c r="Y19" i="6"/>
  <c r="Y40" i="6"/>
  <c r="Z40" i="6" s="1"/>
  <c r="Y124" i="6"/>
  <c r="Y147" i="6"/>
  <c r="Y168" i="6"/>
  <c r="W8" i="6"/>
  <c r="X8" i="6" s="1"/>
  <c r="W72" i="6"/>
  <c r="X72" i="6" s="1"/>
  <c r="W95" i="6"/>
  <c r="X95" i="6" s="1"/>
  <c r="W116" i="6"/>
  <c r="X116" i="6" s="1"/>
  <c r="U20" i="6"/>
  <c r="U43" i="6"/>
  <c r="U64" i="6"/>
  <c r="U107" i="6"/>
  <c r="U128" i="6"/>
  <c r="U148" i="6"/>
  <c r="S12" i="6"/>
  <c r="S55" i="6"/>
  <c r="S95" i="6"/>
  <c r="S127" i="6"/>
  <c r="S167" i="6"/>
  <c r="S175" i="6"/>
  <c r="S3" i="6"/>
  <c r="Q19" i="6"/>
  <c r="Q27" i="6"/>
  <c r="Q35" i="6"/>
  <c r="Q43" i="6"/>
  <c r="Q67" i="6"/>
  <c r="Q75" i="6"/>
  <c r="Q107" i="6"/>
  <c r="Q115" i="6"/>
  <c r="Q123" i="6"/>
  <c r="Q139" i="6"/>
  <c r="Q147" i="6"/>
  <c r="Q155" i="6"/>
  <c r="Q163" i="6"/>
  <c r="O7" i="6"/>
  <c r="O15" i="6"/>
  <c r="O47" i="6"/>
  <c r="O55" i="6"/>
  <c r="O63" i="6"/>
  <c r="Y20" i="6"/>
  <c r="Y43" i="6"/>
  <c r="Z43" i="6" s="1"/>
  <c r="Y64" i="6"/>
  <c r="Y107" i="6"/>
  <c r="Y128" i="6"/>
  <c r="Y148" i="6"/>
  <c r="W12" i="6"/>
  <c r="X12" i="6" s="1"/>
  <c r="W55" i="6"/>
  <c r="X55" i="6" s="1"/>
  <c r="W96" i="6"/>
  <c r="X96" i="6" s="1"/>
  <c r="W140" i="6"/>
  <c r="X140" i="6" s="1"/>
  <c r="W160" i="6"/>
  <c r="X160" i="6" s="1"/>
  <c r="W3" i="6"/>
  <c r="X3" i="6" s="1"/>
  <c r="U67" i="6"/>
  <c r="U88" i="6"/>
  <c r="U108" i="6"/>
  <c r="S15" i="6"/>
  <c r="S36" i="6"/>
  <c r="S56" i="6"/>
  <c r="S79" i="6"/>
  <c r="S96" i="6"/>
  <c r="S128" i="6"/>
  <c r="S160" i="6"/>
  <c r="S168" i="6"/>
  <c r="S176" i="6"/>
  <c r="Q4" i="6"/>
  <c r="Q12" i="6"/>
  <c r="Q20" i="6"/>
  <c r="Q28" i="6"/>
  <c r="Q36" i="6"/>
  <c r="Q68" i="6"/>
  <c r="Q100" i="6"/>
  <c r="Q108" i="6"/>
  <c r="Q116" i="6"/>
  <c r="Q124" i="6"/>
  <c r="Q132" i="6"/>
  <c r="Q140" i="6"/>
  <c r="Q148" i="6"/>
  <c r="Q156" i="6"/>
  <c r="O8" i="6"/>
  <c r="O40" i="6"/>
  <c r="O48" i="6"/>
  <c r="O56" i="6"/>
  <c r="O64" i="6"/>
  <c r="O72" i="6"/>
  <c r="O80" i="6"/>
  <c r="O88" i="6"/>
  <c r="O96" i="6"/>
  <c r="O128" i="6"/>
  <c r="O160" i="6"/>
  <c r="O168" i="6"/>
  <c r="O176" i="6"/>
  <c r="O39" i="6"/>
  <c r="Q130" i="6"/>
  <c r="O175" i="6"/>
  <c r="O153" i="6"/>
  <c r="O130" i="6"/>
  <c r="O89" i="6"/>
  <c r="O65" i="6"/>
  <c r="O33" i="6"/>
  <c r="Q181" i="6"/>
  <c r="Q149" i="6"/>
  <c r="Q117" i="6"/>
  <c r="Q21" i="6"/>
  <c r="S169" i="6"/>
  <c r="S132" i="6"/>
  <c r="U155" i="6"/>
  <c r="U68" i="6"/>
  <c r="W79" i="6"/>
  <c r="X79" i="6" s="1"/>
  <c r="Y88" i="6"/>
  <c r="Y10" i="6"/>
  <c r="Z10" i="6" s="1"/>
  <c r="U10" i="6"/>
  <c r="W10" i="6"/>
  <c r="X10" i="6" s="1"/>
  <c r="S10" i="6"/>
  <c r="W97" i="6"/>
  <c r="X97" i="6" s="1"/>
  <c r="S97" i="6"/>
  <c r="Y97" i="6"/>
  <c r="U97" i="6"/>
  <c r="Y159" i="6"/>
  <c r="U159" i="6"/>
  <c r="U131" i="6"/>
  <c r="S159" i="6"/>
  <c r="W159" i="6"/>
  <c r="X159" i="6" s="1"/>
  <c r="Y37" i="6"/>
  <c r="U37" i="6"/>
  <c r="W37" i="6"/>
  <c r="X37" i="6" s="1"/>
  <c r="S37" i="6"/>
  <c r="W99" i="6"/>
  <c r="X99" i="6" s="1"/>
  <c r="S99" i="6"/>
  <c r="Q10" i="6"/>
  <c r="W38" i="6"/>
  <c r="X38" i="6" s="1"/>
  <c r="S38" i="6"/>
  <c r="Y38" i="6"/>
  <c r="U38" i="6"/>
  <c r="W129" i="6"/>
  <c r="X129" i="6" s="1"/>
  <c r="S129" i="6"/>
  <c r="Y129" i="6"/>
  <c r="U129" i="6"/>
  <c r="O37" i="6"/>
  <c r="Q129" i="6"/>
  <c r="Q97" i="6"/>
  <c r="Y99" i="6"/>
  <c r="Y39" i="6"/>
  <c r="Z39" i="6" s="1"/>
  <c r="U39" i="6"/>
  <c r="Y130" i="6"/>
  <c r="U130" i="6"/>
  <c r="W130" i="6"/>
  <c r="X130" i="6" s="1"/>
  <c r="S130" i="6"/>
  <c r="U99" i="6"/>
  <c r="Y69" i="6"/>
  <c r="U69" i="6"/>
  <c r="W69" i="6"/>
  <c r="X69" i="6" s="1"/>
  <c r="S69" i="6"/>
  <c r="W131" i="6"/>
  <c r="X131" i="6" s="1"/>
  <c r="S131" i="6"/>
  <c r="O131" i="6"/>
  <c r="O99" i="6"/>
  <c r="Q159" i="6"/>
  <c r="Q39" i="6"/>
  <c r="X105" i="6"/>
  <c r="X71" i="6"/>
  <c r="Z4" i="6"/>
  <c r="Z12" i="6"/>
  <c r="Z20" i="6"/>
  <c r="Z28" i="6"/>
  <c r="Z5" i="6"/>
  <c r="Z21" i="6"/>
  <c r="Z29" i="6"/>
  <c r="Z61" i="6"/>
  <c r="Z6" i="6"/>
  <c r="Z14" i="6"/>
  <c r="Z22" i="6"/>
  <c r="Z7" i="6"/>
  <c r="Z34" i="6"/>
  <c r="Z42" i="6"/>
  <c r="Z50" i="6"/>
  <c r="Z33" i="6"/>
  <c r="Z49" i="6"/>
  <c r="Z55" i="6"/>
  <c r="Z57" i="6"/>
  <c r="Z27" i="6"/>
  <c r="Z3" i="6"/>
  <c r="Z37" i="6"/>
  <c r="Z38" i="6"/>
  <c r="Z9" i="6"/>
  <c r="Z18" i="6"/>
  <c r="Z8" i="6"/>
  <c r="Z19" i="6"/>
  <c r="Z11" i="6"/>
  <c r="M38" i="6"/>
  <c r="AC54" i="6"/>
  <c r="M27" i="6"/>
  <c r="AC6" i="6"/>
  <c r="M54" i="6"/>
  <c r="AQ4" i="6"/>
  <c r="AR4" i="6" s="1"/>
  <c r="M50" i="6"/>
  <c r="AC38" i="6"/>
  <c r="M40" i="6"/>
  <c r="AC22" i="6"/>
  <c r="M24" i="6"/>
  <c r="M15" i="6"/>
  <c r="M62" i="6"/>
  <c r="M11" i="6"/>
  <c r="M51" i="6"/>
  <c r="M39" i="6"/>
  <c r="M26" i="6"/>
  <c r="M14" i="6"/>
  <c r="AC52" i="6"/>
  <c r="AC36" i="6"/>
  <c r="AC20" i="6"/>
  <c r="AC4" i="6"/>
  <c r="AQ6" i="6"/>
  <c r="AR6" i="6" s="1"/>
  <c r="AC51" i="6"/>
  <c r="AC35" i="6"/>
  <c r="AC19" i="6"/>
  <c r="AK3" i="6"/>
  <c r="AQ7" i="6"/>
  <c r="AR7" i="6" s="1"/>
  <c r="M48" i="6"/>
  <c r="M23" i="6"/>
  <c r="AC62" i="6"/>
  <c r="M59" i="6"/>
  <c r="M47" i="6"/>
  <c r="M34" i="6"/>
  <c r="M22" i="6"/>
  <c r="M8" i="6"/>
  <c r="AC60" i="6"/>
  <c r="AC46" i="6"/>
  <c r="AC30" i="6"/>
  <c r="AC14" i="6"/>
  <c r="AK10" i="6"/>
  <c r="AU7" i="6"/>
  <c r="AV7" i="6" s="1"/>
  <c r="M35" i="6"/>
  <c r="M10" i="6"/>
  <c r="AC50" i="6"/>
  <c r="AC34" i="6"/>
  <c r="AC18" i="6"/>
  <c r="AK14" i="6"/>
  <c r="AU3" i="6"/>
  <c r="AV3" i="6" s="1"/>
  <c r="M58" i="6"/>
  <c r="M46" i="6"/>
  <c r="M32" i="6"/>
  <c r="M19" i="6"/>
  <c r="M7" i="6"/>
  <c r="AC59" i="6"/>
  <c r="AC44" i="6"/>
  <c r="AC28" i="6"/>
  <c r="AC12" i="6"/>
  <c r="AK8" i="6"/>
  <c r="AQ5" i="6"/>
  <c r="AR5" i="6" s="1"/>
  <c r="AK9" i="6"/>
  <c r="AC5" i="6"/>
  <c r="AC13" i="6"/>
  <c r="AC21" i="6"/>
  <c r="AC29" i="6"/>
  <c r="AC37" i="6"/>
  <c r="AC45" i="6"/>
  <c r="AC53" i="6"/>
  <c r="AC61" i="6"/>
  <c r="M9" i="6"/>
  <c r="M17" i="6"/>
  <c r="M25" i="6"/>
  <c r="M33" i="6"/>
  <c r="M41" i="6"/>
  <c r="M49" i="6"/>
  <c r="M57" i="6"/>
  <c r="AU6" i="6"/>
  <c r="AV6" i="6" s="1"/>
  <c r="AQ3" i="6"/>
  <c r="AR3" i="6" s="1"/>
  <c r="AK11" i="6"/>
  <c r="AC7" i="6"/>
  <c r="AC15" i="6"/>
  <c r="AC23" i="6"/>
  <c r="AC31" i="6"/>
  <c r="AC39" i="6"/>
  <c r="AC47" i="6"/>
  <c r="AU5" i="6"/>
  <c r="AV5" i="6" s="1"/>
  <c r="AK4" i="6"/>
  <c r="AK12" i="6"/>
  <c r="AC8" i="6"/>
  <c r="AC16" i="6"/>
  <c r="AC24" i="6"/>
  <c r="AC32" i="6"/>
  <c r="AC40" i="6"/>
  <c r="AC48" i="6"/>
  <c r="AC56" i="6"/>
  <c r="M4" i="6"/>
  <c r="M12" i="6"/>
  <c r="M20" i="6"/>
  <c r="M28" i="6"/>
  <c r="M36" i="6"/>
  <c r="M44" i="6"/>
  <c r="M52" i="6"/>
  <c r="M60" i="6"/>
  <c r="AU4" i="6"/>
  <c r="AV4" i="6" s="1"/>
  <c r="AK5" i="6"/>
  <c r="AK13" i="6"/>
  <c r="AC9" i="6"/>
  <c r="AC17" i="6"/>
  <c r="AC25" i="6"/>
  <c r="AC33" i="6"/>
  <c r="AC41" i="6"/>
  <c r="AC49" i="6"/>
  <c r="AC57" i="6"/>
  <c r="M5" i="6"/>
  <c r="M13" i="6"/>
  <c r="M21" i="6"/>
  <c r="M29" i="6"/>
  <c r="M37" i="6"/>
  <c r="M45" i="6"/>
  <c r="M53" i="6"/>
  <c r="M61" i="6"/>
  <c r="M56" i="6"/>
  <c r="M43" i="6"/>
  <c r="M31" i="6"/>
  <c r="M18" i="6"/>
  <c r="M6" i="6"/>
  <c r="AC58" i="6"/>
  <c r="AC43" i="6"/>
  <c r="AC11" i="6"/>
  <c r="AK7" i="6"/>
  <c r="AC27" i="6"/>
  <c r="M3" i="6"/>
  <c r="M55" i="6"/>
  <c r="M42" i="6"/>
  <c r="M30" i="6"/>
  <c r="M16" i="6"/>
  <c r="AC3" i="6"/>
  <c r="AC55" i="6"/>
  <c r="AC42" i="6"/>
  <c r="AC26" i="6"/>
  <c r="AC10" i="6"/>
  <c r="AK6" i="6"/>
  <c r="B3" i="2" a="1"/>
  <c r="B3" i="2" s="1"/>
  <c r="G63" i="6"/>
  <c r="Z63" i="6" s="1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Y85" i="6" l="1"/>
  <c r="U85" i="6"/>
  <c r="W85" i="6"/>
  <c r="X85" i="6" s="1"/>
  <c r="S85" i="6"/>
  <c r="O85" i="6"/>
  <c r="Q85" i="6"/>
  <c r="Y173" i="6"/>
  <c r="U173" i="6"/>
  <c r="W173" i="6"/>
  <c r="X173" i="6" s="1"/>
  <c r="S173" i="6"/>
  <c r="O173" i="6"/>
  <c r="Q173" i="6"/>
  <c r="X16" i="6"/>
  <c r="Q16" i="6"/>
  <c r="U16" i="6"/>
  <c r="Y16" i="6"/>
  <c r="Z16" i="6" s="1"/>
  <c r="O16" i="6"/>
  <c r="W16" i="6"/>
  <c r="S16" i="6"/>
  <c r="Y136" i="6"/>
  <c r="S136" i="6"/>
  <c r="Q136" i="6"/>
  <c r="W136" i="6"/>
  <c r="X136" i="6" s="1"/>
  <c r="O136" i="6"/>
  <c r="U136" i="6"/>
  <c r="Y45" i="6"/>
  <c r="Z45" i="6" s="1"/>
  <c r="U45" i="6"/>
  <c r="W45" i="6"/>
  <c r="X45" i="6" s="1"/>
  <c r="S45" i="6"/>
  <c r="O45" i="6"/>
  <c r="Q45" i="6"/>
  <c r="X137" i="6"/>
  <c r="W137" i="6"/>
  <c r="S137" i="6"/>
  <c r="Y137" i="6"/>
  <c r="U137" i="6"/>
  <c r="Q137" i="6"/>
  <c r="O137" i="6"/>
  <c r="Y138" i="6"/>
  <c r="U138" i="6"/>
  <c r="W138" i="6"/>
  <c r="S138" i="6"/>
  <c r="Q138" i="6"/>
  <c r="O138" i="6"/>
  <c r="W78" i="6"/>
  <c r="X78" i="6" s="1"/>
  <c r="S78" i="6"/>
  <c r="Y78" i="6"/>
  <c r="U78" i="6"/>
  <c r="O78" i="6"/>
  <c r="Q78" i="6"/>
  <c r="W104" i="6"/>
  <c r="X104" i="6" s="1"/>
  <c r="S104" i="6"/>
  <c r="Q104" i="6"/>
  <c r="U104" i="6"/>
  <c r="Y104" i="6"/>
  <c r="O104" i="6"/>
  <c r="W25" i="6"/>
  <c r="X25" i="6" s="1"/>
  <c r="S25" i="6"/>
  <c r="Y25" i="6"/>
  <c r="U25" i="6"/>
  <c r="Q25" i="6"/>
  <c r="O25" i="6"/>
  <c r="Q112" i="6"/>
  <c r="W112" i="6"/>
  <c r="X112" i="6" s="1"/>
  <c r="S112" i="6"/>
  <c r="O112" i="6"/>
  <c r="Y112" i="6"/>
  <c r="U112" i="6"/>
  <c r="S44" i="6"/>
  <c r="W44" i="6"/>
  <c r="X44" i="6" s="1"/>
  <c r="O44" i="6"/>
  <c r="U44" i="6"/>
  <c r="Q44" i="6"/>
  <c r="Y44" i="6"/>
  <c r="W172" i="6"/>
  <c r="X172" i="6" s="1"/>
  <c r="S172" i="6"/>
  <c r="O172" i="6"/>
  <c r="U172" i="6"/>
  <c r="Q172" i="6"/>
  <c r="Y172" i="6"/>
  <c r="S164" i="6"/>
  <c r="O164" i="6"/>
  <c r="U164" i="6"/>
  <c r="Y164" i="6"/>
  <c r="Q164" i="6"/>
  <c r="W164" i="6"/>
  <c r="X164" i="6" s="1"/>
  <c r="W84" i="6"/>
  <c r="X84" i="6" s="1"/>
  <c r="O84" i="6"/>
  <c r="U84" i="6"/>
  <c r="Y84" i="6"/>
  <c r="Q84" i="6"/>
  <c r="S84" i="6"/>
  <c r="W17" i="6"/>
  <c r="X17" i="6" s="1"/>
  <c r="S17" i="6"/>
  <c r="Y17" i="6"/>
  <c r="U17" i="6"/>
  <c r="Q17" i="6"/>
  <c r="O17" i="6"/>
  <c r="X46" i="6"/>
  <c r="W46" i="6"/>
  <c r="S46" i="6"/>
  <c r="Y46" i="6"/>
  <c r="Z46" i="6" s="1"/>
  <c r="U46" i="6"/>
  <c r="O46" i="6"/>
  <c r="Q46" i="6"/>
  <c r="Y165" i="6"/>
  <c r="U165" i="6"/>
  <c r="W165" i="6"/>
  <c r="S165" i="6"/>
  <c r="O165" i="6"/>
  <c r="Q165" i="6"/>
  <c r="U76" i="6"/>
  <c r="O76" i="6"/>
  <c r="Y76" i="6"/>
  <c r="S76" i="6"/>
  <c r="W76" i="6"/>
  <c r="X76" i="6" s="1"/>
  <c r="Q76" i="6"/>
  <c r="Y106" i="6"/>
  <c r="U106" i="6"/>
  <c r="W106" i="6"/>
  <c r="X106" i="6" s="1"/>
  <c r="S106" i="6"/>
  <c r="Q106" i="6"/>
  <c r="O106" i="6"/>
  <c r="X138" i="6"/>
  <c r="X165" i="6"/>
  <c r="Z25" i="6"/>
  <c r="Z44" i="6"/>
  <c r="Z17" i="6"/>
  <c r="X5" i="2" a="1"/>
  <c r="X5" i="2" s="1"/>
  <c r="P63" i="6"/>
  <c r="M63" i="6"/>
  <c r="AC63" i="6"/>
  <c r="R63" i="6"/>
  <c r="G64" i="6"/>
  <c r="Z64" i="6" s="1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Y53" i="6" l="1"/>
  <c r="U53" i="6"/>
  <c r="W53" i="6"/>
  <c r="X53" i="6" s="1"/>
  <c r="S53" i="6"/>
  <c r="T53" i="6" s="1"/>
  <c r="O53" i="6"/>
  <c r="Q53" i="6"/>
  <c r="Q144" i="6"/>
  <c r="U144" i="6"/>
  <c r="Y144" i="6"/>
  <c r="S144" i="6"/>
  <c r="O144" i="6"/>
  <c r="W144" i="6"/>
  <c r="X144" i="6" s="1"/>
  <c r="Y119" i="6"/>
  <c r="U119" i="6"/>
  <c r="S119" i="6"/>
  <c r="Q119" i="6"/>
  <c r="W119" i="6"/>
  <c r="X119" i="6" s="1"/>
  <c r="O119" i="6"/>
  <c r="Y23" i="6"/>
  <c r="U23" i="6"/>
  <c r="V23" i="6" s="1"/>
  <c r="S23" i="6"/>
  <c r="Q23" i="6"/>
  <c r="R23" i="6" s="1"/>
  <c r="W23" i="6"/>
  <c r="X23" i="6" s="1"/>
  <c r="O23" i="6"/>
  <c r="W91" i="6"/>
  <c r="X91" i="6" s="1"/>
  <c r="S91" i="6"/>
  <c r="O91" i="6"/>
  <c r="Q91" i="6"/>
  <c r="Y91" i="6"/>
  <c r="U91" i="6"/>
  <c r="U32" i="6"/>
  <c r="V32" i="6" s="1"/>
  <c r="Y32" i="6"/>
  <c r="Z32" i="6" s="1"/>
  <c r="Q32" i="6"/>
  <c r="S32" i="6"/>
  <c r="T32" i="6" s="1"/>
  <c r="W32" i="6"/>
  <c r="X32" i="6" s="1"/>
  <c r="O32" i="6"/>
  <c r="S24" i="6"/>
  <c r="T24" i="6" s="1"/>
  <c r="Q24" i="6"/>
  <c r="R24" i="6" s="1"/>
  <c r="W24" i="6"/>
  <c r="X24" i="6" s="1"/>
  <c r="U24" i="6"/>
  <c r="O24" i="6"/>
  <c r="Y24" i="6"/>
  <c r="X179" i="6"/>
  <c r="W179" i="6"/>
  <c r="Y179" i="6"/>
  <c r="S179" i="6"/>
  <c r="O179" i="6"/>
  <c r="Q179" i="6"/>
  <c r="U179" i="6"/>
  <c r="Y143" i="6"/>
  <c r="U143" i="6"/>
  <c r="Q143" i="6"/>
  <c r="S143" i="6"/>
  <c r="W143" i="6"/>
  <c r="X143" i="6" s="1"/>
  <c r="O143" i="6"/>
  <c r="X113" i="6"/>
  <c r="W113" i="6"/>
  <c r="S113" i="6"/>
  <c r="Y113" i="6"/>
  <c r="U113" i="6"/>
  <c r="Q113" i="6"/>
  <c r="O113" i="6"/>
  <c r="W83" i="6"/>
  <c r="X83" i="6" s="1"/>
  <c r="S83" i="6"/>
  <c r="O83" i="6"/>
  <c r="U83" i="6"/>
  <c r="Y83" i="6"/>
  <c r="Q83" i="6"/>
  <c r="W171" i="6"/>
  <c r="X171" i="6" s="1"/>
  <c r="S171" i="6"/>
  <c r="O171" i="6"/>
  <c r="U171" i="6"/>
  <c r="Q171" i="6"/>
  <c r="Y171" i="6"/>
  <c r="X180" i="6"/>
  <c r="U180" i="6"/>
  <c r="Y180" i="6"/>
  <c r="S180" i="6"/>
  <c r="O180" i="6"/>
  <c r="W180" i="6"/>
  <c r="Q180" i="6"/>
  <c r="Q152" i="6"/>
  <c r="W152" i="6"/>
  <c r="X152" i="6" s="1"/>
  <c r="U152" i="6"/>
  <c r="S152" i="6"/>
  <c r="O152" i="6"/>
  <c r="Y152" i="6"/>
  <c r="W145" i="6"/>
  <c r="X145" i="6" s="1"/>
  <c r="Y145" i="6"/>
  <c r="U145" i="6"/>
  <c r="Q145" i="6"/>
  <c r="S145" i="6"/>
  <c r="O145" i="6"/>
  <c r="Y111" i="6"/>
  <c r="U111" i="6"/>
  <c r="Q111" i="6"/>
  <c r="W111" i="6"/>
  <c r="X111" i="6" s="1"/>
  <c r="S111" i="6"/>
  <c r="O111" i="6"/>
  <c r="Y92" i="6"/>
  <c r="O92" i="6"/>
  <c r="S92" i="6"/>
  <c r="W92" i="6"/>
  <c r="X92" i="6" s="1"/>
  <c r="Q92" i="6"/>
  <c r="U92" i="6"/>
  <c r="X51" i="6"/>
  <c r="W51" i="6"/>
  <c r="S51" i="6"/>
  <c r="T51" i="6" s="1"/>
  <c r="Y51" i="6"/>
  <c r="O51" i="6"/>
  <c r="Q51" i="6"/>
  <c r="R51" i="6" s="1"/>
  <c r="U51" i="6"/>
  <c r="U52" i="6"/>
  <c r="Y52" i="6"/>
  <c r="O52" i="6"/>
  <c r="P52" i="6" s="1"/>
  <c r="S52" i="6"/>
  <c r="W52" i="6"/>
  <c r="X52" i="6" s="1"/>
  <c r="Q52" i="6"/>
  <c r="R52" i="6" s="1"/>
  <c r="Z24" i="6"/>
  <c r="P24" i="6"/>
  <c r="Z23" i="6"/>
  <c r="Z52" i="6"/>
  <c r="T52" i="6"/>
  <c r="Z53" i="6"/>
  <c r="Z51" i="6"/>
  <c r="AC64" i="6"/>
  <c r="AD64" i="6" s="1"/>
  <c r="K64" i="6" s="1"/>
  <c r="M64" i="6"/>
  <c r="N64" i="6" s="1"/>
  <c r="L64" i="6" s="1"/>
  <c r="T63" i="6"/>
  <c r="V36" i="6"/>
  <c r="P22" i="6"/>
  <c r="R7" i="6"/>
  <c r="R20" i="6"/>
  <c r="R33" i="6"/>
  <c r="T41" i="6"/>
  <c r="R9" i="6"/>
  <c r="R34" i="6"/>
  <c r="R57" i="6"/>
  <c r="R10" i="6"/>
  <c r="R36" i="6"/>
  <c r="R49" i="6"/>
  <c r="T50" i="6"/>
  <c r="P16" i="6"/>
  <c r="T9" i="6"/>
  <c r="R12" i="6"/>
  <c r="R25" i="6"/>
  <c r="R50" i="6"/>
  <c r="R41" i="6"/>
  <c r="R6" i="6"/>
  <c r="T23" i="6"/>
  <c r="R26" i="6"/>
  <c r="R3" i="6"/>
  <c r="R44" i="6"/>
  <c r="R4" i="6"/>
  <c r="R14" i="6"/>
  <c r="R28" i="6"/>
  <c r="T34" i="6"/>
  <c r="R18" i="6"/>
  <c r="R17" i="6"/>
  <c r="R42" i="6"/>
  <c r="T39" i="6"/>
  <c r="R54" i="6"/>
  <c r="T7" i="6"/>
  <c r="T15" i="6"/>
  <c r="T18" i="6"/>
  <c r="P54" i="6"/>
  <c r="T45" i="6"/>
  <c r="P20" i="6"/>
  <c r="T40" i="6"/>
  <c r="P35" i="6"/>
  <c r="AL3" i="6"/>
  <c r="T46" i="6"/>
  <c r="AL11" i="6"/>
  <c r="AJ11" i="6" s="1"/>
  <c r="P38" i="6"/>
  <c r="R56" i="6"/>
  <c r="T44" i="6"/>
  <c r="T5" i="6"/>
  <c r="P41" i="6"/>
  <c r="AL5" i="6"/>
  <c r="AJ5" i="6" s="1"/>
  <c r="R21" i="6"/>
  <c r="P15" i="6"/>
  <c r="P10" i="6"/>
  <c r="P13" i="6"/>
  <c r="T20" i="6"/>
  <c r="R62" i="6"/>
  <c r="P55" i="6"/>
  <c r="T14" i="6"/>
  <c r="P14" i="6"/>
  <c r="T33" i="6"/>
  <c r="P48" i="6"/>
  <c r="P12" i="6"/>
  <c r="R43" i="6"/>
  <c r="AL13" i="6"/>
  <c r="AJ13" i="6" s="1"/>
  <c r="AL7" i="6"/>
  <c r="AJ7" i="6" s="1"/>
  <c r="T42" i="6"/>
  <c r="P53" i="6"/>
  <c r="P34" i="6"/>
  <c r="R48" i="6"/>
  <c r="T8" i="6"/>
  <c r="AL12" i="6"/>
  <c r="AJ12" i="6" s="1"/>
  <c r="P29" i="6"/>
  <c r="AL9" i="6"/>
  <c r="AJ9" i="6" s="1"/>
  <c r="P49" i="6"/>
  <c r="T21" i="6"/>
  <c r="R53" i="6"/>
  <c r="R46" i="6"/>
  <c r="R22" i="6"/>
  <c r="R38" i="6"/>
  <c r="T25" i="6"/>
  <c r="P44" i="6"/>
  <c r="P8" i="6"/>
  <c r="R35" i="6"/>
  <c r="T35" i="6"/>
  <c r="P27" i="6"/>
  <c r="P57" i="6"/>
  <c r="T38" i="6"/>
  <c r="T56" i="6"/>
  <c r="R40" i="6"/>
  <c r="R55" i="6"/>
  <c r="P25" i="6"/>
  <c r="AL14" i="6"/>
  <c r="AJ14" i="6" s="1"/>
  <c r="P3" i="6"/>
  <c r="T48" i="6"/>
  <c r="AL6" i="6"/>
  <c r="AJ6" i="6" s="1"/>
  <c r="P19" i="6"/>
  <c r="T26" i="6"/>
  <c r="P18" i="6"/>
  <c r="T29" i="6"/>
  <c r="R39" i="6"/>
  <c r="T47" i="6"/>
  <c r="R5" i="6"/>
  <c r="T12" i="6"/>
  <c r="P47" i="6"/>
  <c r="T22" i="6"/>
  <c r="P50" i="6"/>
  <c r="R29" i="6"/>
  <c r="R61" i="6"/>
  <c r="T36" i="6"/>
  <c r="T16" i="6"/>
  <c r="P45" i="6"/>
  <c r="P40" i="6"/>
  <c r="P4" i="6"/>
  <c r="R27" i="6"/>
  <c r="T3" i="6"/>
  <c r="P23" i="6"/>
  <c r="P26" i="6"/>
  <c r="R32" i="6"/>
  <c r="T37" i="6"/>
  <c r="R47" i="6"/>
  <c r="P21" i="6"/>
  <c r="AL8" i="6"/>
  <c r="R13" i="6"/>
  <c r="R45" i="6"/>
  <c r="T4" i="6"/>
  <c r="R37" i="6"/>
  <c r="P36" i="6"/>
  <c r="R19" i="6"/>
  <c r="P51" i="6"/>
  <c r="T28" i="6"/>
  <c r="P17" i="6"/>
  <c r="T61" i="6"/>
  <c r="P32" i="6"/>
  <c r="R11" i="6"/>
  <c r="AL10" i="6"/>
  <c r="AJ10" i="6" s="1"/>
  <c r="R16" i="6"/>
  <c r="T19" i="6"/>
  <c r="T43" i="6"/>
  <c r="T55" i="6"/>
  <c r="T57" i="6"/>
  <c r="P28" i="6"/>
  <c r="P61" i="6"/>
  <c r="P43" i="6"/>
  <c r="P11" i="6"/>
  <c r="T62" i="6"/>
  <c r="T10" i="6"/>
  <c r="P46" i="6"/>
  <c r="P6" i="6"/>
  <c r="R8" i="6"/>
  <c r="T17" i="6"/>
  <c r="P9" i="6"/>
  <c r="T11" i="6"/>
  <c r="T27" i="6"/>
  <c r="P62" i="6"/>
  <c r="T49" i="6"/>
  <c r="P56" i="6"/>
  <c r="P33" i="6"/>
  <c r="P39" i="6"/>
  <c r="P7" i="6"/>
  <c r="T54" i="6"/>
  <c r="T6" i="6"/>
  <c r="P42" i="6"/>
  <c r="AL4" i="6"/>
  <c r="AJ4" i="6" s="1"/>
  <c r="P37" i="6"/>
  <c r="T13" i="6"/>
  <c r="R15" i="6"/>
  <c r="P5" i="6"/>
  <c r="R64" i="6"/>
  <c r="V64" i="6"/>
  <c r="T64" i="6"/>
  <c r="P64" i="6"/>
  <c r="V47" i="6"/>
  <c r="V62" i="6"/>
  <c r="V50" i="6"/>
  <c r="V53" i="6"/>
  <c r="V48" i="6"/>
  <c r="V4" i="6"/>
  <c r="V55" i="6"/>
  <c r="V61" i="6"/>
  <c r="V56" i="6"/>
  <c r="V6" i="6"/>
  <c r="V9" i="6"/>
  <c r="V12" i="6"/>
  <c r="V3" i="6"/>
  <c r="V5" i="6"/>
  <c r="V63" i="6"/>
  <c r="V11" i="6"/>
  <c r="V14" i="6"/>
  <c r="V17" i="6"/>
  <c r="V20" i="6"/>
  <c r="V7" i="6"/>
  <c r="V10" i="6"/>
  <c r="V13" i="6"/>
  <c r="V8" i="6"/>
  <c r="V19" i="6"/>
  <c r="V22" i="6"/>
  <c r="V25" i="6"/>
  <c r="V28" i="6"/>
  <c r="V15" i="6"/>
  <c r="V18" i="6"/>
  <c r="V21" i="6"/>
  <c r="V16" i="6"/>
  <c r="V27" i="6"/>
  <c r="V33" i="6"/>
  <c r="G6" i="2"/>
  <c r="H5" i="2"/>
  <c r="V26" i="6"/>
  <c r="V29" i="6"/>
  <c r="V24" i="6"/>
  <c r="V35" i="6"/>
  <c r="V38" i="6"/>
  <c r="V41" i="6"/>
  <c r="V44" i="6"/>
  <c r="V34" i="6"/>
  <c r="V37" i="6"/>
  <c r="V43" i="6"/>
  <c r="V46" i="6"/>
  <c r="V49" i="6"/>
  <c r="V52" i="6"/>
  <c r="V39" i="6"/>
  <c r="V42" i="6"/>
  <c r="V45" i="6"/>
  <c r="V40" i="6"/>
  <c r="V51" i="6"/>
  <c r="V54" i="6"/>
  <c r="V57" i="6"/>
  <c r="N37" i="6"/>
  <c r="L37" i="6" s="1"/>
  <c r="N21" i="6"/>
  <c r="L21" i="6" s="1"/>
  <c r="N17" i="6"/>
  <c r="L17" i="6" s="1"/>
  <c r="AD46" i="6"/>
  <c r="K46" i="6" s="1"/>
  <c r="AD61" i="6"/>
  <c r="K61" i="6" s="1"/>
  <c r="AD39" i="6"/>
  <c r="K39" i="6" s="1"/>
  <c r="L1" i="2"/>
  <c r="H3" i="2"/>
  <c r="N35" i="6"/>
  <c r="L35" i="6" s="1"/>
  <c r="AD13" i="6"/>
  <c r="K13" i="6" s="1"/>
  <c r="AD35" i="6"/>
  <c r="K35" i="6" s="1"/>
  <c r="AD45" i="6"/>
  <c r="K45" i="6" s="1"/>
  <c r="AD16" i="6"/>
  <c r="K16" i="6" s="1"/>
  <c r="N61" i="6"/>
  <c r="L61" i="6" s="1"/>
  <c r="N13" i="6"/>
  <c r="L13" i="6" s="1"/>
  <c r="AD23" i="6"/>
  <c r="K23" i="6" s="1"/>
  <c r="AD9" i="6"/>
  <c r="K9" i="6" s="1"/>
  <c r="N14" i="6"/>
  <c r="L14" i="6" s="1"/>
  <c r="N26" i="6"/>
  <c r="L26" i="6" s="1"/>
  <c r="N58" i="6"/>
  <c r="L58" i="6" s="1"/>
  <c r="N46" i="6"/>
  <c r="L46" i="6" s="1"/>
  <c r="N10" i="6"/>
  <c r="L10" i="6" s="1"/>
  <c r="N22" i="6"/>
  <c r="L22" i="6" s="1"/>
  <c r="AD56" i="6"/>
  <c r="K56" i="6" s="1"/>
  <c r="H4" i="2"/>
  <c r="N38" i="6"/>
  <c r="L38" i="6" s="1"/>
  <c r="N3" i="6"/>
  <c r="N30" i="6"/>
  <c r="L30" i="6" s="1"/>
  <c r="N50" i="6"/>
  <c r="L50" i="6" s="1"/>
  <c r="N6" i="6"/>
  <c r="L6" i="6" s="1"/>
  <c r="N18" i="6"/>
  <c r="L18" i="6" s="1"/>
  <c r="N34" i="6"/>
  <c r="L34" i="6" s="1"/>
  <c r="AD31" i="6"/>
  <c r="K31" i="6" s="1"/>
  <c r="N11" i="6"/>
  <c r="L11" i="6" s="1"/>
  <c r="N16" i="6"/>
  <c r="L16" i="6" s="1"/>
  <c r="N54" i="6"/>
  <c r="L54" i="6" s="1"/>
  <c r="AD8" i="6"/>
  <c r="K8" i="6" s="1"/>
  <c r="AD38" i="6"/>
  <c r="K38" i="6" s="1"/>
  <c r="AD55" i="6"/>
  <c r="K55" i="6" s="1"/>
  <c r="N9" i="6"/>
  <c r="L9" i="6" s="1"/>
  <c r="AD34" i="6"/>
  <c r="K34" i="6" s="1"/>
  <c r="N59" i="6"/>
  <c r="L59" i="6" s="1"/>
  <c r="AD12" i="6"/>
  <c r="K12" i="6" s="1"/>
  <c r="N12" i="6"/>
  <c r="L12" i="6" s="1"/>
  <c r="AD60" i="6"/>
  <c r="K60" i="6" s="1"/>
  <c r="N36" i="6"/>
  <c r="L36" i="6" s="1"/>
  <c r="AD11" i="6"/>
  <c r="K11" i="6" s="1"/>
  <c r="AD26" i="6"/>
  <c r="K26" i="6" s="1"/>
  <c r="AD62" i="6"/>
  <c r="K62" i="6" s="1"/>
  <c r="AD14" i="6"/>
  <c r="K14" i="6" s="1"/>
  <c r="N53" i="6"/>
  <c r="L53" i="6" s="1"/>
  <c r="AD30" i="6"/>
  <c r="K30" i="6" s="1"/>
  <c r="N8" i="6"/>
  <c r="L8" i="6" s="1"/>
  <c r="N32" i="6"/>
  <c r="L32" i="6" s="1"/>
  <c r="AD7" i="6"/>
  <c r="K7" i="6" s="1"/>
  <c r="N51" i="6"/>
  <c r="L51" i="6" s="1"/>
  <c r="N7" i="6"/>
  <c r="L7" i="6" s="1"/>
  <c r="N56" i="6"/>
  <c r="L56" i="6" s="1"/>
  <c r="AD33" i="6"/>
  <c r="K33" i="6" s="1"/>
  <c r="N60" i="6"/>
  <c r="L60" i="6" s="1"/>
  <c r="AD59" i="6"/>
  <c r="K59" i="6" s="1"/>
  <c r="AD10" i="6"/>
  <c r="K10" i="6" s="1"/>
  <c r="N49" i="6"/>
  <c r="L49" i="6" s="1"/>
  <c r="N33" i="6"/>
  <c r="L33" i="6" s="1"/>
  <c r="AD58" i="6"/>
  <c r="K58" i="6" s="1"/>
  <c r="N24" i="6"/>
  <c r="L24" i="6" s="1"/>
  <c r="N4" i="6"/>
  <c r="L4" i="6" s="1"/>
  <c r="AD5" i="6"/>
  <c r="K5" i="6" s="1"/>
  <c r="AD51" i="6"/>
  <c r="K51" i="6" s="1"/>
  <c r="AD29" i="6"/>
  <c r="K29" i="6" s="1"/>
  <c r="N41" i="6"/>
  <c r="L41" i="6" s="1"/>
  <c r="AD3" i="6"/>
  <c r="N31" i="6"/>
  <c r="L31" i="6" s="1"/>
  <c r="AD6" i="6"/>
  <c r="K6" i="6" s="1"/>
  <c r="AD54" i="6"/>
  <c r="K54" i="6" s="1"/>
  <c r="N44" i="6"/>
  <c r="L44" i="6" s="1"/>
  <c r="AD25" i="6"/>
  <c r="K25" i="6" s="1"/>
  <c r="N55" i="6"/>
  <c r="L55" i="6" s="1"/>
  <c r="N28" i="6"/>
  <c r="L28" i="6" s="1"/>
  <c r="N40" i="6"/>
  <c r="L40" i="6" s="1"/>
  <c r="N57" i="6"/>
  <c r="L57" i="6" s="1"/>
  <c r="AD37" i="6"/>
  <c r="K37" i="6" s="1"/>
  <c r="AD63" i="6"/>
  <c r="K63" i="6" s="1"/>
  <c r="N48" i="6"/>
  <c r="L48" i="6" s="1"/>
  <c r="AD49" i="6"/>
  <c r="K49" i="6" s="1"/>
  <c r="N25" i="6"/>
  <c r="L25" i="6" s="1"/>
  <c r="N27" i="6"/>
  <c r="L27" i="6" s="1"/>
  <c r="N5" i="6"/>
  <c r="L5" i="6" s="1"/>
  <c r="AD50" i="6"/>
  <c r="K50" i="6" s="1"/>
  <c r="AD28" i="6"/>
  <c r="K28" i="6" s="1"/>
  <c r="AD52" i="6"/>
  <c r="K52" i="6" s="1"/>
  <c r="N52" i="6"/>
  <c r="L52" i="6" s="1"/>
  <c r="AD47" i="6"/>
  <c r="K47" i="6" s="1"/>
  <c r="N23" i="6"/>
  <c r="L23" i="6" s="1"/>
  <c r="AD36" i="6"/>
  <c r="K36" i="6" s="1"/>
  <c r="AD32" i="6"/>
  <c r="K32" i="6" s="1"/>
  <c r="AD53" i="6"/>
  <c r="K53" i="6" s="1"/>
  <c r="N43" i="6"/>
  <c r="L43" i="6" s="1"/>
  <c r="AD18" i="6"/>
  <c r="K18" i="6" s="1"/>
  <c r="AD44" i="6"/>
  <c r="K44" i="6" s="1"/>
  <c r="N20" i="6"/>
  <c r="L20" i="6" s="1"/>
  <c r="AD19" i="6"/>
  <c r="K19" i="6" s="1"/>
  <c r="N29" i="6"/>
  <c r="L29" i="6" s="1"/>
  <c r="AD42" i="6"/>
  <c r="K42" i="6" s="1"/>
  <c r="N45" i="6"/>
  <c r="L45" i="6" s="1"/>
  <c r="N39" i="6"/>
  <c r="L39" i="6" s="1"/>
  <c r="AD20" i="6"/>
  <c r="K20" i="6" s="1"/>
  <c r="N62" i="6"/>
  <c r="L62" i="6" s="1"/>
  <c r="AD22" i="6"/>
  <c r="K22" i="6" s="1"/>
  <c r="AD27" i="6"/>
  <c r="K27" i="6" s="1"/>
  <c r="AD48" i="6"/>
  <c r="K48" i="6" s="1"/>
  <c r="N63" i="6"/>
  <c r="L63" i="6" s="1"/>
  <c r="N42" i="6"/>
  <c r="L42" i="6" s="1"/>
  <c r="AD41" i="6"/>
  <c r="K41" i="6" s="1"/>
  <c r="AD17" i="6"/>
  <c r="K17" i="6" s="1"/>
  <c r="AD21" i="6"/>
  <c r="K21" i="6" s="1"/>
  <c r="AD40" i="6"/>
  <c r="K40" i="6" s="1"/>
  <c r="N19" i="6"/>
  <c r="L19" i="6" s="1"/>
  <c r="N15" i="6"/>
  <c r="L15" i="6" s="1"/>
  <c r="AD43" i="6"/>
  <c r="K43" i="6" s="1"/>
  <c r="AD57" i="6"/>
  <c r="K57" i="6" s="1"/>
  <c r="AD4" i="6"/>
  <c r="K4" i="6" s="1"/>
  <c r="AD24" i="6"/>
  <c r="K24" i="6" s="1"/>
  <c r="N47" i="6"/>
  <c r="L47" i="6" s="1"/>
  <c r="AD15" i="6"/>
  <c r="K15" i="6" s="1"/>
  <c r="G65" i="6"/>
  <c r="Z65" i="6" s="1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AA11" i="6" l="1"/>
  <c r="Y58" i="6"/>
  <c r="U58" i="6"/>
  <c r="W58" i="6"/>
  <c r="X58" i="6" s="1"/>
  <c r="S58" i="6"/>
  <c r="Q58" i="6"/>
  <c r="O58" i="6"/>
  <c r="X59" i="6"/>
  <c r="W59" i="6"/>
  <c r="S59" i="6"/>
  <c r="O59" i="6"/>
  <c r="U59" i="6"/>
  <c r="Y59" i="6"/>
  <c r="Q59" i="6"/>
  <c r="W118" i="6"/>
  <c r="X118" i="6" s="1"/>
  <c r="Y118" i="6"/>
  <c r="U118" i="6"/>
  <c r="O118" i="6"/>
  <c r="Q118" i="6"/>
  <c r="S118" i="6"/>
  <c r="U120" i="6"/>
  <c r="S120" i="6"/>
  <c r="Q120" i="6"/>
  <c r="Y120" i="6"/>
  <c r="O120" i="6"/>
  <c r="W120" i="6"/>
  <c r="X120" i="6" s="1"/>
  <c r="Y31" i="6"/>
  <c r="U31" i="6"/>
  <c r="Q31" i="6"/>
  <c r="R31" i="6" s="1"/>
  <c r="S31" i="6"/>
  <c r="W31" i="6"/>
  <c r="X31" i="6" s="1"/>
  <c r="O31" i="6"/>
  <c r="O60" i="6"/>
  <c r="U60" i="6"/>
  <c r="Y60" i="6"/>
  <c r="Q60" i="6"/>
  <c r="R60" i="6" s="1"/>
  <c r="S60" i="6"/>
  <c r="W60" i="6"/>
  <c r="X60" i="6" s="1"/>
  <c r="W150" i="6"/>
  <c r="X150" i="6" s="1"/>
  <c r="Y150" i="6"/>
  <c r="U150" i="6"/>
  <c r="S150" i="6"/>
  <c r="O150" i="6"/>
  <c r="Q150" i="6"/>
  <c r="Y151" i="6"/>
  <c r="U151" i="6"/>
  <c r="Q151" i="6"/>
  <c r="W151" i="6"/>
  <c r="X151" i="6" s="1"/>
  <c r="S151" i="6"/>
  <c r="O151" i="6"/>
  <c r="Y90" i="6"/>
  <c r="U90" i="6"/>
  <c r="W90" i="6"/>
  <c r="X90" i="6" s="1"/>
  <c r="S90" i="6"/>
  <c r="Q90" i="6"/>
  <c r="O90" i="6"/>
  <c r="Y178" i="6"/>
  <c r="U178" i="6"/>
  <c r="W178" i="6"/>
  <c r="X178" i="6" s="1"/>
  <c r="Q178" i="6"/>
  <c r="O178" i="6"/>
  <c r="S178" i="6"/>
  <c r="AB18" i="6"/>
  <c r="X30" i="6"/>
  <c r="W30" i="6"/>
  <c r="S30" i="6"/>
  <c r="Y30" i="6"/>
  <c r="U30" i="6"/>
  <c r="O30" i="6"/>
  <c r="Q30" i="6"/>
  <c r="R30" i="6" s="1"/>
  <c r="AB32" i="6"/>
  <c r="AA63" i="6"/>
  <c r="AB25" i="6"/>
  <c r="AB24" i="6"/>
  <c r="AB51" i="6"/>
  <c r="AA44" i="6"/>
  <c r="J44" i="6" s="1"/>
  <c r="AB63" i="6"/>
  <c r="AB52" i="6"/>
  <c r="AB53" i="6"/>
  <c r="AA9" i="6"/>
  <c r="J9" i="6" s="1"/>
  <c r="AB28" i="6"/>
  <c r="AA28" i="6"/>
  <c r="AB19" i="6"/>
  <c r="AA19" i="6"/>
  <c r="J19" i="6" s="1"/>
  <c r="AB41" i="6"/>
  <c r="AA41" i="6"/>
  <c r="J41" i="6" s="1"/>
  <c r="AA64" i="6"/>
  <c r="AB64" i="6"/>
  <c r="AA6" i="6"/>
  <c r="J6" i="6" s="1"/>
  <c r="AB6" i="6"/>
  <c r="AB29" i="6"/>
  <c r="AA29" i="6"/>
  <c r="J29" i="6" s="1"/>
  <c r="AB47" i="6"/>
  <c r="AA47" i="6"/>
  <c r="J47" i="6" s="1"/>
  <c r="AA35" i="6"/>
  <c r="AB35" i="6"/>
  <c r="AA26" i="6"/>
  <c r="J26" i="6" s="1"/>
  <c r="AB26" i="6"/>
  <c r="AB57" i="6"/>
  <c r="AA57" i="6"/>
  <c r="J57" i="6" s="1"/>
  <c r="AA20" i="6"/>
  <c r="AB20" i="6"/>
  <c r="AA22" i="6"/>
  <c r="AB22" i="6"/>
  <c r="AA62" i="6"/>
  <c r="J62" i="6" s="1"/>
  <c r="AB62" i="6"/>
  <c r="AA27" i="6"/>
  <c r="J27" i="6" s="1"/>
  <c r="AB27" i="6"/>
  <c r="AA12" i="6"/>
  <c r="J12" i="6" s="1"/>
  <c r="AB12" i="6"/>
  <c r="AA13" i="6"/>
  <c r="AB13" i="6"/>
  <c r="AA55" i="6"/>
  <c r="AB55" i="6"/>
  <c r="AB42" i="6"/>
  <c r="AA42" i="6"/>
  <c r="J42" i="6" s="1"/>
  <c r="AA45" i="6"/>
  <c r="AA48" i="6"/>
  <c r="J48" i="6" s="1"/>
  <c r="AB48" i="6"/>
  <c r="AA54" i="6"/>
  <c r="J54" i="6" s="1"/>
  <c r="AB54" i="6"/>
  <c r="AA36" i="6"/>
  <c r="J36" i="6" s="1"/>
  <c r="AB36" i="6"/>
  <c r="AB5" i="6"/>
  <c r="AA5" i="6"/>
  <c r="J5" i="6" s="1"/>
  <c r="AA7" i="6"/>
  <c r="J7" i="6" s="1"/>
  <c r="AB7" i="6"/>
  <c r="AA34" i="6"/>
  <c r="J34" i="6" s="1"/>
  <c r="AB34" i="6"/>
  <c r="AB15" i="6"/>
  <c r="AA15" i="6"/>
  <c r="J15" i="6" s="1"/>
  <c r="AB43" i="6"/>
  <c r="AA43" i="6"/>
  <c r="J43" i="6" s="1"/>
  <c r="AA21" i="6"/>
  <c r="J21" i="6" s="1"/>
  <c r="AB21" i="6"/>
  <c r="AA50" i="6"/>
  <c r="J50" i="6" s="1"/>
  <c r="AB50" i="6"/>
  <c r="AA8" i="6"/>
  <c r="AB8" i="6"/>
  <c r="AB14" i="6"/>
  <c r="AA14" i="6"/>
  <c r="AB56" i="6"/>
  <c r="AA56" i="6"/>
  <c r="AA39" i="6"/>
  <c r="J39" i="6" s="1"/>
  <c r="AB4" i="6"/>
  <c r="AA4" i="6"/>
  <c r="J4" i="6" s="1"/>
  <c r="AA17" i="6"/>
  <c r="J17" i="6" s="1"/>
  <c r="AB33" i="6"/>
  <c r="AA33" i="6"/>
  <c r="J33" i="6" s="1"/>
  <c r="AB61" i="6"/>
  <c r="AA61" i="6"/>
  <c r="AA40" i="6"/>
  <c r="J40" i="6" s="1"/>
  <c r="AB40" i="6"/>
  <c r="AB49" i="6"/>
  <c r="AA49" i="6"/>
  <c r="J49" i="6" s="1"/>
  <c r="AB3" i="6"/>
  <c r="AA3" i="6"/>
  <c r="AA25" i="6"/>
  <c r="J25" i="6" s="1"/>
  <c r="AA52" i="6"/>
  <c r="AB44" i="6"/>
  <c r="AA38" i="6"/>
  <c r="J38" i="6" s="1"/>
  <c r="AB37" i="6"/>
  <c r="AB45" i="6"/>
  <c r="AA51" i="6"/>
  <c r="J51" i="6" s="1"/>
  <c r="AA24" i="6"/>
  <c r="AA16" i="6"/>
  <c r="J16" i="6" s="1"/>
  <c r="AB46" i="6"/>
  <c r="AB39" i="6"/>
  <c r="AA32" i="6"/>
  <c r="J32" i="6" s="1"/>
  <c r="AB17" i="6"/>
  <c r="AB23" i="6"/>
  <c r="AA46" i="6"/>
  <c r="J46" i="6" s="1"/>
  <c r="AA37" i="6"/>
  <c r="J37" i="6" s="1"/>
  <c r="AA18" i="6"/>
  <c r="J18" i="6" s="1"/>
  <c r="AA10" i="6"/>
  <c r="AB10" i="6"/>
  <c r="AB38" i="6"/>
  <c r="AA23" i="6"/>
  <c r="J23" i="6" s="1"/>
  <c r="AA53" i="6"/>
  <c r="J53" i="6" s="1"/>
  <c r="AB9" i="6"/>
  <c r="AB11" i="6"/>
  <c r="AB16" i="6"/>
  <c r="Z60" i="6"/>
  <c r="T60" i="6"/>
  <c r="V60" i="6"/>
  <c r="P60" i="6"/>
  <c r="Z30" i="6"/>
  <c r="T30" i="6"/>
  <c r="V30" i="6"/>
  <c r="P30" i="6"/>
  <c r="V58" i="6"/>
  <c r="Z58" i="6"/>
  <c r="P58" i="6"/>
  <c r="T58" i="6"/>
  <c r="R58" i="6"/>
  <c r="R59" i="6"/>
  <c r="V59" i="6"/>
  <c r="P59" i="6"/>
  <c r="T59" i="6"/>
  <c r="Z59" i="6"/>
  <c r="T31" i="6"/>
  <c r="V31" i="6"/>
  <c r="P31" i="6"/>
  <c r="Z31" i="6"/>
  <c r="R65" i="6"/>
  <c r="M65" i="6"/>
  <c r="N65" i="6" s="1"/>
  <c r="AC65" i="6"/>
  <c r="AD65" i="6" s="1"/>
  <c r="K65" i="6" s="1"/>
  <c r="P65" i="6"/>
  <c r="Z5" i="2" a="1"/>
  <c r="Z5" i="2" s="1"/>
  <c r="AJ8" i="6"/>
  <c r="AJ3" i="6"/>
  <c r="AA5" i="2" a="1"/>
  <c r="AA5" i="2" s="1"/>
  <c r="V65" i="6"/>
  <c r="T65" i="6"/>
  <c r="L3" i="6"/>
  <c r="K3" i="6"/>
  <c r="J52" i="6"/>
  <c r="J61" i="6"/>
  <c r="J10" i="6"/>
  <c r="J28" i="6"/>
  <c r="J63" i="6"/>
  <c r="J55" i="6"/>
  <c r="J56" i="6"/>
  <c r="J64" i="6"/>
  <c r="J45" i="6"/>
  <c r="J22" i="6"/>
  <c r="J20" i="6"/>
  <c r="J35" i="6"/>
  <c r="J8" i="6"/>
  <c r="J14" i="6"/>
  <c r="J24" i="6"/>
  <c r="J13" i="6"/>
  <c r="J11" i="6"/>
  <c r="G66" i="6"/>
  <c r="Z66" i="6" s="1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AA59" i="6" l="1"/>
  <c r="AA65" i="6"/>
  <c r="AB65" i="6"/>
  <c r="AA31" i="6"/>
  <c r="J31" i="6" s="1"/>
  <c r="AB58" i="6"/>
  <c r="AB60" i="6"/>
  <c r="AA60" i="6"/>
  <c r="J60" i="6" s="1"/>
  <c r="AB30" i="6"/>
  <c r="AB31" i="6"/>
  <c r="AA58" i="6"/>
  <c r="J58" i="6" s="1"/>
  <c r="AA30" i="6"/>
  <c r="J30" i="6" s="1"/>
  <c r="AB59" i="6"/>
  <c r="J59" i="6"/>
  <c r="L65" i="6"/>
  <c r="T66" i="6"/>
  <c r="R66" i="6"/>
  <c r="P66" i="6"/>
  <c r="AC66" i="6"/>
  <c r="AD66" i="6" s="1"/>
  <c r="K66" i="6" s="1"/>
  <c r="M66" i="6"/>
  <c r="N66" i="6" s="1"/>
  <c r="V66" i="6"/>
  <c r="J3" i="6"/>
  <c r="J65" i="6"/>
  <c r="R20" i="2"/>
  <c r="R31" i="2" s="1"/>
  <c r="G67" i="6"/>
  <c r="Z67" i="6" s="1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AA66" i="6" l="1"/>
  <c r="AB66" i="6"/>
  <c r="R67" i="6"/>
  <c r="P67" i="6"/>
  <c r="M67" i="6"/>
  <c r="N67" i="6" s="1"/>
  <c r="AC67" i="6"/>
  <c r="AD67" i="6" s="1"/>
  <c r="V67" i="6"/>
  <c r="T67" i="6"/>
  <c r="L66" i="6"/>
  <c r="G68" i="6"/>
  <c r="Z68" i="6" s="1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AB67" i="6" l="1"/>
  <c r="AA67" i="6"/>
  <c r="V68" i="6"/>
  <c r="R68" i="6"/>
  <c r="T68" i="6"/>
  <c r="P68" i="6"/>
  <c r="M68" i="6"/>
  <c r="N68" i="6" s="1"/>
  <c r="AC68" i="6"/>
  <c r="AD68" i="6" s="1"/>
  <c r="L67" i="6"/>
  <c r="K67" i="6"/>
  <c r="J66" i="6"/>
  <c r="J67" i="6"/>
  <c r="G69" i="6"/>
  <c r="Z69" i="6" s="1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AB68" i="6" l="1"/>
  <c r="AA68" i="6"/>
  <c r="V69" i="6"/>
  <c r="R69" i="6"/>
  <c r="T69" i="6"/>
  <c r="AC69" i="6"/>
  <c r="AD69" i="6" s="1"/>
  <c r="P69" i="6"/>
  <c r="M69" i="6"/>
  <c r="N69" i="6" s="1"/>
  <c r="L69" i="6" s="1"/>
  <c r="L68" i="6"/>
  <c r="K68" i="6"/>
  <c r="G70" i="6"/>
  <c r="Z70" i="6" s="1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AA69" i="6" l="1"/>
  <c r="J69" i="6" s="1"/>
  <c r="AB69" i="6"/>
  <c r="V70" i="6"/>
  <c r="P70" i="6"/>
  <c r="AC70" i="6"/>
  <c r="AD70" i="6" s="1"/>
  <c r="K70" i="6" s="1"/>
  <c r="M70" i="6"/>
  <c r="N70" i="6" s="1"/>
  <c r="L70" i="6" s="1"/>
  <c r="T70" i="6"/>
  <c r="K69" i="6"/>
  <c r="R70" i="6"/>
  <c r="J68" i="6"/>
  <c r="G71" i="6"/>
  <c r="Z71" i="6" s="1"/>
  <c r="AB70" i="6" l="1"/>
  <c r="AA70" i="6"/>
  <c r="T71" i="6"/>
  <c r="P71" i="6"/>
  <c r="R71" i="6"/>
  <c r="AC71" i="6"/>
  <c r="AD71" i="6" s="1"/>
  <c r="K71" i="6" s="1"/>
  <c r="M71" i="6"/>
  <c r="N71" i="6" s="1"/>
  <c r="L71" i="6" s="1"/>
  <c r="V71" i="6"/>
  <c r="G72" i="6"/>
  <c r="Z72" i="6" s="1"/>
  <c r="AA71" i="6" l="1"/>
  <c r="J71" i="6" s="1"/>
  <c r="AB71" i="6"/>
  <c r="P72" i="6"/>
  <c r="AC72" i="6"/>
  <c r="AD72" i="6" s="1"/>
  <c r="K72" i="6" s="1"/>
  <c r="R72" i="6"/>
  <c r="M72" i="6"/>
  <c r="N72" i="6" s="1"/>
  <c r="L72" i="6" s="1"/>
  <c r="V72" i="6"/>
  <c r="T72" i="6"/>
  <c r="J70" i="6"/>
  <c r="G73" i="6"/>
  <c r="Z73" i="6" s="1"/>
  <c r="AB72" i="6" l="1"/>
  <c r="AA72" i="6"/>
  <c r="T73" i="6"/>
  <c r="V73" i="6"/>
  <c r="R73" i="6"/>
  <c r="M73" i="6"/>
  <c r="N73" i="6" s="1"/>
  <c r="L73" i="6" s="1"/>
  <c r="P73" i="6"/>
  <c r="AC73" i="6"/>
  <c r="AD73" i="6" s="1"/>
  <c r="K73" i="6" s="1"/>
  <c r="G74" i="6"/>
  <c r="Z74" i="6" s="1"/>
  <c r="AA73" i="6" l="1"/>
  <c r="J73" i="6" s="1"/>
  <c r="AB73" i="6"/>
  <c r="T74" i="6"/>
  <c r="V74" i="6"/>
  <c r="P74" i="6"/>
  <c r="AC74" i="6"/>
  <c r="AD74" i="6" s="1"/>
  <c r="K74" i="6" s="1"/>
  <c r="M74" i="6"/>
  <c r="N74" i="6" s="1"/>
  <c r="L74" i="6" s="1"/>
  <c r="R74" i="6"/>
  <c r="J72" i="6"/>
  <c r="G75" i="6"/>
  <c r="Z75" i="6" s="1"/>
  <c r="AA74" i="6" l="1"/>
  <c r="AB74" i="6"/>
  <c r="R75" i="6"/>
  <c r="T75" i="6"/>
  <c r="M75" i="6"/>
  <c r="N75" i="6" s="1"/>
  <c r="L75" i="6" s="1"/>
  <c r="P75" i="6"/>
  <c r="AC75" i="6"/>
  <c r="AD75" i="6" s="1"/>
  <c r="K75" i="6" s="1"/>
  <c r="V75" i="6"/>
  <c r="G76" i="6"/>
  <c r="Z76" i="6" s="1"/>
  <c r="AA75" i="6" l="1"/>
  <c r="AB75" i="6"/>
  <c r="T76" i="6"/>
  <c r="M76" i="6"/>
  <c r="N76" i="6" s="1"/>
  <c r="L76" i="6" s="1"/>
  <c r="P76" i="6"/>
  <c r="AC76" i="6"/>
  <c r="AD76" i="6" s="1"/>
  <c r="K76" i="6" s="1"/>
  <c r="V76" i="6"/>
  <c r="R76" i="6"/>
  <c r="J74" i="6"/>
  <c r="J75" i="6"/>
  <c r="G77" i="6"/>
  <c r="Z77" i="6" s="1"/>
  <c r="AB76" i="6" l="1"/>
  <c r="AA76" i="6"/>
  <c r="J76" i="6" s="1"/>
  <c r="T77" i="6"/>
  <c r="P77" i="6"/>
  <c r="AC77" i="6"/>
  <c r="AD77" i="6" s="1"/>
  <c r="K77" i="6" s="1"/>
  <c r="M77" i="6"/>
  <c r="N77" i="6" s="1"/>
  <c r="L77" i="6" s="1"/>
  <c r="R77" i="6"/>
  <c r="V77" i="6"/>
  <c r="G78" i="6"/>
  <c r="Z78" i="6" s="1"/>
  <c r="AA77" i="6" l="1"/>
  <c r="J77" i="6" s="1"/>
  <c r="AB77" i="6"/>
  <c r="R78" i="6"/>
  <c r="P78" i="6"/>
  <c r="T78" i="6"/>
  <c r="AC78" i="6"/>
  <c r="AD78" i="6" s="1"/>
  <c r="K78" i="6" s="1"/>
  <c r="M78" i="6"/>
  <c r="N78" i="6" s="1"/>
  <c r="L78" i="6" s="1"/>
  <c r="V78" i="6"/>
  <c r="G79" i="6"/>
  <c r="Z79" i="6" s="1"/>
  <c r="AA78" i="6" l="1"/>
  <c r="AB78" i="6"/>
  <c r="V79" i="6"/>
  <c r="P79" i="6"/>
  <c r="T79" i="6"/>
  <c r="AC79" i="6"/>
  <c r="AD79" i="6" s="1"/>
  <c r="K79" i="6" s="1"/>
  <c r="M79" i="6"/>
  <c r="N79" i="6" s="1"/>
  <c r="L79" i="6" s="1"/>
  <c r="R79" i="6"/>
  <c r="J78" i="6"/>
  <c r="G80" i="6"/>
  <c r="Z80" i="6" s="1"/>
  <c r="AA79" i="6" l="1"/>
  <c r="AB79" i="6"/>
  <c r="T80" i="6"/>
  <c r="V80" i="6"/>
  <c r="R80" i="6"/>
  <c r="AC80" i="6"/>
  <c r="AD80" i="6" s="1"/>
  <c r="K80" i="6" s="1"/>
  <c r="M80" i="6"/>
  <c r="N80" i="6" s="1"/>
  <c r="L80" i="6" s="1"/>
  <c r="P80" i="6"/>
  <c r="J79" i="6"/>
  <c r="G81" i="6"/>
  <c r="Z81" i="6" s="1"/>
  <c r="AA80" i="6" l="1"/>
  <c r="AB80" i="6"/>
  <c r="V81" i="6"/>
  <c r="M81" i="6"/>
  <c r="N81" i="6" s="1"/>
  <c r="L81" i="6" s="1"/>
  <c r="P81" i="6"/>
  <c r="AC81" i="6"/>
  <c r="AD81" i="6" s="1"/>
  <c r="K81" i="6" s="1"/>
  <c r="R81" i="6"/>
  <c r="T81" i="6"/>
  <c r="J80" i="6"/>
  <c r="G82" i="6"/>
  <c r="Z82" i="6" s="1"/>
  <c r="AB81" i="6" l="1"/>
  <c r="AA81" i="6"/>
  <c r="J81" i="6" s="1"/>
  <c r="T82" i="6"/>
  <c r="R82" i="6"/>
  <c r="P82" i="6"/>
  <c r="AC82" i="6"/>
  <c r="AD82" i="6" s="1"/>
  <c r="K82" i="6" s="1"/>
  <c r="M82" i="6"/>
  <c r="N82" i="6" s="1"/>
  <c r="L82" i="6" s="1"/>
  <c r="V82" i="6"/>
  <c r="G83" i="6"/>
  <c r="Z83" i="6" s="1"/>
  <c r="AB82" i="6" l="1"/>
  <c r="AA82" i="6"/>
  <c r="J82" i="6" s="1"/>
  <c r="T83" i="6"/>
  <c r="AC83" i="6"/>
  <c r="AD83" i="6" s="1"/>
  <c r="K83" i="6" s="1"/>
  <c r="M83" i="6"/>
  <c r="N83" i="6" s="1"/>
  <c r="L83" i="6" s="1"/>
  <c r="P83" i="6"/>
  <c r="R83" i="6"/>
  <c r="V83" i="6"/>
  <c r="G84" i="6"/>
  <c r="Z84" i="6" s="1"/>
  <c r="AB83" i="6" l="1"/>
  <c r="AA83" i="6"/>
  <c r="J83" i="6" s="1"/>
  <c r="V84" i="6"/>
  <c r="R84" i="6"/>
  <c r="T84" i="6"/>
  <c r="M84" i="6"/>
  <c r="N84" i="6" s="1"/>
  <c r="L84" i="6" s="1"/>
  <c r="AC84" i="6"/>
  <c r="AD84" i="6" s="1"/>
  <c r="K84" i="6" s="1"/>
  <c r="P84" i="6"/>
  <c r="G85" i="6"/>
  <c r="Z85" i="6" s="1"/>
  <c r="AA84" i="6" l="1"/>
  <c r="AB84" i="6"/>
  <c r="V85" i="6"/>
  <c r="R85" i="6"/>
  <c r="T85" i="6"/>
  <c r="AC85" i="6"/>
  <c r="AD85" i="6" s="1"/>
  <c r="K85" i="6" s="1"/>
  <c r="M85" i="6"/>
  <c r="N85" i="6" s="1"/>
  <c r="L85" i="6" s="1"/>
  <c r="P85" i="6"/>
  <c r="J84" i="6"/>
  <c r="G86" i="6"/>
  <c r="Z86" i="6" s="1"/>
  <c r="AA85" i="6" l="1"/>
  <c r="J85" i="6" s="1"/>
  <c r="AB85" i="6"/>
  <c r="V86" i="6"/>
  <c r="P86" i="6"/>
  <c r="T86" i="6"/>
  <c r="AC86" i="6"/>
  <c r="AD86" i="6" s="1"/>
  <c r="K86" i="6" s="1"/>
  <c r="M86" i="6"/>
  <c r="N86" i="6" s="1"/>
  <c r="L86" i="6" s="1"/>
  <c r="R86" i="6"/>
  <c r="G87" i="6"/>
  <c r="Z87" i="6" s="1"/>
  <c r="AB86" i="6" l="1"/>
  <c r="AA86" i="6"/>
  <c r="J86" i="6" s="1"/>
  <c r="P87" i="6"/>
  <c r="M87" i="6"/>
  <c r="N87" i="6" s="1"/>
  <c r="L87" i="6" s="1"/>
  <c r="T87" i="6"/>
  <c r="AC87" i="6"/>
  <c r="AD87" i="6" s="1"/>
  <c r="K87" i="6" s="1"/>
  <c r="R87" i="6"/>
  <c r="V87" i="6"/>
  <c r="G88" i="6"/>
  <c r="Z88" i="6" s="1"/>
  <c r="AA87" i="6" l="1"/>
  <c r="AB87" i="6"/>
  <c r="P88" i="6"/>
  <c r="V88" i="6"/>
  <c r="R88" i="6"/>
  <c r="AC88" i="6"/>
  <c r="AD88" i="6" s="1"/>
  <c r="K88" i="6" s="1"/>
  <c r="M88" i="6"/>
  <c r="N88" i="6" s="1"/>
  <c r="L88" i="6" s="1"/>
  <c r="T88" i="6"/>
  <c r="J87" i="6"/>
  <c r="G89" i="6"/>
  <c r="Z89" i="6" s="1"/>
  <c r="AA88" i="6" l="1"/>
  <c r="AB88" i="6"/>
  <c r="T89" i="6"/>
  <c r="V89" i="6"/>
  <c r="R89" i="6"/>
  <c r="M89" i="6"/>
  <c r="N89" i="6" s="1"/>
  <c r="L89" i="6" s="1"/>
  <c r="P89" i="6"/>
  <c r="AC89" i="6"/>
  <c r="AD89" i="6" s="1"/>
  <c r="K89" i="6" s="1"/>
  <c r="J88" i="6"/>
  <c r="G90" i="6"/>
  <c r="Z90" i="6" s="1"/>
  <c r="AA89" i="6" l="1"/>
  <c r="AB89" i="6"/>
  <c r="T90" i="6"/>
  <c r="R90" i="6"/>
  <c r="P90" i="6"/>
  <c r="V90" i="6"/>
  <c r="AC90" i="6"/>
  <c r="AD90" i="6" s="1"/>
  <c r="K90" i="6" s="1"/>
  <c r="M90" i="6"/>
  <c r="N90" i="6" s="1"/>
  <c r="L90" i="6" s="1"/>
  <c r="J89" i="6"/>
  <c r="G91" i="6"/>
  <c r="Z91" i="6" s="1"/>
  <c r="AB90" i="6" l="1"/>
  <c r="AA90" i="6"/>
  <c r="J90" i="6" s="1"/>
  <c r="P91" i="6"/>
  <c r="T91" i="6"/>
  <c r="V91" i="6"/>
  <c r="AC91" i="6"/>
  <c r="AD91" i="6" s="1"/>
  <c r="K91" i="6" s="1"/>
  <c r="M91" i="6"/>
  <c r="N91" i="6" s="1"/>
  <c r="L91" i="6" s="1"/>
  <c r="R91" i="6"/>
  <c r="G92" i="6"/>
  <c r="Z92" i="6" s="1"/>
  <c r="AB91" i="6" l="1"/>
  <c r="AA91" i="6"/>
  <c r="J91" i="6" s="1"/>
  <c r="R92" i="6"/>
  <c r="T92" i="6"/>
  <c r="M92" i="6"/>
  <c r="N92" i="6" s="1"/>
  <c r="L92" i="6" s="1"/>
  <c r="P92" i="6"/>
  <c r="AC92" i="6"/>
  <c r="AD92" i="6" s="1"/>
  <c r="K92" i="6" s="1"/>
  <c r="V92" i="6"/>
  <c r="G93" i="6"/>
  <c r="Z93" i="6" s="1"/>
  <c r="AA92" i="6" l="1"/>
  <c r="AB92" i="6"/>
  <c r="V93" i="6"/>
  <c r="R93" i="6"/>
  <c r="T93" i="6"/>
  <c r="AC93" i="6"/>
  <c r="AD93" i="6" s="1"/>
  <c r="K93" i="6" s="1"/>
  <c r="P93" i="6"/>
  <c r="M93" i="6"/>
  <c r="N93" i="6" s="1"/>
  <c r="L93" i="6" s="1"/>
  <c r="J92" i="6"/>
  <c r="G94" i="6"/>
  <c r="Z94" i="6" s="1"/>
  <c r="AA93" i="6" l="1"/>
  <c r="AB93" i="6"/>
  <c r="V94" i="6"/>
  <c r="T94" i="6"/>
  <c r="R94" i="6"/>
  <c r="AC94" i="6"/>
  <c r="AD94" i="6" s="1"/>
  <c r="K94" i="6" s="1"/>
  <c r="P94" i="6"/>
  <c r="M94" i="6"/>
  <c r="N94" i="6" s="1"/>
  <c r="L94" i="6" s="1"/>
  <c r="J93" i="6"/>
  <c r="G95" i="6"/>
  <c r="Z95" i="6" s="1"/>
  <c r="AB94" i="6" l="1"/>
  <c r="AA94" i="6"/>
  <c r="J94" i="6" s="1"/>
  <c r="P95" i="6"/>
  <c r="T95" i="6"/>
  <c r="R95" i="6"/>
  <c r="AC95" i="6"/>
  <c r="AD95" i="6" s="1"/>
  <c r="K95" i="6" s="1"/>
  <c r="M95" i="6"/>
  <c r="N95" i="6" s="1"/>
  <c r="L95" i="6" s="1"/>
  <c r="V95" i="6"/>
  <c r="G96" i="6"/>
  <c r="Z96" i="6" s="1"/>
  <c r="AB95" i="6" l="1"/>
  <c r="AA95" i="6"/>
  <c r="J95" i="6" s="1"/>
  <c r="P96" i="6"/>
  <c r="V96" i="6"/>
  <c r="AC96" i="6"/>
  <c r="AD96" i="6" s="1"/>
  <c r="K96" i="6" s="1"/>
  <c r="M96" i="6"/>
  <c r="N96" i="6" s="1"/>
  <c r="L96" i="6" s="1"/>
  <c r="R96" i="6"/>
  <c r="T96" i="6"/>
  <c r="G97" i="6"/>
  <c r="Z97" i="6" s="1"/>
  <c r="AB96" i="6" l="1"/>
  <c r="AA96" i="6"/>
  <c r="J96" i="6" s="1"/>
  <c r="T97" i="6"/>
  <c r="V97" i="6"/>
  <c r="R97" i="6"/>
  <c r="M97" i="6"/>
  <c r="N97" i="6" s="1"/>
  <c r="L97" i="6" s="1"/>
  <c r="P97" i="6"/>
  <c r="AC97" i="6"/>
  <c r="AD97" i="6" s="1"/>
  <c r="K97" i="6" s="1"/>
  <c r="G98" i="6"/>
  <c r="Z98" i="6" s="1"/>
  <c r="AA97" i="6" l="1"/>
  <c r="AB97" i="6"/>
  <c r="T98" i="6"/>
  <c r="P98" i="6"/>
  <c r="R98" i="6"/>
  <c r="AC98" i="6"/>
  <c r="AD98" i="6" s="1"/>
  <c r="K98" i="6" s="1"/>
  <c r="M98" i="6"/>
  <c r="N98" i="6" s="1"/>
  <c r="L98" i="6" s="1"/>
  <c r="V98" i="6"/>
  <c r="J97" i="6"/>
  <c r="G99" i="6"/>
  <c r="Z99" i="6" s="1"/>
  <c r="AA98" i="6" l="1"/>
  <c r="AB98" i="6"/>
  <c r="T99" i="6"/>
  <c r="V99" i="6"/>
  <c r="R99" i="6"/>
  <c r="AC99" i="6"/>
  <c r="AD99" i="6" s="1"/>
  <c r="K99" i="6" s="1"/>
  <c r="M99" i="6"/>
  <c r="N99" i="6" s="1"/>
  <c r="L99" i="6" s="1"/>
  <c r="P99" i="6"/>
  <c r="J98" i="6"/>
  <c r="G100" i="6"/>
  <c r="Z100" i="6" s="1"/>
  <c r="AB99" i="6" l="1"/>
  <c r="AA99" i="6"/>
  <c r="J99" i="6" s="1"/>
  <c r="R100" i="6"/>
  <c r="T100" i="6"/>
  <c r="P100" i="6"/>
  <c r="AC100" i="6"/>
  <c r="AD100" i="6" s="1"/>
  <c r="K100" i="6" s="1"/>
  <c r="M100" i="6"/>
  <c r="N100" i="6" s="1"/>
  <c r="L100" i="6" s="1"/>
  <c r="V100" i="6"/>
  <c r="G101" i="6"/>
  <c r="Z101" i="6" s="1"/>
  <c r="AB100" i="6" l="1"/>
  <c r="AA100" i="6"/>
  <c r="J100" i="6" s="1"/>
  <c r="V101" i="6"/>
  <c r="T101" i="6"/>
  <c r="AC101" i="6"/>
  <c r="AD101" i="6" s="1"/>
  <c r="K101" i="6" s="1"/>
  <c r="M101" i="6"/>
  <c r="N101" i="6" s="1"/>
  <c r="L101" i="6" s="1"/>
  <c r="P101" i="6"/>
  <c r="R101" i="6"/>
  <c r="G102" i="6"/>
  <c r="Z102" i="6" s="1"/>
  <c r="AA101" i="6" l="1"/>
  <c r="J101" i="6" s="1"/>
  <c r="AB101" i="6"/>
  <c r="T102" i="6"/>
  <c r="M102" i="6"/>
  <c r="N102" i="6" s="1"/>
  <c r="L102" i="6" s="1"/>
  <c r="P102" i="6"/>
  <c r="AC102" i="6"/>
  <c r="AD102" i="6" s="1"/>
  <c r="K102" i="6" s="1"/>
  <c r="R102" i="6"/>
  <c r="V102" i="6"/>
  <c r="G103" i="6"/>
  <c r="Z103" i="6" s="1"/>
  <c r="AA102" i="6" l="1"/>
  <c r="AB102" i="6"/>
  <c r="V103" i="6"/>
  <c r="R103" i="6"/>
  <c r="M103" i="6"/>
  <c r="N103" i="6" s="1"/>
  <c r="L103" i="6" s="1"/>
  <c r="P103" i="6"/>
  <c r="T103" i="6"/>
  <c r="AC103" i="6"/>
  <c r="AD103" i="6" s="1"/>
  <c r="K103" i="6" s="1"/>
  <c r="J102" i="6"/>
  <c r="G104" i="6"/>
  <c r="Z104" i="6" s="1"/>
  <c r="AA103" i="6" l="1"/>
  <c r="AB103" i="6"/>
  <c r="P104" i="6"/>
  <c r="V104" i="6"/>
  <c r="R104" i="6"/>
  <c r="AC104" i="6"/>
  <c r="AD104" i="6" s="1"/>
  <c r="K104" i="6" s="1"/>
  <c r="M104" i="6"/>
  <c r="N104" i="6" s="1"/>
  <c r="L104" i="6" s="1"/>
  <c r="T104" i="6"/>
  <c r="J103" i="6"/>
  <c r="G105" i="6"/>
  <c r="Z105" i="6" s="1"/>
  <c r="AB104" i="6" l="1"/>
  <c r="AA104" i="6"/>
  <c r="J104" i="6" s="1"/>
  <c r="T105" i="6"/>
  <c r="V105" i="6"/>
  <c r="R105" i="6"/>
  <c r="P105" i="6"/>
  <c r="M105" i="6"/>
  <c r="N105" i="6" s="1"/>
  <c r="L105" i="6" s="1"/>
  <c r="AC105" i="6"/>
  <c r="AD105" i="6" s="1"/>
  <c r="K105" i="6" s="1"/>
  <c r="G106" i="6"/>
  <c r="Z106" i="6" s="1"/>
  <c r="AA105" i="6" l="1"/>
  <c r="AB105" i="6"/>
  <c r="V106" i="6"/>
  <c r="P106" i="6"/>
  <c r="R106" i="6"/>
  <c r="M106" i="6"/>
  <c r="N106" i="6" s="1"/>
  <c r="L106" i="6" s="1"/>
  <c r="AC106" i="6"/>
  <c r="AD106" i="6" s="1"/>
  <c r="K106" i="6" s="1"/>
  <c r="T106" i="6"/>
  <c r="J105" i="6"/>
  <c r="G107" i="6"/>
  <c r="Z107" i="6" s="1"/>
  <c r="AA106" i="6" l="1"/>
  <c r="AB106" i="6"/>
  <c r="V107" i="6"/>
  <c r="P107" i="6"/>
  <c r="R107" i="6"/>
  <c r="AC107" i="6"/>
  <c r="AD107" i="6" s="1"/>
  <c r="K107" i="6" s="1"/>
  <c r="T107" i="6"/>
  <c r="M107" i="6"/>
  <c r="N107" i="6" s="1"/>
  <c r="L107" i="6" s="1"/>
  <c r="J106" i="6"/>
  <c r="G108" i="6"/>
  <c r="Z108" i="6" s="1"/>
  <c r="AA107" i="6" l="1"/>
  <c r="AB107" i="6"/>
  <c r="V108" i="6"/>
  <c r="R108" i="6"/>
  <c r="P108" i="6"/>
  <c r="AC108" i="6"/>
  <c r="AD108" i="6" s="1"/>
  <c r="K108" i="6" s="1"/>
  <c r="T108" i="6"/>
  <c r="M108" i="6"/>
  <c r="N108" i="6" s="1"/>
  <c r="L108" i="6" s="1"/>
  <c r="J107" i="6"/>
  <c r="G109" i="6"/>
  <c r="Z109" i="6" s="1"/>
  <c r="AA108" i="6" l="1"/>
  <c r="AB108" i="6"/>
  <c r="V109" i="6"/>
  <c r="R109" i="6"/>
  <c r="T109" i="6"/>
  <c r="AC109" i="6"/>
  <c r="AD109" i="6" s="1"/>
  <c r="K109" i="6" s="1"/>
  <c r="P109" i="6"/>
  <c r="M109" i="6"/>
  <c r="N109" i="6" s="1"/>
  <c r="L109" i="6" s="1"/>
  <c r="J108" i="6"/>
  <c r="G110" i="6"/>
  <c r="Z110" i="6" s="1"/>
  <c r="AB109" i="6" l="1"/>
  <c r="AA109" i="6"/>
  <c r="J109" i="6" s="1"/>
  <c r="V110" i="6"/>
  <c r="T110" i="6"/>
  <c r="M110" i="6"/>
  <c r="N110" i="6" s="1"/>
  <c r="L110" i="6" s="1"/>
  <c r="R110" i="6"/>
  <c r="AC110" i="6"/>
  <c r="AD110" i="6" s="1"/>
  <c r="K110" i="6" s="1"/>
  <c r="P110" i="6"/>
  <c r="G111" i="6"/>
  <c r="Z111" i="6" s="1"/>
  <c r="AB110" i="6" l="1"/>
  <c r="AA110" i="6"/>
  <c r="J110" i="6" s="1"/>
  <c r="V111" i="6"/>
  <c r="T111" i="6"/>
  <c r="M111" i="6"/>
  <c r="N111" i="6" s="1"/>
  <c r="L111" i="6" s="1"/>
  <c r="R111" i="6"/>
  <c r="AC111" i="6"/>
  <c r="AD111" i="6" s="1"/>
  <c r="K111" i="6" s="1"/>
  <c r="P111" i="6"/>
  <c r="G112" i="6"/>
  <c r="Z112" i="6" s="1"/>
  <c r="AB111" i="6" l="1"/>
  <c r="AA111" i="6"/>
  <c r="J111" i="6" s="1"/>
  <c r="V112" i="6"/>
  <c r="AC112" i="6"/>
  <c r="AD112" i="6" s="1"/>
  <c r="K112" i="6" s="1"/>
  <c r="M112" i="6"/>
  <c r="N112" i="6" s="1"/>
  <c r="L112" i="6" s="1"/>
  <c r="R112" i="6"/>
  <c r="T112" i="6"/>
  <c r="P112" i="6"/>
  <c r="G113" i="6"/>
  <c r="Z113" i="6" s="1"/>
  <c r="AA112" i="6" l="1"/>
  <c r="AB112" i="6"/>
  <c r="T113" i="6"/>
  <c r="V113" i="6"/>
  <c r="R113" i="6"/>
  <c r="M113" i="6"/>
  <c r="N113" i="6" s="1"/>
  <c r="L113" i="6" s="1"/>
  <c r="AC113" i="6"/>
  <c r="AD113" i="6" s="1"/>
  <c r="K113" i="6" s="1"/>
  <c r="P113" i="6"/>
  <c r="J112" i="6"/>
  <c r="G114" i="6"/>
  <c r="Z114" i="6" s="1"/>
  <c r="AA113" i="6" l="1"/>
  <c r="AB113" i="6"/>
  <c r="R114" i="6"/>
  <c r="P114" i="6"/>
  <c r="V114" i="6"/>
  <c r="AC114" i="6"/>
  <c r="AD114" i="6" s="1"/>
  <c r="K114" i="6" s="1"/>
  <c r="M114" i="6"/>
  <c r="N114" i="6" s="1"/>
  <c r="L114" i="6" s="1"/>
  <c r="T114" i="6"/>
  <c r="J113" i="6"/>
  <c r="G115" i="6"/>
  <c r="Z115" i="6" s="1"/>
  <c r="AB114" i="6" l="1"/>
  <c r="AA114" i="6"/>
  <c r="J114" i="6" s="1"/>
  <c r="R115" i="6"/>
  <c r="P115" i="6"/>
  <c r="T115" i="6"/>
  <c r="V115" i="6"/>
  <c r="M115" i="6"/>
  <c r="N115" i="6" s="1"/>
  <c r="L115" i="6" s="1"/>
  <c r="AC115" i="6"/>
  <c r="AD115" i="6" s="1"/>
  <c r="K115" i="6" s="1"/>
  <c r="G116" i="6"/>
  <c r="Z116" i="6" s="1"/>
  <c r="AA115" i="6" l="1"/>
  <c r="J115" i="6" s="1"/>
  <c r="AB115" i="6"/>
  <c r="V116" i="6"/>
  <c r="P116" i="6"/>
  <c r="T116" i="6"/>
  <c r="M116" i="6"/>
  <c r="N116" i="6" s="1"/>
  <c r="L116" i="6" s="1"/>
  <c r="AC116" i="6"/>
  <c r="AD116" i="6" s="1"/>
  <c r="K116" i="6" s="1"/>
  <c r="R116" i="6"/>
  <c r="G117" i="6"/>
  <c r="Z117" i="6" s="1"/>
  <c r="AA116" i="6" l="1"/>
  <c r="AB116" i="6"/>
  <c r="V117" i="6"/>
  <c r="T117" i="6"/>
  <c r="AC117" i="6"/>
  <c r="AD117" i="6" s="1"/>
  <c r="K117" i="6" s="1"/>
  <c r="P117" i="6"/>
  <c r="M117" i="6"/>
  <c r="N117" i="6" s="1"/>
  <c r="L117" i="6" s="1"/>
  <c r="R117" i="6"/>
  <c r="J116" i="6"/>
  <c r="G118" i="6"/>
  <c r="Z118" i="6" s="1"/>
  <c r="AA117" i="6" l="1"/>
  <c r="AB117" i="6"/>
  <c r="V118" i="6"/>
  <c r="R118" i="6"/>
  <c r="T118" i="6"/>
  <c r="P118" i="6"/>
  <c r="AC118" i="6"/>
  <c r="AD118" i="6" s="1"/>
  <c r="K118" i="6" s="1"/>
  <c r="M118" i="6"/>
  <c r="N118" i="6" s="1"/>
  <c r="L118" i="6" s="1"/>
  <c r="J117" i="6"/>
  <c r="G119" i="6"/>
  <c r="Z119" i="6" s="1"/>
  <c r="AB118" i="6" l="1"/>
  <c r="AA118" i="6"/>
  <c r="J118" i="6" s="1"/>
  <c r="V119" i="6"/>
  <c r="R119" i="6"/>
  <c r="P119" i="6"/>
  <c r="AC119" i="6"/>
  <c r="AD119" i="6" s="1"/>
  <c r="K119" i="6" s="1"/>
  <c r="M119" i="6"/>
  <c r="N119" i="6" s="1"/>
  <c r="L119" i="6" s="1"/>
  <c r="T119" i="6"/>
  <c r="G120" i="6"/>
  <c r="Z120" i="6" s="1"/>
  <c r="AB119" i="6" l="1"/>
  <c r="AA119" i="6"/>
  <c r="J119" i="6" s="1"/>
  <c r="V120" i="6"/>
  <c r="AC120" i="6"/>
  <c r="AD120" i="6" s="1"/>
  <c r="K120" i="6" s="1"/>
  <c r="R120" i="6"/>
  <c r="M120" i="6"/>
  <c r="N120" i="6" s="1"/>
  <c r="L120" i="6" s="1"/>
  <c r="T120" i="6"/>
  <c r="P120" i="6"/>
  <c r="G121" i="6"/>
  <c r="Z121" i="6" s="1"/>
  <c r="AB120" i="6" l="1"/>
  <c r="AA120" i="6"/>
  <c r="J120" i="6" s="1"/>
  <c r="V121" i="6"/>
  <c r="R121" i="6"/>
  <c r="M121" i="6"/>
  <c r="N121" i="6" s="1"/>
  <c r="L121" i="6" s="1"/>
  <c r="AC121" i="6"/>
  <c r="AD121" i="6" s="1"/>
  <c r="K121" i="6" s="1"/>
  <c r="P121" i="6"/>
  <c r="T121" i="6"/>
  <c r="G122" i="6"/>
  <c r="Z122" i="6" s="1"/>
  <c r="AA121" i="6" l="1"/>
  <c r="AB121" i="6"/>
  <c r="V122" i="6"/>
  <c r="AC122" i="6"/>
  <c r="AD122" i="6" s="1"/>
  <c r="K122" i="6" s="1"/>
  <c r="P122" i="6"/>
  <c r="M122" i="6"/>
  <c r="N122" i="6" s="1"/>
  <c r="L122" i="6" s="1"/>
  <c r="R122" i="6"/>
  <c r="T122" i="6"/>
  <c r="J121" i="6"/>
  <c r="G123" i="6"/>
  <c r="Z123" i="6" s="1"/>
  <c r="AA122" i="6" l="1"/>
  <c r="AB122" i="6"/>
  <c r="P123" i="6"/>
  <c r="V123" i="6"/>
  <c r="AC123" i="6"/>
  <c r="AD123" i="6" s="1"/>
  <c r="K123" i="6" s="1"/>
  <c r="M123" i="6"/>
  <c r="N123" i="6" s="1"/>
  <c r="L123" i="6" s="1"/>
  <c r="R123" i="6"/>
  <c r="T123" i="6"/>
  <c r="J122" i="6"/>
  <c r="G124" i="6"/>
  <c r="Z124" i="6" s="1"/>
  <c r="AB123" i="6" l="1"/>
  <c r="AA123" i="6"/>
  <c r="J123" i="6" s="1"/>
  <c r="R124" i="6"/>
  <c r="P124" i="6"/>
  <c r="T124" i="6"/>
  <c r="M124" i="6"/>
  <c r="N124" i="6" s="1"/>
  <c r="L124" i="6" s="1"/>
  <c r="AC124" i="6"/>
  <c r="AD124" i="6" s="1"/>
  <c r="K124" i="6" s="1"/>
  <c r="V124" i="6"/>
  <c r="G125" i="6"/>
  <c r="Z125" i="6" s="1"/>
  <c r="AB124" i="6" l="1"/>
  <c r="AA124" i="6"/>
  <c r="J124" i="6" s="1"/>
  <c r="V125" i="6"/>
  <c r="T125" i="6"/>
  <c r="AC125" i="6"/>
  <c r="AD125" i="6" s="1"/>
  <c r="K125" i="6" s="1"/>
  <c r="P125" i="6"/>
  <c r="M125" i="6"/>
  <c r="N125" i="6" s="1"/>
  <c r="L125" i="6" s="1"/>
  <c r="R125" i="6"/>
  <c r="G126" i="6"/>
  <c r="Z126" i="6" s="1"/>
  <c r="AB125" i="6" l="1"/>
  <c r="AA125" i="6"/>
  <c r="J125" i="6" s="1"/>
  <c r="V126" i="6"/>
  <c r="T126" i="6"/>
  <c r="P126" i="6"/>
  <c r="AC126" i="6"/>
  <c r="AD126" i="6" s="1"/>
  <c r="K126" i="6" s="1"/>
  <c r="M126" i="6"/>
  <c r="N126" i="6" s="1"/>
  <c r="L126" i="6" s="1"/>
  <c r="R126" i="6"/>
  <c r="G127" i="6"/>
  <c r="Z127" i="6" s="1"/>
  <c r="AA126" i="6" l="1"/>
  <c r="J126" i="6" s="1"/>
  <c r="AB126" i="6"/>
  <c r="V127" i="6"/>
  <c r="R127" i="6"/>
  <c r="T127" i="6"/>
  <c r="P127" i="6"/>
  <c r="AC127" i="6"/>
  <c r="AD127" i="6" s="1"/>
  <c r="K127" i="6" s="1"/>
  <c r="M127" i="6"/>
  <c r="N127" i="6" s="1"/>
  <c r="L127" i="6" s="1"/>
  <c r="G128" i="6"/>
  <c r="Z128" i="6" s="1"/>
  <c r="AB127" i="6" l="1"/>
  <c r="AA127" i="6"/>
  <c r="J127" i="6" s="1"/>
  <c r="T128" i="6"/>
  <c r="P128" i="6"/>
  <c r="V128" i="6"/>
  <c r="R128" i="6"/>
  <c r="AC128" i="6"/>
  <c r="AD128" i="6" s="1"/>
  <c r="K128" i="6" s="1"/>
  <c r="M128" i="6"/>
  <c r="N128" i="6" s="1"/>
  <c r="L128" i="6" s="1"/>
  <c r="G129" i="6"/>
  <c r="Z129" i="6" s="1"/>
  <c r="AA128" i="6" l="1"/>
  <c r="AB128" i="6"/>
  <c r="T129" i="6"/>
  <c r="V129" i="6"/>
  <c r="M129" i="6"/>
  <c r="N129" i="6" s="1"/>
  <c r="L129" i="6" s="1"/>
  <c r="AC129" i="6"/>
  <c r="AD129" i="6" s="1"/>
  <c r="K129" i="6" s="1"/>
  <c r="P129" i="6"/>
  <c r="R129" i="6"/>
  <c r="J128" i="6"/>
  <c r="G130" i="6"/>
  <c r="Z130" i="6" s="1"/>
  <c r="AA129" i="6" l="1"/>
  <c r="AB129" i="6"/>
  <c r="T130" i="6"/>
  <c r="R130" i="6"/>
  <c r="M130" i="6"/>
  <c r="N130" i="6" s="1"/>
  <c r="L130" i="6" s="1"/>
  <c r="V130" i="6"/>
  <c r="P130" i="6"/>
  <c r="AC130" i="6"/>
  <c r="AD130" i="6" s="1"/>
  <c r="K130" i="6" s="1"/>
  <c r="J129" i="6"/>
  <c r="G131" i="6"/>
  <c r="Z131" i="6" s="1"/>
  <c r="AB130" i="6" l="1"/>
  <c r="AA130" i="6"/>
  <c r="J130" i="6" s="1"/>
  <c r="T131" i="6"/>
  <c r="R131" i="6"/>
  <c r="M131" i="6"/>
  <c r="N131" i="6" s="1"/>
  <c r="L131" i="6" s="1"/>
  <c r="V131" i="6"/>
  <c r="P131" i="6"/>
  <c r="AC131" i="6"/>
  <c r="AD131" i="6" s="1"/>
  <c r="K131" i="6" s="1"/>
  <c r="G132" i="6"/>
  <c r="Z132" i="6" s="1"/>
  <c r="AA131" i="6" l="1"/>
  <c r="J131" i="6" s="1"/>
  <c r="AB131" i="6"/>
  <c r="V132" i="6"/>
  <c r="R132" i="6"/>
  <c r="P132" i="6"/>
  <c r="T132" i="6"/>
  <c r="AC132" i="6"/>
  <c r="AD132" i="6" s="1"/>
  <c r="K132" i="6" s="1"/>
  <c r="M132" i="6"/>
  <c r="N132" i="6" s="1"/>
  <c r="L132" i="6" s="1"/>
  <c r="G133" i="6"/>
  <c r="Z133" i="6" s="1"/>
  <c r="AA132" i="6" l="1"/>
  <c r="AB132" i="6"/>
  <c r="V133" i="6"/>
  <c r="T133" i="6"/>
  <c r="AC133" i="6"/>
  <c r="AD133" i="6" s="1"/>
  <c r="K133" i="6" s="1"/>
  <c r="M133" i="6"/>
  <c r="N133" i="6" s="1"/>
  <c r="L133" i="6" s="1"/>
  <c r="P133" i="6"/>
  <c r="R133" i="6"/>
  <c r="J132" i="6"/>
  <c r="G134" i="6"/>
  <c r="Z134" i="6" s="1"/>
  <c r="AA133" i="6" l="1"/>
  <c r="AB133" i="6"/>
  <c r="P134" i="6"/>
  <c r="T134" i="6"/>
  <c r="R134" i="6"/>
  <c r="AC134" i="6"/>
  <c r="AD134" i="6" s="1"/>
  <c r="K134" i="6" s="1"/>
  <c r="M134" i="6"/>
  <c r="N134" i="6" s="1"/>
  <c r="L134" i="6" s="1"/>
  <c r="V134" i="6"/>
  <c r="J133" i="6"/>
  <c r="G135" i="6"/>
  <c r="Z135" i="6" s="1"/>
  <c r="AB134" i="6" l="1"/>
  <c r="AA134" i="6"/>
  <c r="J134" i="6" s="1"/>
  <c r="P135" i="6"/>
  <c r="R135" i="6"/>
  <c r="T135" i="6"/>
  <c r="AC135" i="6"/>
  <c r="AD135" i="6" s="1"/>
  <c r="K135" i="6" s="1"/>
  <c r="M135" i="6"/>
  <c r="N135" i="6" s="1"/>
  <c r="L135" i="6" s="1"/>
  <c r="V135" i="6"/>
  <c r="G136" i="6"/>
  <c r="Z136" i="6" s="1"/>
  <c r="AB135" i="6" l="1"/>
  <c r="AA135" i="6"/>
  <c r="J135" i="6" s="1"/>
  <c r="T136" i="6"/>
  <c r="P136" i="6"/>
  <c r="V136" i="6"/>
  <c r="AC136" i="6"/>
  <c r="AD136" i="6" s="1"/>
  <c r="K136" i="6" s="1"/>
  <c r="R136" i="6"/>
  <c r="M136" i="6"/>
  <c r="N136" i="6" s="1"/>
  <c r="L136" i="6" s="1"/>
  <c r="G137" i="6"/>
  <c r="Z137" i="6" s="1"/>
  <c r="AA136" i="6" l="1"/>
  <c r="AB136" i="6"/>
  <c r="V137" i="6"/>
  <c r="R137" i="6"/>
  <c r="M137" i="6"/>
  <c r="N137" i="6" s="1"/>
  <c r="L137" i="6" s="1"/>
  <c r="P137" i="6"/>
  <c r="AC137" i="6"/>
  <c r="AD137" i="6" s="1"/>
  <c r="K137" i="6" s="1"/>
  <c r="T137" i="6"/>
  <c r="J136" i="6"/>
  <c r="G138" i="6"/>
  <c r="Z138" i="6" s="1"/>
  <c r="AB137" i="6" l="1"/>
  <c r="AA137" i="6"/>
  <c r="J137" i="6" s="1"/>
  <c r="V138" i="6"/>
  <c r="M138" i="6"/>
  <c r="N138" i="6" s="1"/>
  <c r="L138" i="6" s="1"/>
  <c r="R138" i="6"/>
  <c r="AC138" i="6"/>
  <c r="AD138" i="6" s="1"/>
  <c r="K138" i="6" s="1"/>
  <c r="P138" i="6"/>
  <c r="T138" i="6"/>
  <c r="G139" i="6"/>
  <c r="Z139" i="6" s="1"/>
  <c r="AA138" i="6" l="1"/>
  <c r="AB138" i="6"/>
  <c r="V139" i="6"/>
  <c r="P139" i="6"/>
  <c r="M139" i="6"/>
  <c r="N139" i="6" s="1"/>
  <c r="L139" i="6" s="1"/>
  <c r="T139" i="6"/>
  <c r="AC139" i="6"/>
  <c r="AD139" i="6" s="1"/>
  <c r="K139" i="6" s="1"/>
  <c r="R139" i="6"/>
  <c r="J138" i="6"/>
  <c r="G140" i="6"/>
  <c r="Z140" i="6" s="1"/>
  <c r="AB139" i="6" l="1"/>
  <c r="AA139" i="6"/>
  <c r="J139" i="6" s="1"/>
  <c r="V140" i="6"/>
  <c r="R140" i="6"/>
  <c r="P140" i="6"/>
  <c r="AC140" i="6"/>
  <c r="AD140" i="6" s="1"/>
  <c r="K140" i="6" s="1"/>
  <c r="M140" i="6"/>
  <c r="N140" i="6" s="1"/>
  <c r="L140" i="6" s="1"/>
  <c r="T140" i="6"/>
  <c r="G141" i="6"/>
  <c r="Z141" i="6" s="1"/>
  <c r="AA140" i="6" l="1"/>
  <c r="AB140" i="6"/>
  <c r="V141" i="6"/>
  <c r="T141" i="6"/>
  <c r="P141" i="6"/>
  <c r="AC141" i="6"/>
  <c r="AD141" i="6" s="1"/>
  <c r="K141" i="6" s="1"/>
  <c r="M141" i="6"/>
  <c r="N141" i="6" s="1"/>
  <c r="L141" i="6" s="1"/>
  <c r="R141" i="6"/>
  <c r="J140" i="6"/>
  <c r="G142" i="6"/>
  <c r="Z142" i="6" s="1"/>
  <c r="AA141" i="6" l="1"/>
  <c r="AB141" i="6"/>
  <c r="V142" i="6"/>
  <c r="T142" i="6"/>
  <c r="R142" i="6"/>
  <c r="P142" i="6"/>
  <c r="M142" i="6"/>
  <c r="N142" i="6" s="1"/>
  <c r="L142" i="6" s="1"/>
  <c r="AC142" i="6"/>
  <c r="AD142" i="6" s="1"/>
  <c r="K142" i="6" s="1"/>
  <c r="J141" i="6"/>
  <c r="G143" i="6"/>
  <c r="Z143" i="6" s="1"/>
  <c r="AA142" i="6" l="1"/>
  <c r="AB142" i="6"/>
  <c r="T143" i="6"/>
  <c r="R143" i="6"/>
  <c r="P143" i="6"/>
  <c r="M143" i="6"/>
  <c r="N143" i="6" s="1"/>
  <c r="L143" i="6" s="1"/>
  <c r="AC143" i="6"/>
  <c r="AD143" i="6" s="1"/>
  <c r="K143" i="6" s="1"/>
  <c r="V143" i="6"/>
  <c r="J142" i="6"/>
  <c r="G144" i="6"/>
  <c r="Z144" i="6" s="1"/>
  <c r="AB143" i="6" l="1"/>
  <c r="AA143" i="6"/>
  <c r="J143" i="6" s="1"/>
  <c r="V144" i="6"/>
  <c r="R144" i="6"/>
  <c r="P144" i="6"/>
  <c r="AC144" i="6"/>
  <c r="AD144" i="6" s="1"/>
  <c r="K144" i="6" s="1"/>
  <c r="M144" i="6"/>
  <c r="N144" i="6" s="1"/>
  <c r="L144" i="6" s="1"/>
  <c r="T144" i="6"/>
  <c r="G145" i="6"/>
  <c r="Z145" i="6" s="1"/>
  <c r="AB144" i="6" l="1"/>
  <c r="AA144" i="6"/>
  <c r="J144" i="6" s="1"/>
  <c r="T145" i="6"/>
  <c r="V145" i="6"/>
  <c r="R145" i="6"/>
  <c r="M145" i="6"/>
  <c r="N145" i="6" s="1"/>
  <c r="L145" i="6" s="1"/>
  <c r="P145" i="6"/>
  <c r="AC145" i="6"/>
  <c r="AD145" i="6" s="1"/>
  <c r="K145" i="6" s="1"/>
  <c r="G146" i="6"/>
  <c r="Z146" i="6" s="1"/>
  <c r="AB145" i="6" l="1"/>
  <c r="AA145" i="6"/>
  <c r="J145" i="6" s="1"/>
  <c r="T146" i="6"/>
  <c r="V146" i="6"/>
  <c r="R146" i="6"/>
  <c r="AC146" i="6"/>
  <c r="AD146" i="6" s="1"/>
  <c r="K146" i="6" s="1"/>
  <c r="P146" i="6"/>
  <c r="M146" i="6"/>
  <c r="N146" i="6" s="1"/>
  <c r="L146" i="6" s="1"/>
  <c r="G147" i="6"/>
  <c r="Z147" i="6" s="1"/>
  <c r="AA146" i="6" l="1"/>
  <c r="AB146" i="6"/>
  <c r="T147" i="6"/>
  <c r="V147" i="6"/>
  <c r="M147" i="6"/>
  <c r="N147" i="6" s="1"/>
  <c r="L147" i="6" s="1"/>
  <c r="AC147" i="6"/>
  <c r="AD147" i="6" s="1"/>
  <c r="K147" i="6" s="1"/>
  <c r="P147" i="6"/>
  <c r="R147" i="6"/>
  <c r="J146" i="6"/>
  <c r="G148" i="6"/>
  <c r="Z148" i="6" s="1"/>
  <c r="AA147" i="6" l="1"/>
  <c r="J147" i="6" s="1"/>
  <c r="AB147" i="6"/>
  <c r="R148" i="6"/>
  <c r="T148" i="6"/>
  <c r="M148" i="6"/>
  <c r="N148" i="6" s="1"/>
  <c r="L148" i="6" s="1"/>
  <c r="AC148" i="6"/>
  <c r="AD148" i="6" s="1"/>
  <c r="K148" i="6" s="1"/>
  <c r="P148" i="6"/>
  <c r="V148" i="6"/>
  <c r="G149" i="6"/>
  <c r="Z149" i="6" s="1"/>
  <c r="AB148" i="6" l="1"/>
  <c r="AA148" i="6"/>
  <c r="J148" i="6" s="1"/>
  <c r="R149" i="6"/>
  <c r="P149" i="6"/>
  <c r="AC149" i="6"/>
  <c r="AD149" i="6" s="1"/>
  <c r="K149" i="6" s="1"/>
  <c r="M149" i="6"/>
  <c r="N149" i="6" s="1"/>
  <c r="L149" i="6" s="1"/>
  <c r="T149" i="6"/>
  <c r="V149" i="6"/>
  <c r="G150" i="6"/>
  <c r="Z150" i="6" s="1"/>
  <c r="AB149" i="6" l="1"/>
  <c r="AA149" i="6"/>
  <c r="J149" i="6" s="1"/>
  <c r="V150" i="6"/>
  <c r="T150" i="6"/>
  <c r="AC150" i="6"/>
  <c r="AD150" i="6" s="1"/>
  <c r="K150" i="6" s="1"/>
  <c r="M150" i="6"/>
  <c r="N150" i="6" s="1"/>
  <c r="L150" i="6" s="1"/>
  <c r="R150" i="6"/>
  <c r="P150" i="6"/>
  <c r="G151" i="6"/>
  <c r="Z151" i="6" s="1"/>
  <c r="AB150" i="6" l="1"/>
  <c r="AA150" i="6"/>
  <c r="J150" i="6" s="1"/>
  <c r="P151" i="6"/>
  <c r="M151" i="6"/>
  <c r="N151" i="6" s="1"/>
  <c r="L151" i="6" s="1"/>
  <c r="T151" i="6"/>
  <c r="AC151" i="6"/>
  <c r="AD151" i="6" s="1"/>
  <c r="K151" i="6" s="1"/>
  <c r="R151" i="6"/>
  <c r="V151" i="6"/>
  <c r="G152" i="6"/>
  <c r="Z152" i="6" s="1"/>
  <c r="AA151" i="6" l="1"/>
  <c r="AB151" i="6"/>
  <c r="V152" i="6"/>
  <c r="R152" i="6"/>
  <c r="P152" i="6"/>
  <c r="AC152" i="6"/>
  <c r="AD152" i="6" s="1"/>
  <c r="K152" i="6" s="1"/>
  <c r="M152" i="6"/>
  <c r="N152" i="6" s="1"/>
  <c r="L152" i="6" s="1"/>
  <c r="T152" i="6"/>
  <c r="J151" i="6"/>
  <c r="G153" i="6"/>
  <c r="Z153" i="6" s="1"/>
  <c r="AA152" i="6" l="1"/>
  <c r="AB152" i="6"/>
  <c r="V153" i="6"/>
  <c r="R153" i="6"/>
  <c r="M153" i="6"/>
  <c r="N153" i="6" s="1"/>
  <c r="L153" i="6" s="1"/>
  <c r="P153" i="6"/>
  <c r="AC153" i="6"/>
  <c r="AD153" i="6" s="1"/>
  <c r="K153" i="6" s="1"/>
  <c r="T153" i="6"/>
  <c r="J152" i="6"/>
  <c r="G154" i="6"/>
  <c r="Z154" i="6" s="1"/>
  <c r="AB153" i="6" l="1"/>
  <c r="AA153" i="6"/>
  <c r="J153" i="6" s="1"/>
  <c r="V154" i="6"/>
  <c r="P154" i="6"/>
  <c r="AC154" i="6"/>
  <c r="AD154" i="6" s="1"/>
  <c r="K154" i="6" s="1"/>
  <c r="M154" i="6"/>
  <c r="N154" i="6" s="1"/>
  <c r="L154" i="6" s="1"/>
  <c r="R154" i="6"/>
  <c r="T154" i="6"/>
  <c r="G155" i="6"/>
  <c r="Z155" i="6" s="1"/>
  <c r="AA154" i="6" l="1"/>
  <c r="AB154" i="6"/>
  <c r="R155" i="6"/>
  <c r="P155" i="6"/>
  <c r="V155" i="6"/>
  <c r="T155" i="6"/>
  <c r="AC155" i="6"/>
  <c r="AD155" i="6" s="1"/>
  <c r="K155" i="6" s="1"/>
  <c r="M155" i="6"/>
  <c r="N155" i="6" s="1"/>
  <c r="L155" i="6" s="1"/>
  <c r="J154" i="6"/>
  <c r="G156" i="6"/>
  <c r="Z156" i="6" s="1"/>
  <c r="AA155" i="6" l="1"/>
  <c r="AB155" i="6"/>
  <c r="V156" i="6"/>
  <c r="R156" i="6"/>
  <c r="M156" i="6"/>
  <c r="N156" i="6" s="1"/>
  <c r="L156" i="6" s="1"/>
  <c r="P156" i="6"/>
  <c r="T156" i="6"/>
  <c r="AC156" i="6"/>
  <c r="AD156" i="6" s="1"/>
  <c r="K156" i="6" s="1"/>
  <c r="J155" i="6"/>
  <c r="G157" i="6"/>
  <c r="Z157" i="6" s="1"/>
  <c r="AA156" i="6" l="1"/>
  <c r="AB156" i="6"/>
  <c r="V157" i="6"/>
  <c r="T157" i="6"/>
  <c r="P157" i="6"/>
  <c r="AC157" i="6"/>
  <c r="AD157" i="6" s="1"/>
  <c r="K157" i="6" s="1"/>
  <c r="M157" i="6"/>
  <c r="N157" i="6" s="1"/>
  <c r="L157" i="6" s="1"/>
  <c r="R157" i="6"/>
  <c r="J156" i="6"/>
  <c r="G158" i="6"/>
  <c r="Z158" i="6" s="1"/>
  <c r="AB157" i="6" l="1"/>
  <c r="AA157" i="6"/>
  <c r="J157" i="6" s="1"/>
  <c r="V158" i="6"/>
  <c r="T158" i="6"/>
  <c r="R158" i="6"/>
  <c r="AC158" i="6"/>
  <c r="AD158" i="6" s="1"/>
  <c r="K158" i="6" s="1"/>
  <c r="P158" i="6"/>
  <c r="M158" i="6"/>
  <c r="N158" i="6" s="1"/>
  <c r="L158" i="6" s="1"/>
  <c r="G159" i="6"/>
  <c r="Z159" i="6" s="1"/>
  <c r="AB158" i="6" l="1"/>
  <c r="AA158" i="6"/>
  <c r="J158" i="6" s="1"/>
  <c r="V159" i="6"/>
  <c r="T159" i="6"/>
  <c r="P159" i="6"/>
  <c r="R159" i="6"/>
  <c r="AC159" i="6"/>
  <c r="AD159" i="6" s="1"/>
  <c r="K159" i="6" s="1"/>
  <c r="M159" i="6"/>
  <c r="N159" i="6" s="1"/>
  <c r="L159" i="6" s="1"/>
  <c r="G160" i="6"/>
  <c r="Z160" i="6" s="1"/>
  <c r="AB159" i="6" l="1"/>
  <c r="AA159" i="6"/>
  <c r="J159" i="6" s="1"/>
  <c r="V160" i="6"/>
  <c r="P160" i="6"/>
  <c r="AC160" i="6"/>
  <c r="AD160" i="6" s="1"/>
  <c r="K160" i="6" s="1"/>
  <c r="M160" i="6"/>
  <c r="N160" i="6" s="1"/>
  <c r="L160" i="6" s="1"/>
  <c r="R160" i="6"/>
  <c r="T160" i="6"/>
  <c r="G161" i="6"/>
  <c r="Z161" i="6" s="1"/>
  <c r="AA160" i="6" l="1"/>
  <c r="AB160" i="6"/>
  <c r="V161" i="6"/>
  <c r="R161" i="6"/>
  <c r="M161" i="6"/>
  <c r="N161" i="6" s="1"/>
  <c r="L161" i="6" s="1"/>
  <c r="P161" i="6"/>
  <c r="AC161" i="6"/>
  <c r="AD161" i="6" s="1"/>
  <c r="K161" i="6" s="1"/>
  <c r="T161" i="6"/>
  <c r="J160" i="6"/>
  <c r="G162" i="6"/>
  <c r="Z162" i="6" s="1"/>
  <c r="AA161" i="6" l="1"/>
  <c r="AB161" i="6"/>
  <c r="AC162" i="6"/>
  <c r="AD162" i="6" s="1"/>
  <c r="K162" i="6" s="1"/>
  <c r="P162" i="6"/>
  <c r="V162" i="6"/>
  <c r="M162" i="6"/>
  <c r="N162" i="6" s="1"/>
  <c r="L162" i="6" s="1"/>
  <c r="R162" i="6"/>
  <c r="T162" i="6"/>
  <c r="J161" i="6"/>
  <c r="G163" i="6"/>
  <c r="Z163" i="6" s="1"/>
  <c r="AB162" i="6" l="1"/>
  <c r="AA162" i="6"/>
  <c r="J162" i="6" s="1"/>
  <c r="T163" i="6"/>
  <c r="P163" i="6"/>
  <c r="AC163" i="6"/>
  <c r="AD163" i="6" s="1"/>
  <c r="K163" i="6" s="1"/>
  <c r="V163" i="6"/>
  <c r="M163" i="6"/>
  <c r="N163" i="6" s="1"/>
  <c r="L163" i="6" s="1"/>
  <c r="R163" i="6"/>
  <c r="G164" i="6"/>
  <c r="Z164" i="6" s="1"/>
  <c r="AB163" i="6" l="1"/>
  <c r="AA163" i="6"/>
  <c r="V164" i="6"/>
  <c r="R164" i="6"/>
  <c r="T164" i="6"/>
  <c r="AC164" i="6"/>
  <c r="AD164" i="6" s="1"/>
  <c r="K164" i="6" s="1"/>
  <c r="P164" i="6"/>
  <c r="M164" i="6"/>
  <c r="N164" i="6" s="1"/>
  <c r="L164" i="6" s="1"/>
  <c r="J163" i="6"/>
  <c r="G165" i="6"/>
  <c r="Z165" i="6" s="1"/>
  <c r="AB164" i="6" l="1"/>
  <c r="AA164" i="6"/>
  <c r="J164" i="6" s="1"/>
  <c r="T165" i="6"/>
  <c r="P165" i="6"/>
  <c r="AC165" i="6"/>
  <c r="AD165" i="6" s="1"/>
  <c r="K165" i="6" s="1"/>
  <c r="M165" i="6"/>
  <c r="N165" i="6" s="1"/>
  <c r="L165" i="6" s="1"/>
  <c r="R165" i="6"/>
  <c r="V165" i="6"/>
  <c r="G166" i="6"/>
  <c r="Z166" i="6" s="1"/>
  <c r="AA165" i="6" l="1"/>
  <c r="AB165" i="6"/>
  <c r="R166" i="6"/>
  <c r="T166" i="6"/>
  <c r="M166" i="6"/>
  <c r="N166" i="6" s="1"/>
  <c r="L166" i="6" s="1"/>
  <c r="AC166" i="6"/>
  <c r="AD166" i="6" s="1"/>
  <c r="K166" i="6" s="1"/>
  <c r="P166" i="6"/>
  <c r="V166" i="6"/>
  <c r="J165" i="6"/>
  <c r="G167" i="6"/>
  <c r="Z167" i="6" s="1"/>
  <c r="AA166" i="6" l="1"/>
  <c r="J166" i="6" s="1"/>
  <c r="AB166" i="6"/>
  <c r="V167" i="6"/>
  <c r="R167" i="6"/>
  <c r="P167" i="6"/>
  <c r="M167" i="6"/>
  <c r="N167" i="6" s="1"/>
  <c r="L167" i="6" s="1"/>
  <c r="AC167" i="6"/>
  <c r="AD167" i="6" s="1"/>
  <c r="K167" i="6" s="1"/>
  <c r="T167" i="6"/>
  <c r="G168" i="6"/>
  <c r="Z168" i="6" s="1"/>
  <c r="AB167" i="6" l="1"/>
  <c r="AA167" i="6"/>
  <c r="T168" i="6"/>
  <c r="R168" i="6"/>
  <c r="P168" i="6"/>
  <c r="AC168" i="6"/>
  <c r="AD168" i="6" s="1"/>
  <c r="K168" i="6" s="1"/>
  <c r="M168" i="6"/>
  <c r="N168" i="6" s="1"/>
  <c r="L168" i="6" s="1"/>
  <c r="V168" i="6"/>
  <c r="J167" i="6"/>
  <c r="G169" i="6"/>
  <c r="Z169" i="6" s="1"/>
  <c r="AA168" i="6" l="1"/>
  <c r="AB168" i="6"/>
  <c r="T169" i="6"/>
  <c r="V169" i="6"/>
  <c r="R169" i="6"/>
  <c r="M169" i="6"/>
  <c r="N169" i="6" s="1"/>
  <c r="L169" i="6" s="1"/>
  <c r="P169" i="6"/>
  <c r="AC169" i="6"/>
  <c r="AD169" i="6" s="1"/>
  <c r="K169" i="6" s="1"/>
  <c r="J168" i="6"/>
  <c r="G170" i="6"/>
  <c r="Z170" i="6" s="1"/>
  <c r="AA169" i="6" l="1"/>
  <c r="AB169" i="6"/>
  <c r="V170" i="6"/>
  <c r="M170" i="6"/>
  <c r="N170" i="6" s="1"/>
  <c r="L170" i="6" s="1"/>
  <c r="P170" i="6"/>
  <c r="AC170" i="6"/>
  <c r="AD170" i="6" s="1"/>
  <c r="K170" i="6" s="1"/>
  <c r="R170" i="6"/>
  <c r="T170" i="6"/>
  <c r="J169" i="6"/>
  <c r="G171" i="6"/>
  <c r="Z171" i="6" s="1"/>
  <c r="AA170" i="6" l="1"/>
  <c r="AB170" i="6"/>
  <c r="V171" i="6"/>
  <c r="T171" i="6"/>
  <c r="P171" i="6"/>
  <c r="AC171" i="6"/>
  <c r="AD171" i="6" s="1"/>
  <c r="K171" i="6" s="1"/>
  <c r="M171" i="6"/>
  <c r="N171" i="6" s="1"/>
  <c r="L171" i="6" s="1"/>
  <c r="R171" i="6"/>
  <c r="J170" i="6"/>
  <c r="G172" i="6"/>
  <c r="Z172" i="6" s="1"/>
  <c r="AB171" i="6" l="1"/>
  <c r="AA171" i="6"/>
  <c r="J171" i="6" s="1"/>
  <c r="V172" i="6"/>
  <c r="R172" i="6"/>
  <c r="P172" i="6"/>
  <c r="T172" i="6"/>
  <c r="AC172" i="6"/>
  <c r="AD172" i="6" s="1"/>
  <c r="K172" i="6" s="1"/>
  <c r="M172" i="6"/>
  <c r="N172" i="6" s="1"/>
  <c r="L172" i="6" s="1"/>
  <c r="G173" i="6"/>
  <c r="Z173" i="6" s="1"/>
  <c r="AA172" i="6" l="1"/>
  <c r="AB172" i="6"/>
  <c r="R173" i="6"/>
  <c r="T173" i="6"/>
  <c r="P173" i="6"/>
  <c r="AC173" i="6"/>
  <c r="AD173" i="6" s="1"/>
  <c r="K173" i="6" s="1"/>
  <c r="M173" i="6"/>
  <c r="N173" i="6" s="1"/>
  <c r="L173" i="6" s="1"/>
  <c r="V173" i="6"/>
  <c r="J172" i="6"/>
  <c r="G174" i="6"/>
  <c r="Z174" i="6" s="1"/>
  <c r="AA173" i="6" l="1"/>
  <c r="AB173" i="6"/>
  <c r="V174" i="6"/>
  <c r="T174" i="6"/>
  <c r="M174" i="6"/>
  <c r="N174" i="6" s="1"/>
  <c r="L174" i="6" s="1"/>
  <c r="R174" i="6"/>
  <c r="P174" i="6"/>
  <c r="AC174" i="6"/>
  <c r="AD174" i="6" s="1"/>
  <c r="K174" i="6" s="1"/>
  <c r="J173" i="6"/>
  <c r="G175" i="6"/>
  <c r="Z175" i="6" s="1"/>
  <c r="AA174" i="6" l="1"/>
  <c r="AB174" i="6"/>
  <c r="T175" i="6"/>
  <c r="P175" i="6"/>
  <c r="M175" i="6"/>
  <c r="N175" i="6" s="1"/>
  <c r="L175" i="6" s="1"/>
  <c r="R175" i="6"/>
  <c r="AC175" i="6"/>
  <c r="AD175" i="6" s="1"/>
  <c r="K175" i="6" s="1"/>
  <c r="V175" i="6"/>
  <c r="J174" i="6"/>
  <c r="G176" i="6"/>
  <c r="Z176" i="6" s="1"/>
  <c r="AB175" i="6" l="1"/>
  <c r="AA175" i="6"/>
  <c r="J175" i="6" s="1"/>
  <c r="T176" i="6"/>
  <c r="V176" i="6"/>
  <c r="P176" i="6"/>
  <c r="AC176" i="6"/>
  <c r="AD176" i="6" s="1"/>
  <c r="K176" i="6" s="1"/>
  <c r="M176" i="6"/>
  <c r="N176" i="6" s="1"/>
  <c r="L176" i="6" s="1"/>
  <c r="R176" i="6"/>
  <c r="G177" i="6"/>
  <c r="Z177" i="6" s="1"/>
  <c r="AB176" i="6" l="1"/>
  <c r="AA176" i="6"/>
  <c r="J176" i="6" s="1"/>
  <c r="T177" i="6"/>
  <c r="V177" i="6"/>
  <c r="R177" i="6"/>
  <c r="M177" i="6"/>
  <c r="N177" i="6" s="1"/>
  <c r="L177" i="6" s="1"/>
  <c r="P177" i="6"/>
  <c r="AC177" i="6"/>
  <c r="AD177" i="6" s="1"/>
  <c r="K177" i="6" s="1"/>
  <c r="G178" i="6"/>
  <c r="Z178" i="6" s="1"/>
  <c r="AB177" i="6" l="1"/>
  <c r="AA177" i="6"/>
  <c r="J177" i="6" s="1"/>
  <c r="R178" i="6"/>
  <c r="P178" i="6"/>
  <c r="M178" i="6"/>
  <c r="N178" i="6" s="1"/>
  <c r="L178" i="6" s="1"/>
  <c r="AC178" i="6"/>
  <c r="AD178" i="6" s="1"/>
  <c r="K178" i="6" s="1"/>
  <c r="V178" i="6"/>
  <c r="T178" i="6"/>
  <c r="G179" i="6"/>
  <c r="Z179" i="6" s="1"/>
  <c r="AA178" i="6" l="1"/>
  <c r="AB178" i="6"/>
  <c r="R179" i="6"/>
  <c r="T179" i="6"/>
  <c r="V179" i="6"/>
  <c r="M179" i="6"/>
  <c r="N179" i="6" s="1"/>
  <c r="L179" i="6" s="1"/>
  <c r="AC179" i="6"/>
  <c r="AD179" i="6" s="1"/>
  <c r="K179" i="6" s="1"/>
  <c r="P179" i="6"/>
  <c r="J178" i="6"/>
  <c r="G180" i="6"/>
  <c r="Z180" i="6" s="1"/>
  <c r="AB179" i="6" l="1"/>
  <c r="AA179" i="6"/>
  <c r="J179" i="6" s="1"/>
  <c r="R180" i="6"/>
  <c r="T180" i="6"/>
  <c r="M180" i="6"/>
  <c r="N180" i="6" s="1"/>
  <c r="L180" i="6" s="1"/>
  <c r="P180" i="6"/>
  <c r="AC180" i="6"/>
  <c r="AD180" i="6" s="1"/>
  <c r="K180" i="6" s="1"/>
  <c r="V180" i="6"/>
  <c r="G181" i="6"/>
  <c r="Z181" i="6" s="1"/>
  <c r="AA180" i="6" l="1"/>
  <c r="AB180" i="6"/>
  <c r="T181" i="6"/>
  <c r="P181" i="6"/>
  <c r="AC181" i="6"/>
  <c r="AD181" i="6" s="1"/>
  <c r="K181" i="6" s="1"/>
  <c r="M181" i="6"/>
  <c r="N181" i="6" s="1"/>
  <c r="L181" i="6" s="1"/>
  <c r="R181" i="6"/>
  <c r="V181" i="6"/>
  <c r="J180" i="6"/>
  <c r="G182" i="6"/>
  <c r="Z182" i="6" s="1"/>
  <c r="AB181" i="6" l="1"/>
  <c r="AA181" i="6"/>
  <c r="J181" i="6" s="1"/>
  <c r="V182" i="6"/>
  <c r="R182" i="6"/>
  <c r="T182" i="6"/>
  <c r="P182" i="6"/>
  <c r="M182" i="6"/>
  <c r="N182" i="6" s="1"/>
  <c r="AC182" i="6"/>
  <c r="AD182" i="6" s="1"/>
  <c r="AA182" i="6" l="1"/>
  <c r="AC5" i="2" s="1" a="1"/>
  <c r="AC5" i="2" s="1"/>
  <c r="AB182" i="6"/>
  <c r="AJ5" i="2" a="1"/>
  <c r="AJ5" i="2" s="1"/>
  <c r="AK5" i="2" a="1"/>
  <c r="AK5" i="2" s="1"/>
  <c r="AH5" i="2" a="1"/>
  <c r="AH5" i="2" s="1"/>
  <c r="AG5" i="2" a="1"/>
  <c r="AG5" i="2" s="1"/>
  <c r="L182" i="6"/>
  <c r="K182" i="6"/>
  <c r="AE5" i="2" a="1"/>
  <c r="AE5" i="2" s="1"/>
  <c r="AD5" i="2" l="1" a="1"/>
  <c r="AD5" i="2" s="1"/>
  <c r="J18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<sst xmlns="http://schemas.openxmlformats.org/spreadsheetml/2006/main" count="430" uniqueCount="152">
  <si>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</si>
  <si>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</si>
  <si>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</si>
  <si>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</si>
  <si>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</si>
  <si>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</si>
  <si>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</si>
  <si>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</si>
  <si>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</si>
  <si>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</si>
  <si>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</si>
  <si>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</si>
  <si>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</si>
  <si>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</si>
  <si>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</si>
  <si>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</si>
  <si>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</si>
  <si>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</si>
  <si>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</si>
  <si>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</si>
  <si>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</si>
  <si>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</si>
  <si>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</si>
  <si>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</si>
  <si>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</si>
  <si>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</si>
  <si>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</si>
  <si>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</si>
  <si>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</si>
  <si>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</si>
  <si>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</si>
  <si>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</si>
  <si>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</si>
  <si>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</si>
  <si>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</si>
  <si>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</si>
  <si>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</si>
  <si>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</si>
  <si>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</si>
  <si>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</si>
  <si>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</si>
  <si>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</si>
  <si>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</si>
  <si>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</si>
  <si>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</si>
  <si>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</si>
  <si>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</si>
  <si>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</si>
  <si>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</si>
  <si>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</si>
  <si>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</si>
  <si>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</si>
  <si>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</si>
  <si>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</si>
  <si>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</si>
  <si>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</si>
  <si>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</si>
  <si>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</si>
  <si>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</si>
  <si>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</si>
  <si>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</si>
  <si>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</si>
  <si>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</si>
  <si>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</si>
  <si>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</si>
  <si>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</si>
  <si>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</si>
  <si>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</si>
  <si>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</si>
  <si>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</si>
  <si>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</si>
  <si>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</si>
  <si>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</si>
  <si>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</si>
  <si>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</si>
  <si>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</si>
  <si>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</si>
  <si>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</si>
  <si>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</si>
  <si>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</si>
  <si>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</si>
  <si>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</si>
  <si>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</si>
  <si>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</si>
  <si>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</si>
  <si>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</si>
  <si>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</si>
  <si>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</si>
  <si>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</si>
  <si>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</si>
  <si>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</si>
  <si>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</si>
  <si>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</si>
  <si>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</si>
  <si>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</si>
  <si>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</si>
  <si>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</si>
  <si>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</si>
  <si>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</si>
  <si>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</si>
  <si>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</si>
  <si>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</si>
  <si>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</si>
  <si>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</si>
  <si>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</si>
  <si>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</si>
  <si>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</si>
  <si>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</si>
  <si>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</si>
  <si>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</si>
  <si>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</si>
  <si>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</si>
  <si>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</si>
  <si>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</si>
  <si>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</si>
  <si>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</si>
  <si>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</si>
  <si>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</si>
  <si>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</si>
  <si>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</si>
  <si>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</si>
  <si>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</si>
  <si>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</si>
  <si>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</si>
  <si>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</si>
  <si>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</si>
  <si>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</si>
  <si>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</si>
  <si>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</si>
  <si>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</si>
  <si>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</si>
  <si>
    <t>Show Top</t>
  </si>
  <si>
    <t>ShowTop</t>
  </si>
  <si>
    <t>MEC_MCA_String</t>
  </si>
  <si>
    <t>MODULE</t>
  </si>
  <si>
    <t>Core_MEC_Count</t>
  </si>
  <si>
    <t>AGU_MCA_String</t>
  </si>
  <si>
    <t>Core_AGU_Count</t>
  </si>
  <si>
    <t>IC_MCA_String</t>
  </si>
  <si>
    <t>Core_IC_Count</t>
  </si>
  <si>
    <t>CORE_BBL_String</t>
  </si>
  <si>
    <t>Core_BBL_Count</t>
  </si>
  <si>
    <t>Core_L2_Count</t>
  </si>
  <si>
    <t>Core_L2_String</t>
  </si>
  <si>
    <t>Module</t>
  </si>
  <si>
    <t>--</t>
  </si>
  <si>
    <t>Core_BUS_String</t>
  </si>
  <si>
    <t>Core_BUS_Count</t>
  </si>
  <si>
    <t>Module Format</t>
  </si>
  <si>
    <t>PHY</t>
  </si>
  <si>
    <t>LOG</t>
  </si>
  <si>
    <t>Module_log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</si>
</sst>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2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4" xfId="0" applyBorder="1"/>
    <xf numFmtId="0" fontId="0" fillId="2" borderId="45" xfId="0" applyFill="1" applyBorder="1"/>
    <xf numFmtId="0" fontId="7" fillId="9" borderId="26" xfId="0" applyFont="1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0" borderId="0" xfId="0" quotePrefix="1"/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AD182" totalsRowShown="0">
  <autoFilter ref="F2:AD182" xr:uid="{0988AD4C-70ED-43F0-8EA5-4C296BCC82BE}"/>
  <tableColumns count="25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12" xr3:uid="{CFF3571B-B608-4F9E-833F-377EAB263297}" name="Module">
      <calculatedColumnFormula>IF(MC_Check!$AK$2="PHY",misc[[#This Row],[location]],misc[[#This Row],[Module_log]])</calculatedColumnFormula>
    </tableColumn>
    <tableColumn id="25" xr3:uid="{933E83CE-3435-4602-946E-1999092C5050}" name="Module_log"/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MEC_MCA_String">
      <calculatedColumnFormula>_xlfn.TEXTJOIN("",,"*SOCKET0**COMPUTE",misc[[#This Row],[Compute]],"**CPU**MODULE",misc[[#This Row],[Module]],splitchar,"MEC*CR*MCI*STATUS**")</calculatedColumnFormula>
    </tableColumn>
    <tableColumn id="21" xr3:uid="{C1C02498-120A-42F7-A16F-B025655F4CF4}" name="Core_MEC_Count">
      <calculatedColumnFormula>COUNTIFS(core_mc[TestName],misc[[#This Row],[MEC_MCA_String]],core_mc[VisualId],MC_Check!$H$2)</calculatedColumnFormula>
    </tableColumn>
    <tableColumn id="18" xr3:uid="{F59AF204-0AF6-4528-AF69-F077B5B62AA6}" name="AGU_MCA_String">
      <calculatedColumnFormula>_xlfn.TEXTJOIN("",,"*SOCKET0**COMPUTE",misc[[#This Row],[Compute]],"**CPU**MODULE",misc[[#This Row],[Module]],splitchar,"AGU*CR*MCI*STATUS**")</calculatedColumnFormula>
    </tableColumn>
    <tableColumn id="19" xr3:uid="{3D9BA89D-B5D0-4E51-96F7-943795CA2CFE}" name="Core_AGU_Count">
      <calculatedColumnFormula>COUNTIFS(core_mc[TestName],misc[[#This Row],[AGU_MCA_String]],core_mc[VisualId],MC_Check!$H$2)</calculatedColumnFormula>
    </tableColumn>
    <tableColumn id="17" xr3:uid="{111A7453-EA2A-4848-9C1B-1ABA274B0C33}" name="IC_MCA_String">
      <calculatedColumnFormula>_xlfn.TEXTJOIN("",,"*SOCKET0**COMPUTE",misc[[#This Row],[Compute]],"**CPU**MODULE",misc[[#This Row],[Module]],splitchar,"IC*CR*MCI*STATUS**")</calculatedColumnFormula>
    </tableColumn>
    <tableColumn id="14" xr3:uid="{71D9413B-8A95-4117-8486-36A3917BC9AF}" name="Core_IC_Count">
      <calculatedColumnFormula>COUNTIFS(core_mc[TestName],misc[[#This Row],[IC_MCA_String]],core_mc[VisualId],MC_Check!$H$2)</calculatedColumnFormula>
    </tableColumn>
    <tableColumn id="8" xr3:uid="{AA28E8C7-87BD-4623-9BB5-61596850795E}" name="CORE_BBL_String">
      <calculatedColumnFormula>_xlfn.TEXTJOIN("",,"*SOCKET0**COMPUTE",misc[[#This Row],[Compute]],"**CPU**MODULE",misc[[#This Row],[Module]],splitchar,"BBL*CR*MCI*STATUS**")</calculatedColumnFormula>
    </tableColumn>
    <tableColumn id="16" xr3:uid="{8121E332-BEB1-4F54-871A-43B9D4087A92}" name="Core_BBL_Count">
      <calculatedColumnFormula>COUNTIFS(core_mc[TestName],misc[[#This Row],[CORE_BBL_String]],core_mc[VisualId],MC_Check!$H$2)</calculatedColumnFormula>
    </tableColumn>
    <tableColumn id="24" xr3:uid="{A1AC9A1A-6684-464D-B850-94D9B22577F1}" name="Core_BUS_String">
      <calculatedColumnFormula>_xlfn.TEXTJOIN("",,"*SOCKET0**COMPUTE",misc[[#This Row],[Compute]],"**CPU**MODULE",misc[[#This Row],[Module]],splitchar,"BUS*CR*MCI*STATUS**")</calculatedColumnFormula>
    </tableColumn>
    <tableColumn id="13" xr3:uid="{AD7F48A9-63FF-4627-8562-CAACDA42D8C3}" name="Core_BUS_Count">
      <calculatedColumnFormula>COUNTIFS(core_mc[TestName],misc[[#This Row],[Core_BUS_String]],core_mc[VisualId],MC_Check!$H$2)</calculatedColumnFormula>
    </tableColumn>
    <tableColumn id="23" xr3:uid="{4A9D31F0-7E58-4684-AC78-79341B6849AB}" name="Core_L2_String">
      <calculatedColumnFormula>_xlfn.TEXTJOIN("",,"*SOCKET0**COMPUTE",misc[[#This Row],[Compute]],"**CPU**MODULE",misc[[#This Row],[Module]],splitchar,"L2*CR*MCI*STATUS**")</calculatedColumnFormula>
    </tableColumn>
    <tableColumn id="22" xr3:uid="{04A0A6AF-6B38-44D2-AAEF-6D3077CA645B}" name="Core_L2_Count">
      <calculatedColumnFormula>COUNTIFS(core_mc[TestName],misc[[#This Row],[Core_L2_String]],core_mc[VisualId],MC_Check!$H$2)</calculatedColumnFormula>
    </tableColumn>
    <tableColumn id="9" xr3:uid="{E02F1336-746E-402A-B4A5-33009C3099CC}" name="Core_Hitter_Count">
      <calculatedColumnFormula>misc[[#This Row],[Core_BBL_Count]]+misc[[#This Row],[Core_IC_Count]]+misc[[#This Row],[Core_MEC_Count]]+misc[[#This Row],[Core_AGU_Count]]+misc[[#This Row],[Core_L2_Count]]+misc[[#This Row],[Core_BUS_Count]]</calculatedColumnFormula>
    </tableColumn>
    <tableColumn id="15" xr3:uid="{2E589E68-0752-4755-81DF-3A29F3FB7589}" name="Core_FAILS">
      <calculatedColumnFormula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G2:AL15" totalsRowShown="0" headerRowDxfId="20" dataDxfId="18" headerRowBorderDxfId="19" tableBorderDxfId="17">
  <autoFilter ref="AG2:AL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P2:AR7" totalsRowShown="0">
  <autoFilter ref="AP2:AR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T2:AV7" totalsRowShown="0">
  <autoFilter ref="AT2:AV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EAA75-A4FE-4344-86D9-B9C04E12A825}" name="showtop" displayName="showtop" ref="D7:D10" totalsRowShown="0">
  <autoFilter ref="D7:D10" xr:uid="{FB1EAA75-A4FE-4344-86D9-B9C04E12A825}"/>
  <tableColumns count="1">
    <tableColumn id="1" xr3:uid="{349EF60A-141C-4C7E-825C-1F1F5680C9A6}" name="ShowTop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F02309-80D5-4A13-AB0B-72DFB76CBD40}" name="LOGPHY" displayName="LOGPHY" ref="D13:D15" totalsRowShown="0">
  <autoFilter ref="D13:D15" xr:uid="{B2F02309-80D5-4A13-AB0B-72DFB76CBD40}"/>
  <tableColumns count="1">
    <tableColumn id="1" xr3:uid="{9E28DC29-6170-41EA-B5DC-5C4EC6DF1975}" name="MODUL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J3" sqref="J3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78</v>
      </c>
      <c r="J4" t="s">
        <v>59</v>
      </c>
      <c r="K4" t="s">
        <v>57</v>
      </c>
      <c r="L4" t="s">
        <v>84</v>
      </c>
    </row>
    <row r="5" spans="2:12" ht="86.4" x14ac:dyDescent="0.3">
      <c r="B5" s="47" t="s">
        <v>35</v>
      </c>
      <c r="C5" s="47" t="s">
        <v>87</v>
      </c>
      <c r="D5" s="38"/>
      <c r="E5" s="48">
        <v>202431</v>
      </c>
      <c r="F5" s="48"/>
      <c r="G5" s="38">
        <v>40</v>
      </c>
      <c r="H5" s="38"/>
      <c r="I5" s="38" t="s">
        <v>88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F1" zoomScale="130" zoomScaleNormal="130" workbookViewId="0">
      <selection activeCell="AL6" sqref="AL6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8.44140625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6"/>
      <c r="B1" s="50" t="s">
        <v>89</v>
      </c>
      <c r="C1" s="50" t="s">
        <v>90</v>
      </c>
      <c r="D1" s="51"/>
      <c r="E1" s="86"/>
      <c r="F1" s="86"/>
      <c r="G1" s="86"/>
      <c r="H1" s="86"/>
      <c r="I1" s="86"/>
      <c r="J1" s="86"/>
      <c r="K1" s="49" t="s">
        <v>86</v>
      </c>
      <c r="L1" s="96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86"/>
      <c r="AM1" s="86"/>
    </row>
    <row r="2" spans="1:39" ht="16.2" thickBot="1" x14ac:dyDescent="0.35">
      <c r="A2" s="86"/>
      <c r="B2" s="8" t="s">
        <v>20</v>
      </c>
      <c r="C2" s="8" t="s">
        <v>34</v>
      </c>
      <c r="D2" s="8" t="s">
        <v>57</v>
      </c>
      <c r="E2" s="8" t="s">
        <v>58</v>
      </c>
      <c r="F2" s="86"/>
      <c r="G2" s="41" t="s">
        <v>0</v>
      </c>
      <c r="H2" s="42" t="str">
        <f>B3</f>
        <v>74TN777200064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104" t="s">
        <v>127</v>
      </c>
      <c r="Y2" s="105"/>
      <c r="Z2" s="105"/>
      <c r="AA2" s="106"/>
      <c r="AB2" s="107" t="s">
        <v>128</v>
      </c>
      <c r="AC2" s="108"/>
      <c r="AD2" s="104" t="s">
        <v>131</v>
      </c>
      <c r="AE2" s="105"/>
      <c r="AF2" s="105"/>
      <c r="AG2" s="66">
        <v>1</v>
      </c>
      <c r="AH2" s="104" t="s">
        <v>148</v>
      </c>
      <c r="AI2" s="105"/>
      <c r="AJ2" s="105"/>
      <c r="AK2" s="66" t="s">
        <v>149</v>
      </c>
      <c r="AL2" s="86"/>
      <c r="AM2" s="86"/>
    </row>
    <row r="3" spans="1:39" ht="15" thickBot="1" x14ac:dyDescent="0.35">
      <c r="A3" s="86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6"/>
      <c r="G3" s="43" t="s">
        <v>82</v>
      </c>
      <c r="H3" s="10">
        <f>_xlfn.XLOOKUP(H2,ppv[VisualId],ppv[DpmBucketAccuracy],"")</f>
        <v>40</v>
      </c>
      <c r="I3" s="86"/>
      <c r="J3" s="86"/>
      <c r="K3" s="27" t="s">
        <v>125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0" t="s">
        <v>121</v>
      </c>
      <c r="Y3" s="70"/>
      <c r="Z3" s="103" t="s">
        <v>122</v>
      </c>
      <c r="AA3" s="103"/>
      <c r="AB3" s="70"/>
      <c r="AC3" s="103" t="s">
        <v>134</v>
      </c>
      <c r="AD3" s="103"/>
      <c r="AE3" s="103"/>
      <c r="AF3" s="70"/>
      <c r="AG3" s="103" t="s">
        <v>81</v>
      </c>
      <c r="AH3" s="103"/>
      <c r="AI3" s="70"/>
      <c r="AJ3" s="103" t="s">
        <v>80</v>
      </c>
      <c r="AK3" s="103"/>
      <c r="AL3" s="86"/>
      <c r="AM3" s="86"/>
    </row>
    <row r="4" spans="1:39" ht="15" thickBot="1" x14ac:dyDescent="0.35">
      <c r="A4" s="86"/>
      <c r="B4" s="1"/>
      <c r="C4" s="1" t="str">
        <f>_xlfn.XLOOKUP(B4,ppv[VisualId],ppv[DpmBucket],"")</f>
        <v/>
      </c>
      <c r="D4" s="1"/>
      <c r="E4" s="1"/>
      <c r="F4" s="86"/>
      <c r="G4" s="36" t="s">
        <v>83</v>
      </c>
      <c r="H4" s="37">
        <f>_xlfn.XLOOKUP(H2,ppv[VisualId],ppv[DecimaWW],"")</f>
        <v>202431</v>
      </c>
      <c r="I4" s="86"/>
      <c r="J4" s="86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69" t="s">
        <v>120</v>
      </c>
      <c r="Y4" s="69"/>
      <c r="Z4" s="69" t="s">
        <v>97</v>
      </c>
      <c r="AA4" s="71" t="s">
        <v>123</v>
      </c>
      <c r="AB4" s="69"/>
      <c r="AC4" s="69" t="s">
        <v>75</v>
      </c>
      <c r="AD4" s="71" t="s">
        <v>123</v>
      </c>
      <c r="AE4" s="72" t="s">
        <v>124</v>
      </c>
      <c r="AF4" s="73"/>
      <c r="AG4" s="69" t="s">
        <v>76</v>
      </c>
      <c r="AH4" s="71" t="s">
        <v>123</v>
      </c>
      <c r="AI4" s="73"/>
      <c r="AJ4" s="69" t="s">
        <v>77</v>
      </c>
      <c r="AK4" s="71" t="s">
        <v>123</v>
      </c>
      <c r="AL4" s="86"/>
      <c r="AM4" s="86"/>
    </row>
    <row r="5" spans="1:39" ht="15" thickBot="1" x14ac:dyDescent="0.35">
      <c r="A5" s="86"/>
      <c r="B5" s="1"/>
      <c r="C5" s="1" t="str">
        <f>_xlfn.XLOOKUP(B5,ppv[VisualId],ppv[DpmBucket],"")</f>
        <v/>
      </c>
      <c r="D5" s="1"/>
      <c r="E5" s="1"/>
      <c r="F5" s="86"/>
      <c r="G5" s="52" t="s">
        <v>89</v>
      </c>
      <c r="H5" s="53">
        <f>_xlfn.XLOOKUP(H2,ppv[VisualId],ppv[SubBucket])</f>
        <v>0</v>
      </c>
      <c r="I5" s="86"/>
      <c r="J5" s="86"/>
      <c r="L5" s="18">
        <v>1</v>
      </c>
      <c r="M5" s="93">
        <v>0</v>
      </c>
      <c r="N5" s="93">
        <v>2</v>
      </c>
      <c r="O5" s="93">
        <f t="shared" ref="O5:V6" si="0">N5+7</f>
        <v>9</v>
      </c>
      <c r="P5" s="93">
        <f t="shared" si="0"/>
        <v>16</v>
      </c>
      <c r="Q5" s="93">
        <f t="shared" si="0"/>
        <v>23</v>
      </c>
      <c r="R5" s="93">
        <f t="shared" si="0"/>
        <v>30</v>
      </c>
      <c r="S5" s="93">
        <f t="shared" si="0"/>
        <v>37</v>
      </c>
      <c r="T5" s="93">
        <f t="shared" si="0"/>
        <v>44</v>
      </c>
      <c r="U5" s="93">
        <f t="shared" si="0"/>
        <v>51</v>
      </c>
      <c r="V5" s="93">
        <f t="shared" si="0"/>
        <v>58</v>
      </c>
      <c r="X5" s="78" t="str" cm="1">
        <f t="array" ref="X5">IFERROR(_xlfn._xlws.FILTER(punitmcas[type],punitmcas[Counter]&gt;0),"")</f>
        <v/>
      </c>
      <c r="Y5" s="74"/>
      <c r="Z5" s="83" t="str" cm="1">
        <f t="array" ref="Z5">IFERROR(_xlfn._xlws.FILTER(memss[Name],memss[MEMSS_Hitter_Count]&gt;0),"")</f>
        <v/>
      </c>
      <c r="AA5" s="76" t="str" cm="1">
        <f t="array" ref="AA5">IFERROR(_xlfn._xlws.FILTER(memss[MEMSS_Hitter_Count],memss[MEMSS_Hitter_Count]&gt;0),"")</f>
        <v/>
      </c>
      <c r="AB5" s="74"/>
      <c r="AC5" s="81" t="str" cm="1">
        <f t="array" ref="AC5">IFERROR("PHY"&amp;_xlfn._xlws.FILTER(misc[location],misc[Core_Hitter_Count]&gt;=MAX(misc[Core_Hitter_Count]-$AG$2,1)),"")&amp;":"&amp;IFERROR("MODULE"&amp;_xlfn._xlws.FILTER(misc[Module],misc[Core_Hitter_Count]&gt;=MAX(misc[Core_Hitter_Count]-$AG$2,1)),"")</f>
        <v>:</v>
      </c>
      <c r="AD5" s="78" t="str" cm="1">
        <f t="array" ref="AD5">IFERROR(_xlfn._xlws.FILTER(misc[Core_Hitter_Count],misc[Core_Hitter_Count]&gt;=MAX(misc[Core_Hitter_Count]-$AG$2,1)),"")</f>
        <v/>
      </c>
      <c r="AE5" s="88" t="str" cm="1">
        <f t="array" ref="AE5">IFERROR(_xlfn._xlws.FILTER(misc[Core_FAILS],misc[Core_Hitter_Count]&gt;=MAX(misc[Core_Hitter_Count]-$AG$2,1)),"")</f>
        <v/>
      </c>
      <c r="AF5" s="68"/>
      <c r="AG5" s="87" t="str" cm="1">
        <f t="array" ref="AG5">IFERROR("CHA"&amp;_xlfn._xlws.FILTER(misc[location],misc[CHA_Hitter_Count]&gt;=MAX(misc[CHA_Hitter_Count]-$AG$2,1)),"")</f>
        <v/>
      </c>
      <c r="AH5" s="78" t="str" cm="1">
        <f t="array" ref="AH5">IFERROR(_xlfn._xlws.FILTER(misc[CHA_Hitter_Count],misc[CHA_Hitter_Count]&gt;=MAX(misc[CHA_Hitter_Count]-$AG$2,1)),"")</f>
        <v/>
      </c>
      <c r="AI5" s="68"/>
      <c r="AJ5" s="87" t="str" cm="1">
        <f t="array" ref="AJ5">IFERROR("LLC"&amp;_xlfn._xlws.FILTER(misc[location],misc[LLC_Hitter_Count]&gt;=MAX(misc[LLC_Hitter_Count]-$AG$2,1)),"")</f>
        <v/>
      </c>
      <c r="AK5" s="78" t="str" cm="1">
        <f t="array" ref="AK5">IFERROR(_xlfn._xlws.FILTER(misc[LLC_Hitter_Count],misc[LLC_Hitter_Count]&gt;=MAX(misc[LLC_Hitter_Count]-$AG$2,1)),"")</f>
        <v/>
      </c>
      <c r="AL5" s="86"/>
      <c r="AM5" s="86"/>
    </row>
    <row r="6" spans="1:39" ht="15" thickBot="1" x14ac:dyDescent="0.35">
      <c r="A6" s="86"/>
      <c r="B6" s="1"/>
      <c r="C6" s="1" t="str">
        <f>_xlfn.XLOOKUP(B6,ppv[VisualId],ppv[DpmBucket],"")</f>
        <v/>
      </c>
      <c r="D6" s="1"/>
      <c r="E6" s="1"/>
      <c r="F6" s="86"/>
      <c r="G6" s="99">
        <f>_xlfn.XLOOKUP(H2,ppv[VisualId],ppv[Comments])</f>
        <v>0</v>
      </c>
      <c r="H6" s="100"/>
      <c r="I6" s="86"/>
      <c r="J6" s="86"/>
      <c r="L6" s="18">
        <v>2</v>
      </c>
      <c r="M6" s="93">
        <f>M5+1</f>
        <v>1</v>
      </c>
      <c r="N6" s="93">
        <f>N5+1</f>
        <v>3</v>
      </c>
      <c r="O6" s="93">
        <f t="shared" si="0"/>
        <v>10</v>
      </c>
      <c r="P6" s="93">
        <f t="shared" si="0"/>
        <v>17</v>
      </c>
      <c r="Q6" s="93">
        <f t="shared" si="0"/>
        <v>24</v>
      </c>
      <c r="R6" s="93">
        <f t="shared" si="0"/>
        <v>31</v>
      </c>
      <c r="S6" s="93">
        <f t="shared" si="0"/>
        <v>38</v>
      </c>
      <c r="T6" s="93">
        <f t="shared" si="0"/>
        <v>45</v>
      </c>
      <c r="U6" s="93">
        <f t="shared" si="0"/>
        <v>52</v>
      </c>
      <c r="V6" s="93">
        <f t="shared" si="0"/>
        <v>59</v>
      </c>
      <c r="X6" s="79"/>
      <c r="Y6" s="74"/>
      <c r="Z6" s="84"/>
      <c r="AA6" s="76"/>
      <c r="AB6" s="74"/>
      <c r="AC6" s="81"/>
      <c r="AD6" s="79"/>
      <c r="AE6" s="88"/>
      <c r="AF6" s="68"/>
      <c r="AG6" s="81"/>
      <c r="AH6" s="79"/>
      <c r="AI6" s="68"/>
      <c r="AJ6" s="81"/>
      <c r="AK6" s="79"/>
      <c r="AL6" s="86"/>
      <c r="AM6" s="86"/>
    </row>
    <row r="7" spans="1:39" ht="15" thickBot="1" x14ac:dyDescent="0.35">
      <c r="A7" s="86"/>
      <c r="B7" s="1"/>
      <c r="C7" s="1" t="str">
        <f>_xlfn.XLOOKUP(B7,ppv[VisualId],ppv[DpmBucket],"")</f>
        <v/>
      </c>
      <c r="D7" s="1"/>
      <c r="E7" s="1"/>
      <c r="F7" s="86"/>
      <c r="G7" s="101" t="s">
        <v>91</v>
      </c>
      <c r="H7" s="102"/>
      <c r="I7" s="86"/>
      <c r="J7" s="60" t="s">
        <v>79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79"/>
      <c r="Y7" s="74"/>
      <c r="Z7" s="84"/>
      <c r="AA7" s="76"/>
      <c r="AB7" s="74"/>
      <c r="AC7" s="81"/>
      <c r="AD7" s="79"/>
      <c r="AE7" s="88"/>
      <c r="AF7" s="68"/>
      <c r="AG7" s="81"/>
      <c r="AH7" s="79"/>
      <c r="AI7" s="68"/>
      <c r="AJ7" s="81"/>
      <c r="AK7" s="79"/>
      <c r="AL7" s="86"/>
      <c r="AM7" s="86"/>
    </row>
    <row r="8" spans="1:39" ht="15" thickBot="1" x14ac:dyDescent="0.35">
      <c r="A8" s="86"/>
      <c r="B8" s="1"/>
      <c r="C8" s="1" t="str">
        <f>_xlfn.XLOOKUP(B8,ppv[VisualId],ppv[DpmBucket],"")</f>
        <v/>
      </c>
      <c r="D8" s="1"/>
      <c r="E8" s="1"/>
      <c r="F8" s="86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6"/>
      <c r="J8" s="61" t="s">
        <v>80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79"/>
      <c r="Y8" s="74"/>
      <c r="Z8" s="84"/>
      <c r="AA8" s="76"/>
      <c r="AB8" s="74"/>
      <c r="AC8" s="81"/>
      <c r="AD8" s="79"/>
      <c r="AE8" s="88"/>
      <c r="AF8" s="68"/>
      <c r="AG8" s="81"/>
      <c r="AH8" s="79"/>
      <c r="AI8" s="68"/>
      <c r="AJ8" s="81"/>
      <c r="AK8" s="79"/>
      <c r="AL8" s="86"/>
      <c r="AM8" s="86"/>
    </row>
    <row r="9" spans="1:39" ht="15" thickBot="1" x14ac:dyDescent="0.35">
      <c r="A9" s="86"/>
      <c r="B9" s="1"/>
      <c r="C9" s="1" t="str">
        <f>_xlfn.XLOOKUP(B9,ppv[VisualId],ppv[DpmBucket],"")</f>
        <v/>
      </c>
      <c r="D9" s="1"/>
      <c r="E9" s="1"/>
      <c r="F9" s="86"/>
      <c r="G9" s="56"/>
      <c r="H9" s="57"/>
      <c r="I9" s="86"/>
      <c r="J9" s="62" t="s">
        <v>134</v>
      </c>
      <c r="L9" s="18">
        <v>5</v>
      </c>
      <c r="M9" s="67" t="s">
        <v>98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89" t="s">
        <v>100</v>
      </c>
      <c r="X9" s="79"/>
      <c r="Y9" s="74"/>
      <c r="Z9" s="84"/>
      <c r="AA9" s="76"/>
      <c r="AB9" s="74"/>
      <c r="AC9" s="81"/>
      <c r="AD9" s="79"/>
      <c r="AE9" s="88"/>
      <c r="AF9" s="68"/>
      <c r="AG9" s="81"/>
      <c r="AH9" s="79"/>
      <c r="AI9" s="68"/>
      <c r="AJ9" s="81"/>
      <c r="AK9" s="79"/>
      <c r="AL9" s="86"/>
      <c r="AM9" s="86"/>
    </row>
    <row r="10" spans="1:39" ht="15" thickBot="1" x14ac:dyDescent="0.35">
      <c r="A10" s="86"/>
      <c r="B10" s="1"/>
      <c r="C10" s="1" t="str">
        <f>_xlfn.XLOOKUP(B10,ppv[VisualId],ppv[DpmBucket],"")</f>
        <v/>
      </c>
      <c r="D10" s="1"/>
      <c r="E10" s="1"/>
      <c r="F10" s="86"/>
      <c r="G10" s="56"/>
      <c r="H10" s="57"/>
      <c r="I10" s="86"/>
      <c r="J10" s="40" t="s">
        <v>81</v>
      </c>
      <c r="L10" s="18">
        <v>6</v>
      </c>
      <c r="M10" s="67" t="s">
        <v>99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89" t="s">
        <v>101</v>
      </c>
      <c r="X10" s="79"/>
      <c r="Y10" s="74"/>
      <c r="Z10" s="84"/>
      <c r="AA10" s="76"/>
      <c r="AB10" s="74"/>
      <c r="AC10" s="81"/>
      <c r="AD10" s="79"/>
      <c r="AE10" s="88"/>
      <c r="AF10" s="68"/>
      <c r="AG10" s="81"/>
      <c r="AH10" s="79"/>
      <c r="AI10" s="68"/>
      <c r="AJ10" s="81"/>
      <c r="AK10" s="79"/>
      <c r="AL10" s="86"/>
      <c r="AM10" s="86"/>
    </row>
    <row r="11" spans="1:39" ht="15" thickBot="1" x14ac:dyDescent="0.35">
      <c r="A11" s="86"/>
      <c r="B11" s="1"/>
      <c r="C11" s="1" t="str">
        <f>_xlfn.XLOOKUP(B11,ppv[VisualId],ppv[DpmBucket],"")</f>
        <v/>
      </c>
      <c r="D11" s="1"/>
      <c r="E11" s="1"/>
      <c r="F11" s="86"/>
      <c r="G11" s="56"/>
      <c r="H11" s="57"/>
      <c r="I11" s="86"/>
      <c r="J11" s="66" t="s">
        <v>97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69" t="s">
        <v>110</v>
      </c>
      <c r="Y11" s="74"/>
      <c r="Z11" s="84"/>
      <c r="AA11" s="76"/>
      <c r="AB11" s="74"/>
      <c r="AC11" s="81"/>
      <c r="AD11" s="79"/>
      <c r="AE11" s="88"/>
      <c r="AF11" s="68"/>
      <c r="AG11" s="81"/>
      <c r="AH11" s="79"/>
      <c r="AI11" s="68"/>
      <c r="AJ11" s="81"/>
      <c r="AK11" s="79"/>
      <c r="AL11" s="86"/>
      <c r="AM11" s="86"/>
    </row>
    <row r="12" spans="1:39" ht="15" thickBot="1" x14ac:dyDescent="0.35">
      <c r="A12" s="86"/>
      <c r="B12" s="1"/>
      <c r="C12" s="1" t="str">
        <f>_xlfn.XLOOKUP(B12,ppv[VisualId],ppv[DpmBucket],"")</f>
        <v/>
      </c>
      <c r="D12" s="1"/>
      <c r="E12" s="1"/>
      <c r="F12" s="86"/>
      <c r="G12" s="56"/>
      <c r="H12" s="57"/>
      <c r="I12" s="86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79"/>
      <c r="Y12" s="74"/>
      <c r="Z12" s="84"/>
      <c r="AA12" s="76"/>
      <c r="AB12" s="74"/>
      <c r="AC12" s="81"/>
      <c r="AD12" s="79"/>
      <c r="AE12" s="88"/>
      <c r="AF12" s="68"/>
      <c r="AG12" s="81"/>
      <c r="AH12" s="79"/>
      <c r="AI12" s="68"/>
      <c r="AJ12" s="81"/>
      <c r="AK12" s="79"/>
      <c r="AL12" s="86"/>
      <c r="AM12" s="86"/>
    </row>
    <row r="13" spans="1:39" ht="15" thickBot="1" x14ac:dyDescent="0.35">
      <c r="A13" s="86"/>
      <c r="B13" s="1"/>
      <c r="C13" s="1" t="str">
        <f>_xlfn.XLOOKUP(B13,ppv[VisualId],ppv[DpmBucket],"")</f>
        <v/>
      </c>
      <c r="D13" s="1"/>
      <c r="E13" s="1"/>
      <c r="F13" s="86"/>
      <c r="G13" s="56"/>
      <c r="H13" s="57"/>
      <c r="I13" s="86"/>
      <c r="X13" s="79"/>
      <c r="Y13" s="74"/>
      <c r="Z13" s="84"/>
      <c r="AA13" s="76"/>
      <c r="AB13" s="74"/>
      <c r="AC13" s="81"/>
      <c r="AD13" s="79"/>
      <c r="AE13" s="88"/>
      <c r="AF13" s="68"/>
      <c r="AG13" s="81"/>
      <c r="AH13" s="79"/>
      <c r="AI13" s="68"/>
      <c r="AJ13" s="81"/>
      <c r="AK13" s="79"/>
      <c r="AL13" s="86"/>
      <c r="AM13" s="86"/>
    </row>
    <row r="14" spans="1:39" ht="15" thickBot="1" x14ac:dyDescent="0.35">
      <c r="A14" s="86"/>
      <c r="B14" s="1"/>
      <c r="C14" s="1" t="str">
        <f>_xlfn.XLOOKUP(B14,ppv[VisualId],ppv[DpmBucket],"")</f>
        <v/>
      </c>
      <c r="D14" s="1"/>
      <c r="E14" s="1"/>
      <c r="F14" s="86"/>
      <c r="G14" s="56"/>
      <c r="H14" s="57"/>
      <c r="I14" s="86"/>
      <c r="K14" s="27" t="s">
        <v>125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79"/>
      <c r="Y14" s="74"/>
      <c r="Z14" s="84"/>
      <c r="AA14" s="76"/>
      <c r="AB14" s="74"/>
      <c r="AC14" s="81"/>
      <c r="AD14" s="79"/>
      <c r="AE14" s="88"/>
      <c r="AF14" s="68"/>
      <c r="AG14" s="81"/>
      <c r="AH14" s="79"/>
      <c r="AI14" s="68"/>
      <c r="AJ14" s="81"/>
      <c r="AK14" s="79"/>
      <c r="AL14" s="86"/>
      <c r="AM14" s="86"/>
    </row>
    <row r="15" spans="1:39" ht="15" thickBot="1" x14ac:dyDescent="0.35">
      <c r="A15" s="86"/>
      <c r="B15" s="1"/>
      <c r="C15" s="1" t="str">
        <f>_xlfn.XLOOKUP(B15,ppv[VisualId],ppv[DpmBucket],"")</f>
        <v/>
      </c>
      <c r="D15" s="1"/>
      <c r="E15" s="1"/>
      <c r="F15" s="86"/>
      <c r="G15" s="56"/>
      <c r="H15" s="57"/>
      <c r="I15" s="86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79"/>
      <c r="Y15" s="74"/>
      <c r="Z15" s="84"/>
      <c r="AA15" s="76"/>
      <c r="AB15" s="74"/>
      <c r="AC15" s="81"/>
      <c r="AD15" s="79"/>
      <c r="AE15" s="88"/>
      <c r="AF15" s="68"/>
      <c r="AG15" s="81"/>
      <c r="AH15" s="79"/>
      <c r="AI15" s="68"/>
      <c r="AJ15" s="81"/>
      <c r="AK15" s="79"/>
      <c r="AL15" s="86"/>
      <c r="AM15" s="86"/>
    </row>
    <row r="16" spans="1:39" ht="15" thickBot="1" x14ac:dyDescent="0.35">
      <c r="A16" s="86"/>
      <c r="B16" s="1"/>
      <c r="C16" s="1" t="str">
        <f>_xlfn.XLOOKUP(B16,ppv[VisualId],ppv[DpmBucket],"")</f>
        <v/>
      </c>
      <c r="D16" s="1"/>
      <c r="E16" s="1"/>
      <c r="F16" s="86"/>
      <c r="G16" s="56"/>
      <c r="H16" s="57"/>
      <c r="I16" s="86"/>
      <c r="L16" s="18">
        <v>1</v>
      </c>
      <c r="M16" s="94">
        <f t="shared" ref="M16:V16" si="2">M5+60</f>
        <v>60</v>
      </c>
      <c r="N16" s="93">
        <f t="shared" si="2"/>
        <v>62</v>
      </c>
      <c r="O16" s="93">
        <f t="shared" si="2"/>
        <v>69</v>
      </c>
      <c r="P16" s="93">
        <f t="shared" si="2"/>
        <v>76</v>
      </c>
      <c r="Q16" s="93">
        <f t="shared" si="2"/>
        <v>83</v>
      </c>
      <c r="R16" s="93">
        <f t="shared" si="2"/>
        <v>90</v>
      </c>
      <c r="S16" s="93">
        <f t="shared" si="2"/>
        <v>97</v>
      </c>
      <c r="T16" s="93">
        <f t="shared" si="2"/>
        <v>104</v>
      </c>
      <c r="U16" s="93">
        <f t="shared" si="2"/>
        <v>111</v>
      </c>
      <c r="V16" s="93">
        <f t="shared" si="2"/>
        <v>118</v>
      </c>
      <c r="X16" s="79"/>
      <c r="Y16" s="74"/>
      <c r="Z16" s="84"/>
      <c r="AA16" s="76"/>
      <c r="AB16" s="74"/>
      <c r="AC16" s="81"/>
      <c r="AD16" s="79"/>
      <c r="AE16" s="88"/>
      <c r="AF16" s="68"/>
      <c r="AG16" s="81"/>
      <c r="AH16" s="79"/>
      <c r="AI16" s="68"/>
      <c r="AJ16" s="81"/>
      <c r="AK16" s="79"/>
      <c r="AL16" s="86"/>
      <c r="AM16" s="86"/>
    </row>
    <row r="17" spans="1:39" ht="15" thickBot="1" x14ac:dyDescent="0.35">
      <c r="A17" s="86"/>
      <c r="B17" s="1"/>
      <c r="C17" s="1" t="str">
        <f>_xlfn.XLOOKUP(B17,ppv[VisualId],ppv[DpmBucket],"")</f>
        <v/>
      </c>
      <c r="D17" s="1"/>
      <c r="E17" s="1"/>
      <c r="F17" s="86"/>
      <c r="G17" s="56"/>
      <c r="H17" s="57"/>
      <c r="I17" s="86"/>
      <c r="L17" s="18">
        <v>2</v>
      </c>
      <c r="M17" s="94">
        <f t="shared" ref="M17:V17" si="3">M6+60</f>
        <v>61</v>
      </c>
      <c r="N17" s="93">
        <f t="shared" si="3"/>
        <v>63</v>
      </c>
      <c r="O17" s="93">
        <f t="shared" si="3"/>
        <v>70</v>
      </c>
      <c r="P17" s="93">
        <f t="shared" si="3"/>
        <v>77</v>
      </c>
      <c r="Q17" s="93">
        <f t="shared" si="3"/>
        <v>84</v>
      </c>
      <c r="R17" s="93">
        <f t="shared" si="3"/>
        <v>91</v>
      </c>
      <c r="S17" s="93">
        <f t="shared" si="3"/>
        <v>98</v>
      </c>
      <c r="T17" s="93">
        <f t="shared" si="3"/>
        <v>105</v>
      </c>
      <c r="U17" s="93">
        <f t="shared" si="3"/>
        <v>112</v>
      </c>
      <c r="V17" s="93">
        <f t="shared" si="3"/>
        <v>119</v>
      </c>
      <c r="X17" s="79"/>
      <c r="Y17" s="74"/>
      <c r="Z17" s="84"/>
      <c r="AA17" s="76"/>
      <c r="AB17" s="74"/>
      <c r="AC17" s="81"/>
      <c r="AD17" s="79"/>
      <c r="AE17" s="88"/>
      <c r="AF17" s="68"/>
      <c r="AG17" s="81"/>
      <c r="AH17" s="79"/>
      <c r="AI17" s="68"/>
      <c r="AJ17" s="81"/>
      <c r="AK17" s="79"/>
      <c r="AL17" s="86"/>
      <c r="AM17" s="86"/>
    </row>
    <row r="18" spans="1:39" ht="15" thickBot="1" x14ac:dyDescent="0.35">
      <c r="A18" s="86"/>
      <c r="B18" s="1"/>
      <c r="C18" s="1" t="str">
        <f>_xlfn.XLOOKUP(B18,ppv[VisualId],ppv[DpmBucket],"")</f>
        <v/>
      </c>
      <c r="D18" s="1"/>
      <c r="E18" s="1"/>
      <c r="F18" s="86"/>
      <c r="G18" s="58"/>
      <c r="H18" s="59"/>
      <c r="I18" s="86"/>
      <c r="J18" s="60" t="s">
        <v>79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79"/>
      <c r="Y18" s="74"/>
      <c r="Z18" s="84"/>
      <c r="AA18" s="76"/>
      <c r="AB18" s="74"/>
      <c r="AC18" s="81"/>
      <c r="AD18" s="79"/>
      <c r="AE18" s="88"/>
      <c r="AF18" s="68"/>
      <c r="AG18" s="81"/>
      <c r="AH18" s="79"/>
      <c r="AI18" s="68"/>
      <c r="AJ18" s="81"/>
      <c r="AK18" s="79"/>
      <c r="AL18" s="86"/>
      <c r="AM18" s="86"/>
    </row>
    <row r="19" spans="1:39" ht="15" thickBot="1" x14ac:dyDescent="0.35">
      <c r="A19" s="86"/>
      <c r="B19" s="1"/>
      <c r="C19" s="1" t="str">
        <f>_xlfn.XLOOKUP(B19,ppv[VisualId],ppv[DpmBucket],"")</f>
        <v/>
      </c>
      <c r="D19" s="1"/>
      <c r="E19" s="1"/>
      <c r="F19" s="86"/>
      <c r="G19" s="86"/>
      <c r="H19" s="86"/>
      <c r="I19" s="86"/>
      <c r="J19" s="39" t="s">
        <v>80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79"/>
      <c r="Y19" s="74"/>
      <c r="Z19" s="84"/>
      <c r="AA19" s="76"/>
      <c r="AB19" s="74"/>
      <c r="AC19" s="81"/>
      <c r="AD19" s="79"/>
      <c r="AE19" s="88"/>
      <c r="AF19" s="68"/>
      <c r="AG19" s="81"/>
      <c r="AH19" s="79"/>
      <c r="AI19" s="68"/>
      <c r="AJ19" s="81"/>
      <c r="AK19" s="79"/>
      <c r="AL19" s="86"/>
      <c r="AM19" s="86"/>
    </row>
    <row r="20" spans="1:39" ht="15" thickBot="1" x14ac:dyDescent="0.35">
      <c r="A20" s="86"/>
      <c r="B20" s="1"/>
      <c r="C20" s="1" t="str">
        <f>_xlfn.XLOOKUP(B20,ppv[VisualId],ppv[DpmBucket],"")</f>
        <v/>
      </c>
      <c r="D20" s="1"/>
      <c r="E20" s="1"/>
      <c r="F20" s="86"/>
      <c r="G20" s="86"/>
      <c r="H20" s="86"/>
      <c r="I20" s="86"/>
      <c r="J20" s="62" t="s">
        <v>134</v>
      </c>
      <c r="L20" s="18">
        <v>5</v>
      </c>
      <c r="M20" s="67" t="s">
        <v>104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89" t="s">
        <v>102</v>
      </c>
      <c r="X20" s="79"/>
      <c r="Y20" s="74"/>
      <c r="Z20" s="84"/>
      <c r="AA20" s="76"/>
      <c r="AB20" s="74"/>
      <c r="AC20" s="81"/>
      <c r="AD20" s="79"/>
      <c r="AE20" s="88"/>
      <c r="AF20" s="68"/>
      <c r="AG20" s="81"/>
      <c r="AH20" s="79"/>
      <c r="AI20" s="68"/>
      <c r="AJ20" s="81"/>
      <c r="AK20" s="79"/>
      <c r="AL20" s="86"/>
      <c r="AM20" s="86"/>
    </row>
    <row r="21" spans="1:39" ht="15" thickBot="1" x14ac:dyDescent="0.35">
      <c r="A21" s="86"/>
      <c r="B21" s="1"/>
      <c r="C21" s="1" t="str">
        <f>_xlfn.XLOOKUP(B21,ppv[VisualId],ppv[DpmBucket],"")</f>
        <v/>
      </c>
      <c r="D21" s="1"/>
      <c r="E21" s="1"/>
      <c r="F21" s="86"/>
      <c r="G21" s="86"/>
      <c r="H21" s="86"/>
      <c r="I21" s="86"/>
      <c r="J21" s="40" t="s">
        <v>81</v>
      </c>
      <c r="L21" s="18">
        <v>6</v>
      </c>
      <c r="M21" s="67" t="s">
        <v>105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89" t="s">
        <v>103</v>
      </c>
      <c r="X21" s="79"/>
      <c r="Y21" s="74"/>
      <c r="Z21" s="84"/>
      <c r="AA21" s="76"/>
      <c r="AB21" s="74"/>
      <c r="AC21" s="81"/>
      <c r="AD21" s="79"/>
      <c r="AE21" s="88"/>
      <c r="AF21" s="68"/>
      <c r="AG21" s="81"/>
      <c r="AH21" s="79"/>
      <c r="AI21" s="68"/>
      <c r="AJ21" s="81"/>
      <c r="AK21" s="79"/>
      <c r="AL21" s="86"/>
      <c r="AM21" s="86"/>
    </row>
    <row r="22" spans="1:39" ht="15" thickBot="1" x14ac:dyDescent="0.35">
      <c r="A22" s="86"/>
      <c r="B22" s="1"/>
      <c r="C22" s="1" t="str">
        <f>_xlfn.XLOOKUP(B22,ppv[VisualId],ppv[DpmBucket],"")</f>
        <v/>
      </c>
      <c r="D22" s="1"/>
      <c r="E22" s="1"/>
      <c r="F22" s="86"/>
      <c r="G22" s="86"/>
      <c r="H22" s="86"/>
      <c r="I22" s="86"/>
      <c r="J22" s="66" t="s">
        <v>97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79"/>
      <c r="Y22" s="74"/>
      <c r="Z22" s="84"/>
      <c r="AA22" s="76"/>
      <c r="AB22" s="74"/>
      <c r="AC22" s="81"/>
      <c r="AD22" s="79"/>
      <c r="AE22" s="88"/>
      <c r="AF22" s="68"/>
      <c r="AG22" s="81"/>
      <c r="AH22" s="79"/>
      <c r="AI22" s="68"/>
      <c r="AJ22" s="81"/>
      <c r="AK22" s="79"/>
      <c r="AL22" s="86"/>
      <c r="AM22" s="86"/>
    </row>
    <row r="23" spans="1:39" ht="15" thickBot="1" x14ac:dyDescent="0.35">
      <c r="A23" s="86"/>
      <c r="B23" s="1"/>
      <c r="C23" s="1" t="str">
        <f>_xlfn.XLOOKUP(B23,ppv[VisualId],ppv[DpmBucket],"")</f>
        <v/>
      </c>
      <c r="D23" s="1"/>
      <c r="E23" s="1"/>
      <c r="F23" s="86"/>
      <c r="G23" s="86"/>
      <c r="H23" s="86"/>
      <c r="I23" s="86"/>
      <c r="J23" s="86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79"/>
      <c r="Y23" s="74"/>
      <c r="Z23" s="84"/>
      <c r="AA23" s="76"/>
      <c r="AB23" s="74"/>
      <c r="AC23" s="81"/>
      <c r="AD23" s="79"/>
      <c r="AE23" s="88"/>
      <c r="AF23" s="68"/>
      <c r="AG23" s="81"/>
      <c r="AH23" s="79"/>
      <c r="AI23" s="68"/>
      <c r="AJ23" s="81"/>
      <c r="AK23" s="79"/>
      <c r="AL23" s="86"/>
      <c r="AM23" s="86"/>
    </row>
    <row r="24" spans="1:39" ht="15" thickBot="1" x14ac:dyDescent="0.35">
      <c r="A24" s="86"/>
      <c r="B24" s="1"/>
      <c r="C24" s="1" t="str">
        <f>_xlfn.XLOOKUP(B24,ppv[VisualId],ppv[DpmBucket],"")</f>
        <v/>
      </c>
      <c r="D24" s="1"/>
      <c r="E24" s="1"/>
      <c r="F24" s="86"/>
      <c r="G24" s="86"/>
      <c r="H24" s="86"/>
      <c r="I24" s="86"/>
      <c r="J24" s="86"/>
      <c r="X24" s="79"/>
      <c r="Y24" s="74"/>
      <c r="Z24" s="84"/>
      <c r="AA24" s="76"/>
      <c r="AB24" s="74"/>
      <c r="AC24" s="81"/>
      <c r="AD24" s="79"/>
      <c r="AE24" s="88"/>
      <c r="AF24" s="68"/>
      <c r="AG24" s="81"/>
      <c r="AH24" s="79"/>
      <c r="AI24" s="68"/>
      <c r="AJ24" s="81"/>
      <c r="AK24" s="79"/>
      <c r="AL24" s="86"/>
      <c r="AM24" s="86"/>
    </row>
    <row r="25" spans="1:39" ht="15" thickBot="1" x14ac:dyDescent="0.35">
      <c r="A25" s="86"/>
      <c r="B25" s="1"/>
      <c r="C25" s="1" t="str">
        <f>_xlfn.XLOOKUP(B25,ppv[VisualId],ppv[DpmBucket],"")</f>
        <v/>
      </c>
      <c r="D25" s="1"/>
      <c r="E25" s="1"/>
      <c r="F25" s="86"/>
      <c r="G25" s="86"/>
      <c r="H25" s="86"/>
      <c r="I25" s="86"/>
      <c r="J25" s="86"/>
      <c r="K25" s="27" t="s">
        <v>125</v>
      </c>
      <c r="L25" s="9" t="s">
        <v>27</v>
      </c>
      <c r="M25" s="90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79"/>
      <c r="Y25" s="74"/>
      <c r="Z25" s="84"/>
      <c r="AA25" s="76"/>
      <c r="AB25" s="74"/>
      <c r="AC25" s="81"/>
      <c r="AD25" s="79"/>
      <c r="AE25" s="88"/>
      <c r="AF25" s="68"/>
      <c r="AG25" s="81"/>
      <c r="AH25" s="79"/>
      <c r="AI25" s="68"/>
      <c r="AJ25" s="81"/>
      <c r="AK25" s="79"/>
      <c r="AL25" s="86"/>
      <c r="AM25" s="86"/>
    </row>
    <row r="26" spans="1:39" ht="15" thickBot="1" x14ac:dyDescent="0.35">
      <c r="A26" s="86"/>
      <c r="B26" s="1"/>
      <c r="C26" s="1" t="str">
        <f>_xlfn.XLOOKUP(B26,ppv[VisualId],ppv[DpmBucket],"")</f>
        <v/>
      </c>
      <c r="D26" s="1"/>
      <c r="E26" s="1"/>
      <c r="F26" s="86"/>
      <c r="G26" s="86"/>
      <c r="H26" s="86"/>
      <c r="I26" s="86"/>
      <c r="J26" s="86"/>
      <c r="K26" s="29">
        <v>2</v>
      </c>
      <c r="L26" s="20">
        <v>0</v>
      </c>
      <c r="M26" s="91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79"/>
      <c r="Y26" s="74"/>
      <c r="Z26" s="84"/>
      <c r="AA26" s="76"/>
      <c r="AB26" s="74"/>
      <c r="AC26" s="81"/>
      <c r="AD26" s="79"/>
      <c r="AE26" s="88"/>
      <c r="AF26" s="68"/>
      <c r="AG26" s="81"/>
      <c r="AH26" s="79"/>
      <c r="AI26" s="68"/>
      <c r="AJ26" s="81"/>
      <c r="AK26" s="79"/>
      <c r="AL26" s="86"/>
      <c r="AM26" s="86"/>
    </row>
    <row r="27" spans="1:39" ht="15" thickBot="1" x14ac:dyDescent="0.35">
      <c r="A27" s="86"/>
      <c r="B27" s="1"/>
      <c r="C27" s="1" t="str">
        <f>_xlfn.XLOOKUP(B27,ppv[VisualId],ppv[DpmBucket],"")</f>
        <v/>
      </c>
      <c r="D27" s="1"/>
      <c r="E27" s="1"/>
      <c r="F27" s="86"/>
      <c r="G27" s="86"/>
      <c r="H27" s="86"/>
      <c r="I27" s="86"/>
      <c r="J27" s="86"/>
      <c r="K27" s="86"/>
      <c r="L27" s="18">
        <v>1</v>
      </c>
      <c r="M27" s="93">
        <f t="shared" ref="M27:V27" si="5">M16+60</f>
        <v>120</v>
      </c>
      <c r="N27" s="93">
        <f t="shared" si="5"/>
        <v>122</v>
      </c>
      <c r="O27" s="93">
        <f t="shared" si="5"/>
        <v>129</v>
      </c>
      <c r="P27" s="93">
        <f t="shared" si="5"/>
        <v>136</v>
      </c>
      <c r="Q27" s="93">
        <f t="shared" si="5"/>
        <v>143</v>
      </c>
      <c r="R27" s="93">
        <f t="shared" si="5"/>
        <v>150</v>
      </c>
      <c r="S27" s="93">
        <f t="shared" si="5"/>
        <v>157</v>
      </c>
      <c r="T27" s="93">
        <f t="shared" si="5"/>
        <v>164</v>
      </c>
      <c r="U27" s="93">
        <f t="shared" si="5"/>
        <v>171</v>
      </c>
      <c r="V27" s="93">
        <f t="shared" si="5"/>
        <v>178</v>
      </c>
      <c r="X27" s="79"/>
      <c r="Y27" s="74"/>
      <c r="Z27" s="84"/>
      <c r="AA27" s="76"/>
      <c r="AB27" s="74"/>
      <c r="AC27" s="81"/>
      <c r="AD27" s="79"/>
      <c r="AE27" s="88"/>
      <c r="AF27" s="68"/>
      <c r="AG27" s="81"/>
      <c r="AH27" s="79"/>
      <c r="AI27" s="68"/>
      <c r="AJ27" s="81"/>
      <c r="AK27" s="79"/>
      <c r="AL27" s="86"/>
      <c r="AM27" s="86"/>
    </row>
    <row r="28" spans="1:39" ht="15" thickBot="1" x14ac:dyDescent="0.35">
      <c r="A28" s="86"/>
      <c r="B28" s="1"/>
      <c r="C28" s="1" t="str">
        <f>_xlfn.XLOOKUP(B28,ppv[VisualId],ppv[DpmBucket],"")</f>
        <v/>
      </c>
      <c r="D28" s="1"/>
      <c r="E28" s="1"/>
      <c r="F28" s="86"/>
      <c r="G28" s="86"/>
      <c r="H28" s="86"/>
      <c r="I28" s="86"/>
      <c r="J28" s="86"/>
      <c r="K28" s="86"/>
      <c r="L28" s="18">
        <v>2</v>
      </c>
      <c r="M28" s="93">
        <f t="shared" ref="M28:V28" si="6">M17+60</f>
        <v>121</v>
      </c>
      <c r="N28" s="93">
        <f t="shared" si="6"/>
        <v>123</v>
      </c>
      <c r="O28" s="93">
        <f t="shared" si="6"/>
        <v>130</v>
      </c>
      <c r="P28" s="93">
        <f t="shared" si="6"/>
        <v>137</v>
      </c>
      <c r="Q28" s="93">
        <f t="shared" si="6"/>
        <v>144</v>
      </c>
      <c r="R28" s="93">
        <f t="shared" si="6"/>
        <v>151</v>
      </c>
      <c r="S28" s="93">
        <f t="shared" si="6"/>
        <v>158</v>
      </c>
      <c r="T28" s="93">
        <f t="shared" si="6"/>
        <v>165</v>
      </c>
      <c r="U28" s="93">
        <f t="shared" si="6"/>
        <v>172</v>
      </c>
      <c r="V28" s="93">
        <f t="shared" si="6"/>
        <v>179</v>
      </c>
      <c r="X28" s="79"/>
      <c r="Y28" s="74"/>
      <c r="Z28" s="84"/>
      <c r="AA28" s="76"/>
      <c r="AB28" s="74"/>
      <c r="AC28" s="81"/>
      <c r="AD28" s="79"/>
      <c r="AE28" s="88"/>
      <c r="AF28" s="68"/>
      <c r="AG28" s="81"/>
      <c r="AH28" s="79"/>
      <c r="AI28" s="68"/>
      <c r="AJ28" s="81"/>
      <c r="AK28" s="79"/>
      <c r="AL28" s="86"/>
      <c r="AM28" s="86"/>
    </row>
    <row r="29" spans="1:39" ht="15" thickBot="1" x14ac:dyDescent="0.35">
      <c r="A29" s="86"/>
      <c r="B29" s="1"/>
      <c r="C29" s="1" t="str">
        <f>_xlfn.XLOOKUP(B29,ppv[VisualId],ppv[DpmBucket],"")</f>
        <v/>
      </c>
      <c r="D29" s="1"/>
      <c r="E29" s="1"/>
      <c r="F29" s="86"/>
      <c r="G29" s="86"/>
      <c r="H29" s="86"/>
      <c r="I29" s="86"/>
      <c r="J29" s="60" t="s">
        <v>79</v>
      </c>
      <c r="K29" s="86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79"/>
      <c r="Y29" s="74"/>
      <c r="Z29" s="84"/>
      <c r="AA29" s="76"/>
      <c r="AB29" s="74"/>
      <c r="AC29" s="81"/>
      <c r="AD29" s="79"/>
      <c r="AE29" s="88"/>
      <c r="AF29" s="68"/>
      <c r="AG29" s="81"/>
      <c r="AH29" s="79"/>
      <c r="AI29" s="68"/>
      <c r="AJ29" s="81"/>
      <c r="AK29" s="79"/>
      <c r="AL29" s="86"/>
      <c r="AM29" s="86"/>
    </row>
    <row r="30" spans="1:39" ht="15" thickBot="1" x14ac:dyDescent="0.35">
      <c r="A30" s="86"/>
      <c r="B30" s="1"/>
      <c r="C30" s="1" t="str">
        <f>_xlfn.XLOOKUP(B30,ppv[VisualId],ppv[DpmBucket],"")</f>
        <v/>
      </c>
      <c r="D30" s="1"/>
      <c r="E30" s="1"/>
      <c r="F30" s="86"/>
      <c r="G30" s="86"/>
      <c r="H30" s="86"/>
      <c r="I30" s="86"/>
      <c r="J30" s="39" t="s">
        <v>80</v>
      </c>
      <c r="K30" s="86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79"/>
      <c r="Y30" s="74"/>
      <c r="Z30" s="84"/>
      <c r="AA30" s="76"/>
      <c r="AB30" s="74"/>
      <c r="AC30" s="81"/>
      <c r="AD30" s="79"/>
      <c r="AE30" s="88"/>
      <c r="AF30" s="68"/>
      <c r="AG30" s="81"/>
      <c r="AH30" s="79"/>
      <c r="AI30" s="68"/>
      <c r="AJ30" s="81"/>
      <c r="AK30" s="79"/>
      <c r="AL30" s="86"/>
      <c r="AM30" s="86"/>
    </row>
    <row r="31" spans="1:39" ht="15" thickBot="1" x14ac:dyDescent="0.35">
      <c r="A31" s="86"/>
      <c r="B31" s="1"/>
      <c r="C31" s="1" t="str">
        <f>_xlfn.XLOOKUP(B31,ppv[VisualId],ppv[DpmBucket],"")</f>
        <v/>
      </c>
      <c r="D31" s="1"/>
      <c r="E31" s="1"/>
      <c r="F31" s="86"/>
      <c r="G31" s="86"/>
      <c r="H31" s="86"/>
      <c r="I31" s="86"/>
      <c r="J31" s="62" t="s">
        <v>134</v>
      </c>
      <c r="K31" s="86"/>
      <c r="L31" s="18">
        <v>5</v>
      </c>
      <c r="M31" s="67" t="s">
        <v>106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89" t="s">
        <v>108</v>
      </c>
      <c r="X31" s="79"/>
      <c r="Y31" s="74"/>
      <c r="Z31" s="84"/>
      <c r="AA31" s="76"/>
      <c r="AB31" s="74"/>
      <c r="AC31" s="81"/>
      <c r="AD31" s="79"/>
      <c r="AE31" s="88"/>
      <c r="AF31" s="68"/>
      <c r="AG31" s="81"/>
      <c r="AH31" s="79"/>
      <c r="AI31" s="68"/>
      <c r="AJ31" s="81"/>
      <c r="AK31" s="79"/>
      <c r="AL31" s="86"/>
      <c r="AM31" s="86"/>
    </row>
    <row r="32" spans="1:39" ht="15" thickBot="1" x14ac:dyDescent="0.35">
      <c r="A32" s="86"/>
      <c r="B32" s="1"/>
      <c r="C32" s="1" t="str">
        <f>_xlfn.XLOOKUP(B32,ppv[VisualId],ppv[DpmBucket],"")</f>
        <v/>
      </c>
      <c r="D32" s="1"/>
      <c r="E32" s="1"/>
      <c r="F32" s="86"/>
      <c r="G32" s="86"/>
      <c r="H32" s="86"/>
      <c r="I32" s="86"/>
      <c r="J32" s="40" t="s">
        <v>81</v>
      </c>
      <c r="K32" s="86"/>
      <c r="L32" s="18">
        <v>6</v>
      </c>
      <c r="M32" s="67" t="s">
        <v>107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89" t="s">
        <v>109</v>
      </c>
      <c r="X32" s="79"/>
      <c r="Y32" s="74"/>
      <c r="Z32" s="84"/>
      <c r="AA32" s="76"/>
      <c r="AB32" s="74"/>
      <c r="AC32" s="81"/>
      <c r="AD32" s="79"/>
      <c r="AE32" s="88"/>
      <c r="AF32" s="68"/>
      <c r="AG32" s="81"/>
      <c r="AH32" s="79"/>
      <c r="AI32" s="68"/>
      <c r="AJ32" s="81"/>
      <c r="AK32" s="79"/>
      <c r="AL32" s="86"/>
      <c r="AM32" s="86"/>
    </row>
    <row r="33" spans="1:39" ht="15" thickBot="1" x14ac:dyDescent="0.35">
      <c r="A33" s="86"/>
      <c r="B33" s="1"/>
      <c r="C33" s="1" t="str">
        <f>_xlfn.XLOOKUP(B33,ppv[VisualId],ppv[DpmBucket],"")</f>
        <v/>
      </c>
      <c r="D33" s="1"/>
      <c r="E33" s="1"/>
      <c r="F33" s="86"/>
      <c r="G33" s="86"/>
      <c r="H33" s="86"/>
      <c r="I33" s="86"/>
      <c r="J33" s="66" t="s">
        <v>97</v>
      </c>
      <c r="K33" s="86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79"/>
      <c r="Y33" s="74"/>
      <c r="Z33" s="84"/>
      <c r="AA33" s="76"/>
      <c r="AB33" s="74"/>
      <c r="AC33" s="81"/>
      <c r="AD33" s="79"/>
      <c r="AE33" s="88"/>
      <c r="AF33" s="68"/>
      <c r="AG33" s="81"/>
      <c r="AH33" s="79"/>
      <c r="AI33" s="68"/>
      <c r="AJ33" s="81"/>
      <c r="AK33" s="79"/>
      <c r="AL33" s="86"/>
      <c r="AM33" s="86"/>
    </row>
    <row r="34" spans="1:39" ht="15" thickBot="1" x14ac:dyDescent="0.35">
      <c r="A34" s="86"/>
      <c r="B34" s="1"/>
      <c r="C34" s="1" t="str">
        <f>_xlfn.XLOOKUP(B34,ppv[VisualId],ppv[DpmBucket],"")</f>
        <v/>
      </c>
      <c r="D34" s="1"/>
      <c r="E34" s="1"/>
      <c r="F34" s="86"/>
      <c r="G34" s="86"/>
      <c r="H34" s="86"/>
      <c r="I34" s="86"/>
      <c r="J34" s="86"/>
      <c r="K34" s="86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0"/>
      <c r="Y34" s="75"/>
      <c r="Z34" s="85"/>
      <c r="AA34" s="77"/>
      <c r="AB34" s="75"/>
      <c r="AC34" s="82"/>
      <c r="AD34" s="80"/>
      <c r="AE34" s="92"/>
      <c r="AF34" s="68"/>
      <c r="AG34" s="82"/>
      <c r="AH34" s="80"/>
      <c r="AI34" s="68"/>
      <c r="AJ34" s="82"/>
      <c r="AK34" s="80"/>
      <c r="AL34" s="86"/>
      <c r="AM34" s="86"/>
    </row>
    <row r="35" spans="1:39" x14ac:dyDescent="0.3">
      <c r="A35" s="86"/>
      <c r="B35" s="1"/>
      <c r="C35" s="1" t="str">
        <f>_xlfn.XLOOKUP(B35,ppv[VisualId],ppv[DpmBucket],"")</f>
        <v/>
      </c>
      <c r="D35" s="1"/>
      <c r="E35" s="1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</row>
    <row r="36" spans="1:39" x14ac:dyDescent="0.3">
      <c r="A36" s="86"/>
      <c r="B36" s="1"/>
      <c r="C36" s="1" t="str">
        <f>_xlfn.XLOOKUP(B36,ppv[VisualId],ppv[DpmBucket],"")</f>
        <v/>
      </c>
      <c r="D36" s="1"/>
      <c r="E36" s="1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</row>
    <row r="37" spans="1:39" x14ac:dyDescent="0.3">
      <c r="A37" s="86"/>
      <c r="B37" s="1"/>
      <c r="C37" s="1" t="str">
        <f>_xlfn.XLOOKUP(B37,ppv[VisualId],ppv[DpmBucket],"")</f>
        <v/>
      </c>
      <c r="D37" s="1"/>
      <c r="E37" s="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</row>
    <row r="38" spans="1:39" x14ac:dyDescent="0.3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</row>
    <row r="39" spans="1:39" x14ac:dyDescent="0.3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</row>
    <row r="40" spans="1:39" x14ac:dyDescent="0.3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</row>
    <row r="41" spans="1:39" x14ac:dyDescent="0.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</row>
    <row r="42" spans="1:39" x14ac:dyDescent="0.3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</row>
    <row r="43" spans="1:39" x14ac:dyDescent="0.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</row>
    <row r="44" spans="1:39" x14ac:dyDescent="0.3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</row>
    <row r="45" spans="1:39" x14ac:dyDescent="0.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</row>
    <row r="46" spans="1:39" x14ac:dyDescent="0.3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</row>
    <row r="47" spans="1:39" x14ac:dyDescent="0.3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</row>
    <row r="48" spans="1:39" x14ac:dyDescent="0.3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</row>
    <row r="49" spans="1:38" x14ac:dyDescent="0.3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</row>
    <row r="50" spans="1:38" x14ac:dyDescent="0.3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</row>
    <row r="51" spans="1:38" x14ac:dyDescent="0.3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</row>
    <row r="52" spans="1:38" x14ac:dyDescent="0.3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</row>
    <row r="53" spans="1:38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</row>
    <row r="54" spans="1:38" x14ac:dyDescent="0.3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</row>
    <row r="55" spans="1:38" x14ac:dyDescent="0.3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</row>
    <row r="56" spans="1:38" x14ac:dyDescent="0.3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</row>
    <row r="57" spans="1:38" x14ac:dyDescent="0.3">
      <c r="A57" s="86"/>
    </row>
    <row r="58" spans="1:38" x14ac:dyDescent="0.3">
      <c r="A58" s="86"/>
    </row>
    <row r="59" spans="1:38" x14ac:dyDescent="0.3">
      <c r="A59" s="86"/>
    </row>
  </sheetData>
  <mergeCells count="11">
    <mergeCell ref="L1:AK1"/>
    <mergeCell ref="G6:H6"/>
    <mergeCell ref="G7:H7"/>
    <mergeCell ref="AJ3:AK3"/>
    <mergeCell ref="AG3:AH3"/>
    <mergeCell ref="AC3:AE3"/>
    <mergeCell ref="Z3:AA3"/>
    <mergeCell ref="X2:AA2"/>
    <mergeCell ref="AB2:AC2"/>
    <mergeCell ref="AD2:AF2"/>
    <mergeCell ref="AH2:AJ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disablePrompts="1"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_xlfn.XLOOKUP(M5,ErrorData!$G$1:$G$186,ErrorData!$K$1:$K$186)=TRUE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_xlfn.XLOOKUP(M5,ErrorData!$G$1:$G$186,ErrorData!$J$1:$J$186)=TRUE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_xlfn.XLOOKUP(M5,ErrorData!$G$1:$G$186,ErrorData!$L$1:$L$186)=TRUE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_xlfn.XLOOKUP(V31,ErrorData!$AI$3:$AI$15,ErrorData!$AJ$3:$AJ$15)=TRUE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  <x14:dataValidation type="list" allowBlank="1" showInputMessage="1" showErrorMessage="1" xr:uid="{3544B18A-8CCB-49A3-BFE4-1623780809C8}">
          <x14:formula1>
            <xm:f>_xlfn._TRO_TRAILING(ErrorData!$D$8:$D$12)</xm:f>
          </x14:formula1>
          <xm:sqref>AG2</xm:sqref>
        </x14:dataValidation>
        <x14:dataValidation type="list" allowBlank="1" showInputMessage="1" showErrorMessage="1" xr:uid="{5826EDB1-C658-4A56-8D07-B2E9DCA63259}">
          <x14:formula1>
            <xm:f>ErrorData!$D$14:$D$15</xm:f>
          </x14:formula1>
          <xm:sqref>AK2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V182"/>
  <sheetViews>
    <sheetView workbookViewId="0">
      <selection activeCell="C13" sqref="C13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.88671875" customWidth="1"/>
    <col min="13" max="13" width="70.77734375" bestFit="1" customWidth="1"/>
    <col min="14" max="14" width="19.5546875" bestFit="1" customWidth="1"/>
    <col min="15" max="15" width="72.6640625" bestFit="1" customWidth="1"/>
    <col min="16" max="16" width="19.5546875" customWidth="1"/>
    <col min="17" max="17" width="73.33203125" bestFit="1" customWidth="1"/>
    <col min="18" max="18" width="19.5546875" customWidth="1"/>
    <col min="19" max="19" width="71.77734375" bestFit="1" customWidth="1"/>
    <col min="20" max="20" width="19.5546875" customWidth="1"/>
    <col min="21" max="21" width="61.88671875" bestFit="1" customWidth="1"/>
    <col min="22" max="22" width="18.21875" bestFit="1" customWidth="1"/>
    <col min="23" max="23" width="61.88671875" bestFit="1" customWidth="1"/>
    <col min="24" max="24" width="18.21875" customWidth="1"/>
    <col min="25" max="25" width="59.88671875" bestFit="1" customWidth="1"/>
    <col min="26" max="26" width="18.21875" customWidth="1"/>
    <col min="27" max="27" width="20" bestFit="1" customWidth="1"/>
    <col min="28" max="28" width="11.109375" bestFit="1" customWidth="1"/>
    <col min="29" max="29" width="77.44140625" bestFit="1" customWidth="1"/>
    <col min="30" max="30" width="19" bestFit="1" customWidth="1"/>
    <col min="33" max="33" width="11.33203125" bestFit="1" customWidth="1"/>
    <col min="34" max="34" width="10.21875" bestFit="1" customWidth="1"/>
    <col min="35" max="35" width="8.33203125" bestFit="1" customWidth="1"/>
    <col min="36" max="36" width="6" bestFit="1" customWidth="1"/>
    <col min="37" max="37" width="59" bestFit="1" customWidth="1"/>
    <col min="38" max="38" width="22.109375" bestFit="1" customWidth="1"/>
    <col min="43" max="43" width="78.5546875" bestFit="1" customWidth="1"/>
    <col min="44" max="44" width="10.109375" customWidth="1"/>
    <col min="46" max="46" width="7.109375" bestFit="1" customWidth="1"/>
    <col min="47" max="47" width="78.5546875" bestFit="1" customWidth="1"/>
    <col min="48" max="48" width="10.44140625" bestFit="1" customWidth="1"/>
  </cols>
  <sheetData>
    <row r="1" spans="1:48" ht="79.8" customHeight="1" thickBot="1" x14ac:dyDescent="0.35">
      <c r="A1" s="109" t="s">
        <v>74</v>
      </c>
      <c r="B1" s="110"/>
      <c r="C1" s="111"/>
      <c r="F1" t="s">
        <v>126</v>
      </c>
      <c r="G1" t="str">
        <f>IF(MC_Check!AB2="DPMB","__",".")</f>
        <v>__</v>
      </c>
      <c r="AP1" t="s">
        <v>110</v>
      </c>
      <c r="AT1" t="s">
        <v>111</v>
      </c>
    </row>
    <row r="2" spans="1:48" x14ac:dyDescent="0.3">
      <c r="A2" t="s">
        <v>21</v>
      </c>
      <c r="B2" t="s">
        <v>67</v>
      </c>
      <c r="C2" t="s">
        <v>22</v>
      </c>
      <c r="D2" t="s">
        <v>129</v>
      </c>
      <c r="F2" t="s">
        <v>23</v>
      </c>
      <c r="G2" t="s">
        <v>24</v>
      </c>
      <c r="H2" t="s">
        <v>144</v>
      </c>
      <c r="I2" t="s">
        <v>151</v>
      </c>
      <c r="J2" t="s">
        <v>25</v>
      </c>
      <c r="K2" t="s">
        <v>26</v>
      </c>
      <c r="L2" t="s">
        <v>68</v>
      </c>
      <c r="M2" t="s">
        <v>69</v>
      </c>
      <c r="N2" t="s">
        <v>70</v>
      </c>
      <c r="O2" t="s">
        <v>133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146</v>
      </c>
      <c r="X2" t="s">
        <v>147</v>
      </c>
      <c r="Y2" t="s">
        <v>143</v>
      </c>
      <c r="Z2" t="s">
        <v>142</v>
      </c>
      <c r="AA2" t="s">
        <v>71</v>
      </c>
      <c r="AB2" t="s">
        <v>92</v>
      </c>
      <c r="AC2" t="s">
        <v>72</v>
      </c>
      <c r="AD2" t="s">
        <v>73</v>
      </c>
      <c r="AG2" s="63" t="s">
        <v>23</v>
      </c>
      <c r="AH2" s="63" t="s">
        <v>24</v>
      </c>
      <c r="AI2" s="63" t="s">
        <v>93</v>
      </c>
      <c r="AJ2" s="63" t="s">
        <v>94</v>
      </c>
      <c r="AK2" s="63" t="s">
        <v>95</v>
      </c>
      <c r="AL2" s="63" t="s">
        <v>96</v>
      </c>
      <c r="AP2" t="s">
        <v>112</v>
      </c>
      <c r="AQ2" t="s">
        <v>113</v>
      </c>
      <c r="AR2" t="s">
        <v>114</v>
      </c>
      <c r="AT2" t="s">
        <v>112</v>
      </c>
      <c r="AU2" t="s">
        <v>113</v>
      </c>
      <c r="AV2" t="s">
        <v>114</v>
      </c>
    </row>
    <row r="3" spans="1:48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128</v>
      </c>
      <c r="F3">
        <v>0</v>
      </c>
      <c r="G3">
        <v>0</v>
      </c>
      <c r="H3" s="95">
        <f>IF(MC_Check!$AK$2="PHY",misc[[#This Row],[location]],misc[[#This Row],[Module_log]])</f>
        <v>0</v>
      </c>
      <c r="I3" s="95" t="s">
        <v>145</v>
      </c>
      <c r="J3" s="5" t="b">
        <f>misc[[#This Row],[Core_Hitter_Count]]&gt;0</f>
        <v>0</v>
      </c>
      <c r="K3" t="b">
        <f>misc[[#This Row],[LLC_Hitter_Count]]&gt;0</f>
        <v>0</v>
      </c>
      <c r="L3" t="b">
        <f>misc[[#This Row],[CHA_Hitter_Count]]&gt;0</f>
        <v>0</v>
      </c>
      <c r="M3" t="str">
        <f>_xlfn.TEXTJOIN("",,"*SOCKET0**COMPUTE",misc[[#This Row],[Compute]],"**UNCORE**CHA**CHA",misc[[#This Row],[location]],splitchar,"UTIL**MC*STATUS*")</f>
        <v>*SOCKET0**COMPUTE0**UNCORE**CHA**CHA0__UTIL**MC*STATUS*</v>
      </c>
      <c r="N3">
        <f>COUNTIFS(cha_mc[TestName],misc[[#This Row],[CHA_MCA_String]],cha_mc[VisualId],MC_Check!$H$2)</f>
        <v>0</v>
      </c>
      <c r="O3" t="str">
        <f>_xlfn.TEXTJOIN("",,"*SOCKET0**COMPUTE",misc[[#This Row],[Compute]],"**CPU**MODULE",misc[[#This Row],[Module]],splitchar,"MEC*CR*MCI*STATUS**")</f>
        <v>*SOCKET0**COMPUTE0**CPU**MODULE0__MEC*CR*MCI*STATUS**</v>
      </c>
      <c r="P3">
        <f>COUNTIFS(core_mc[TestName],misc[[#This Row],[MEC_MCA_String]],core_mc[VisualId],MC_Check!$H$2)</f>
        <v>0</v>
      </c>
      <c r="Q3" t="str">
        <f>_xlfn.TEXTJOIN("",,"*SOCKET0**COMPUTE",misc[[#This Row],[Compute]],"**CPU**MODULE",misc[[#This Row],[Module]],splitchar,"AGU*CR*MCI*STATUS**")</f>
        <v>*SOCKET0**COMPUTE0**CPU**MODULE0__AGU*CR*MCI*STATUS**</v>
      </c>
      <c r="R3">
        <f>COUNTIFS(core_mc[TestName],misc[[#This Row],[AGU_MCA_String]],core_mc[VisualId],MC_Check!$H$2)</f>
        <v>0</v>
      </c>
      <c r="S3" t="str">
        <f>_xlfn.TEXTJOIN("",,"*SOCKET0**COMPUTE",misc[[#This Row],[Compute]],"**CPU**MODULE",misc[[#This Row],[Module]],splitchar,"IC*CR*MCI*STATUS**")</f>
        <v>*SOCKET0**COMPUTE0**CPU**MODULE0__IC*CR*MCI*STATUS**</v>
      </c>
      <c r="T3">
        <f>COUNTIFS(core_mc[TestName],misc[[#This Row],[IC_MCA_String]],core_mc[VisualId],MC_Check!$H$2)</f>
        <v>0</v>
      </c>
      <c r="U3" t="str">
        <f>_xlfn.TEXTJOIN("",,"*SOCKET0**COMPUTE",misc[[#This Row],[Compute]],"**CPU**MODULE",misc[[#This Row],[Module]],splitchar,"BBL*CR*MCI*STATUS**")</f>
        <v>*SOCKET0**COMPUTE0**CPU**MODULE0__BBL*CR*MCI*STATUS**</v>
      </c>
      <c r="V3">
        <f>COUNTIFS(core_mc[TestName],misc[[#This Row],[CORE_BBL_String]],core_mc[VisualId],MC_Check!$H$2)</f>
        <v>0</v>
      </c>
      <c r="W3" t="str">
        <f>_xlfn.TEXTJOIN("",,"*SOCKET0**COMPUTE",misc[[#This Row],[Compute]],"**CPU**MODULE",misc[[#This Row],[Module]],splitchar,"BUS*CR*MCI*STATUS**")</f>
        <v>*SOCKET0**COMPUTE0**CPU**MODULE0__BUS*CR*MCI*STATUS**</v>
      </c>
      <c r="X3">
        <f>COUNTIFS(core_mc[TestName],misc[[#This Row],[Core_BUS_String]],core_mc[VisualId],MC_Check!$H$2)</f>
        <v>0</v>
      </c>
      <c r="Y3" t="str">
        <f>_xlfn.TEXTJOIN("",,"*SOCKET0**COMPUTE",misc[[#This Row],[Compute]],"**CPU**MODULE",misc[[#This Row],[Module]],splitchar,"L2*CR*MCI*STATUS**")</f>
        <v>*SOCKET0**COMPUTE0**CPU**MODULE0__L2*CR*MCI*STATUS**</v>
      </c>
      <c r="Z3">
        <f>COUNTIFS(core_mc[TestName],misc[[#This Row],[Core_L2_String]],core_mc[VisualId],MC_Check!$H$2)</f>
        <v>0</v>
      </c>
      <c r="AA3">
        <f>misc[[#This Row],[Core_BBL_Count]]+misc[[#This Row],[Core_IC_Count]]+misc[[#This Row],[Core_MEC_Count]]+misc[[#This Row],[Core_AGU_Count]]+misc[[#This Row],[Core_L2_Count]]+misc[[#This Row],[Core_BUS_Count]]</f>
        <v>0</v>
      </c>
      <c r="AB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AD3">
        <f>COUNTIFS(cha_mc[TestName],misc[[#This Row],[LLC_MCA_String]],cha_mc[VisualId],MC_Check!$H$2)</f>
        <v>0</v>
      </c>
      <c r="AG3" s="64">
        <v>1</v>
      </c>
      <c r="AH3" s="64">
        <v>0</v>
      </c>
      <c r="AI3" s="65" t="str">
        <f>"CH"&amp;memss[[#This Row],[location]]</f>
        <v>CH0</v>
      </c>
      <c r="AJ3" s="65" t="b">
        <f>memss[[#This Row],[MEMSS_Hitter_Count]]&gt;0</f>
        <v>0</v>
      </c>
      <c r="AK3" s="65" t="str">
        <f>_xlfn.TEXTJOIN("",,"*SOCKET0**SOC**MEMSS**B2CMI",memss[[#This Row],[location]],splitchar,"MCI*STATUS*SHADOW*")</f>
        <v>*SOCKET0**SOC**MEMSS**B2CMI0__MCI*STATUS*SHADOW*</v>
      </c>
      <c r="AL3" s="65">
        <f>COUNTIFS(cha_mc[TestName],memss[[#This Row],[MEMMS_MCA_String]],cha_mc[VisualId],MC_Check!$H$2)</f>
        <v>0</v>
      </c>
      <c r="AP3" t="s">
        <v>115</v>
      </c>
      <c r="AQ3" t="str">
        <f>"*SOCKET0**IO0**TAPS**IOW*GLBW*IS3M*IBL*TOP110"&amp;splitchar&amp;"TAP*S3M*ERR*STS*"</f>
        <v>*SOCKET0**IO0**TAPS**IOW*GLBW*IS3M*IBL*TOP110__TAP*S3M*ERR*STS*</v>
      </c>
      <c r="AR3">
        <f>COUNTIFS(cha_mc[TestName],s3errors[[#This Row],[MCA_String]],cha_mc[VisualId],MC_Check!$H$2)</f>
        <v>0</v>
      </c>
      <c r="AT3" t="s">
        <v>115</v>
      </c>
      <c r="AU3" t="str">
        <f>"*SOCKET0**IO0**UNCORE**PUNIT**PTPCFSMS**PTPCFSMS"&amp;splitchar&amp;"MC*STATUS*"</f>
        <v>*SOCKET0**IO0**UNCORE**PUNIT**PTPCFSMS**PTPCFSMS__MC*STATUS*</v>
      </c>
      <c r="AV3">
        <f>COUNTIFS(cha_mc[TestName],punitmcas[[#This Row],[MCA_String]],cha_mc[VisualId],MC_Check!$H$2)</f>
        <v>0</v>
      </c>
    </row>
    <row r="4" spans="1:48" x14ac:dyDescent="0.3">
      <c r="D4" t="s">
        <v>130</v>
      </c>
      <c r="F4">
        <v>0</v>
      </c>
      <c r="G4">
        <v>1</v>
      </c>
      <c r="H4" s="95">
        <f>IF(MC_Check!$AK$2="PHY",misc[[#This Row],[location]],misc[[#This Row],[Module_log]])</f>
        <v>1</v>
      </c>
      <c r="I4" s="95" t="s">
        <v>145</v>
      </c>
      <c r="J4" s="5" t="b">
        <f>misc[[#This Row],[Core_Hitter_Count]]&gt;0</f>
        <v>0</v>
      </c>
      <c r="K4" t="b">
        <f>misc[[#This Row],[LLC_Hitter_Count]]&gt;0</f>
        <v>0</v>
      </c>
      <c r="L4" t="b">
        <f>misc[[#This Row],[CHA_Hitter_Count]]&gt;0</f>
        <v>0</v>
      </c>
      <c r="M4" t="str">
        <f>_xlfn.TEXTJOIN("",,"*SOCKET0**COMPUTE",misc[[#This Row],[Compute]],"**UNCORE**CHA**CHA",misc[[#This Row],[location]],splitchar,"UTIL**MC*STATUS*")</f>
        <v>*SOCKET0**COMPUTE0**UNCORE**CHA**CHA1__UTIL**MC*STATUS*</v>
      </c>
      <c r="N4">
        <f>COUNTIFS(cha_mc[TestName],misc[[#This Row],[CHA_MCA_String]],cha_mc[VisualId],MC_Check!$H$2)</f>
        <v>0</v>
      </c>
      <c r="O4" t="str">
        <f>_xlfn.TEXTJOIN("",,"*SOCKET0**COMPUTE",misc[[#This Row],[Compute]],"**CPU**MODULE",misc[[#This Row],[Module]],splitchar,"MEC*CR*MCI*STATUS**")</f>
        <v>*SOCKET0**COMPUTE0**CPU**MODULE1__MEC*CR*MCI*STATUS**</v>
      </c>
      <c r="P4">
        <f>COUNTIFS(core_mc[TestName],misc[[#This Row],[MEC_MCA_String]],core_mc[VisualId],MC_Check!$H$2)</f>
        <v>0</v>
      </c>
      <c r="Q4" t="str">
        <f>_xlfn.TEXTJOIN("",,"*SOCKET0**COMPUTE",misc[[#This Row],[Compute]],"**CPU**MODULE",misc[[#This Row],[Module]],splitchar,"AGU*CR*MCI*STATUS**")</f>
        <v>*SOCKET0**COMPUTE0**CPU**MODULE1__AGU*CR*MCI*STATUS**</v>
      </c>
      <c r="R4">
        <f>COUNTIFS(core_mc[TestName],misc[[#This Row],[AGU_MCA_String]],core_mc[VisualId],MC_Check!$H$2)</f>
        <v>0</v>
      </c>
      <c r="S4" t="str">
        <f>_xlfn.TEXTJOIN("",,"*SOCKET0**COMPUTE",misc[[#This Row],[Compute]],"**CPU**MODULE",misc[[#This Row],[Module]],splitchar,"IC*CR*MCI*STATUS**")</f>
        <v>*SOCKET0**COMPUTE0**CPU**MODULE1__IC*CR*MCI*STATUS**</v>
      </c>
      <c r="T4">
        <f>COUNTIFS(core_mc[TestName],misc[[#This Row],[IC_MCA_String]],core_mc[VisualId],MC_Check!$H$2)</f>
        <v>0</v>
      </c>
      <c r="U4" t="str">
        <f>_xlfn.TEXTJOIN("",,"*SOCKET0**COMPUTE",misc[[#This Row],[Compute]],"**CPU**MODULE",misc[[#This Row],[Module]],splitchar,"BBL*CR*MCI*STATUS**")</f>
        <v>*SOCKET0**COMPUTE0**CPU**MODULE1__BBL*CR*MCI*STATUS**</v>
      </c>
      <c r="V4">
        <f>COUNTIFS(core_mc[TestName],misc[[#This Row],[CORE_BBL_String]],core_mc[VisualId],MC_Check!$H$2)</f>
        <v>0</v>
      </c>
      <c r="W4" t="str">
        <f>_xlfn.TEXTJOIN("",,"*SOCKET0**COMPUTE",misc[[#This Row],[Compute]],"**CPU**MODULE",misc[[#This Row],[Module]],splitchar,"BUS*CR*MCI*STATUS**")</f>
        <v>*SOCKET0**COMPUTE0**CPU**MODULE1__BUS*CR*MCI*STATUS**</v>
      </c>
      <c r="X4">
        <f>COUNTIFS(core_mc[TestName],misc[[#This Row],[Core_BUS_String]],core_mc[VisualId],MC_Check!$H$2)</f>
        <v>0</v>
      </c>
      <c r="Y4" t="str">
        <f>_xlfn.TEXTJOIN("",,"*SOCKET0**COMPUTE",misc[[#This Row],[Compute]],"**CPU**MODULE",misc[[#This Row],[Module]],splitchar,"L2*CR*MCI*STATUS**")</f>
        <v>*SOCKET0**COMPUTE0**CPU**MODULE1__L2*CR*MCI*STATUS**</v>
      </c>
      <c r="Z4">
        <f>COUNTIFS(core_mc[TestName],misc[[#This Row],[Core_L2_String]],core_mc[VisualId],MC_Check!$H$2)</f>
        <v>0</v>
      </c>
      <c r="AA4">
        <f>misc[[#This Row],[Core_BBL_Count]]+misc[[#This Row],[Core_IC_Count]]+misc[[#This Row],[Core_MEC_Count]]+misc[[#This Row],[Core_AGU_Count]]+misc[[#This Row],[Core_L2_Count]]+misc[[#This Row],[Core_BUS_Count]]</f>
        <v>0</v>
      </c>
      <c r="AB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AD4">
        <f>COUNTIFS(cha_mc[TestName],misc[[#This Row],[LLC_MCA_String]],cha_mc[VisualId],MC_Check!$H$2)</f>
        <v>0</v>
      </c>
      <c r="AG4" s="64">
        <v>1</v>
      </c>
      <c r="AH4" s="64">
        <v>1</v>
      </c>
      <c r="AI4" s="65" t="str">
        <f>"CH"&amp;memss[[#This Row],[location]]</f>
        <v>CH1</v>
      </c>
      <c r="AJ4" s="65" t="b">
        <f>memss[[#This Row],[MEMSS_Hitter_Count]]&gt;0</f>
        <v>0</v>
      </c>
      <c r="AK4" s="65" t="str">
        <f>_xlfn.TEXTJOIN("",,"*SOCKET0**SOC**MEMSS**B2CMI",memss[[#This Row],[location]],splitchar,"MCI*STATUS*SHADOW*")</f>
        <v>*SOCKET0**SOC**MEMSS**B2CMI1__MCI*STATUS*SHADOW*</v>
      </c>
      <c r="AL4" s="65">
        <f>COUNTIFS(cha_mc[TestName],memss[[#This Row],[MEMMS_MCA_String]],cha_mc[VisualId],MC_Check!$H$2)</f>
        <v>0</v>
      </c>
      <c r="AP4" t="s">
        <v>116</v>
      </c>
      <c r="AQ4" t="str">
        <f>"*SOCKET0**IO1**TAPS**IOW*GLBW*IS3M*IBL*TOP110"&amp;splitchar&amp;"TAP*S3M*ERR*STS**"</f>
        <v>*SOCKET0**IO1**TAPS**IOW*GLBW*IS3M*IBL*TOP110__TAP*S3M*ERR*STS**</v>
      </c>
      <c r="AR4">
        <f>COUNTIFS(cha_mc[TestName],s3errors[[#This Row],[MCA_String]],cha_mc[VisualId],MC_Check!$H$2)</f>
        <v>0</v>
      </c>
      <c r="AT4" t="s">
        <v>116</v>
      </c>
      <c r="AU4" t="str">
        <f>"*SOCKET0**IO1**UNCORE**PUNIT**PTPCFSMS**PTPCFSMS"&amp;splitchar&amp;"MC*STATUS*"</f>
        <v>*SOCKET0**IO1**UNCORE**PUNIT**PTPCFSMS**PTPCFSMS__MC*STATUS*</v>
      </c>
      <c r="AV4">
        <f>COUNTIFS(cha_mc[TestName],punitmcas[[#This Row],[MCA_String]],cha_mc[VisualId],MC_Check!$H$2)</f>
        <v>0</v>
      </c>
    </row>
    <row r="5" spans="1:48" x14ac:dyDescent="0.3">
      <c r="F5">
        <v>0</v>
      </c>
      <c r="G5">
        <v>2</v>
      </c>
      <c r="H5" s="95">
        <f>IF(MC_Check!$AK$2="PHY",misc[[#This Row],[location]],misc[[#This Row],[Module_log]])</f>
        <v>2</v>
      </c>
      <c r="I5" s="95" t="s">
        <v>145</v>
      </c>
      <c r="J5" s="5" t="b">
        <f>misc[[#This Row],[Core_Hitter_Count]]&gt;0</f>
        <v>0</v>
      </c>
      <c r="K5" t="b">
        <f>misc[[#This Row],[LLC_Hitter_Count]]&gt;0</f>
        <v>0</v>
      </c>
      <c r="L5" t="b">
        <f>misc[[#This Row],[CHA_Hitter_Count]]&gt;0</f>
        <v>0</v>
      </c>
      <c r="M5" t="str">
        <f>_xlfn.TEXTJOIN("",,"*SOCKET0**COMPUTE",misc[[#This Row],[Compute]],"**UNCORE**CHA**CHA",misc[[#This Row],[location]],splitchar,"UTIL**MC*STATUS*")</f>
        <v>*SOCKET0**COMPUTE0**UNCORE**CHA**CHA2__UTIL**MC*STATUS*</v>
      </c>
      <c r="N5">
        <f>COUNTIFS(cha_mc[TestName],misc[[#This Row],[CHA_MCA_String]],cha_mc[VisualId],MC_Check!$H$2)</f>
        <v>0</v>
      </c>
      <c r="O5" t="str">
        <f>_xlfn.TEXTJOIN("",,"*SOCKET0**COMPUTE",misc[[#This Row],[Compute]],"**CPU**MODULE",misc[[#This Row],[Module]],splitchar,"MEC*CR*MCI*STATUS**")</f>
        <v>*SOCKET0**COMPUTE0**CPU**MODULE2__MEC*CR*MCI*STATUS**</v>
      </c>
      <c r="P5">
        <f>COUNTIFS(core_mc[TestName],misc[[#This Row],[MEC_MCA_String]],core_mc[VisualId],MC_Check!$H$2)</f>
        <v>0</v>
      </c>
      <c r="Q5" t="str">
        <f>_xlfn.TEXTJOIN("",,"*SOCKET0**COMPUTE",misc[[#This Row],[Compute]],"**CPU**MODULE",misc[[#This Row],[Module]],splitchar,"AGU*CR*MCI*STATUS**")</f>
        <v>*SOCKET0**COMPUTE0**CPU**MODULE2__AGU*CR*MCI*STATUS**</v>
      </c>
      <c r="R5">
        <f>COUNTIFS(core_mc[TestName],misc[[#This Row],[AGU_MCA_String]],core_mc[VisualId],MC_Check!$H$2)</f>
        <v>0</v>
      </c>
      <c r="S5" t="str">
        <f>_xlfn.TEXTJOIN("",,"*SOCKET0**COMPUTE",misc[[#This Row],[Compute]],"**CPU**MODULE",misc[[#This Row],[Module]],splitchar,"IC*CR*MCI*STATUS**")</f>
        <v>*SOCKET0**COMPUTE0**CPU**MODULE2__IC*CR*MCI*STATUS**</v>
      </c>
      <c r="T5">
        <f>COUNTIFS(core_mc[TestName],misc[[#This Row],[IC_MCA_String]],core_mc[VisualId],MC_Check!$H$2)</f>
        <v>0</v>
      </c>
      <c r="U5" t="str">
        <f>_xlfn.TEXTJOIN("",,"*SOCKET0**COMPUTE",misc[[#This Row],[Compute]],"**CPU**MODULE",misc[[#This Row],[Module]],splitchar,"BBL*CR*MCI*STATUS**")</f>
        <v>*SOCKET0**COMPUTE0**CPU**MODULE2__BBL*CR*MCI*STATUS**</v>
      </c>
      <c r="V5">
        <f>COUNTIFS(core_mc[TestName],misc[[#This Row],[CORE_BBL_String]],core_mc[VisualId],MC_Check!$H$2)</f>
        <v>0</v>
      </c>
      <c r="W5" t="str">
        <f>_xlfn.TEXTJOIN("",,"*SOCKET0**COMPUTE",misc[[#This Row],[Compute]],"**CPU**MODULE",misc[[#This Row],[Module]],splitchar,"BUS*CR*MCI*STATUS**")</f>
        <v>*SOCKET0**COMPUTE0**CPU**MODULE2__BUS*CR*MCI*STATUS**</v>
      </c>
      <c r="X5">
        <f>COUNTIFS(core_mc[TestName],misc[[#This Row],[Core_BUS_String]],core_mc[VisualId],MC_Check!$H$2)</f>
        <v>0</v>
      </c>
      <c r="Y5" t="str">
        <f>_xlfn.TEXTJOIN("",,"*SOCKET0**COMPUTE",misc[[#This Row],[Compute]],"**CPU**MODULE",misc[[#This Row],[Module]],splitchar,"L2*CR*MCI*STATUS**")</f>
        <v>*SOCKET0**COMPUTE0**CPU**MODULE2__L2*CR*MCI*STATUS**</v>
      </c>
      <c r="Z5">
        <f>COUNTIFS(core_mc[TestName],misc[[#This Row],[Core_L2_String]],core_mc[VisualId],MC_Check!$H$2)</f>
        <v>0</v>
      </c>
      <c r="AA5">
        <f>misc[[#This Row],[Core_BBL_Count]]+misc[[#This Row],[Core_IC_Count]]+misc[[#This Row],[Core_MEC_Count]]+misc[[#This Row],[Core_AGU_Count]]+misc[[#This Row],[Core_L2_Count]]+misc[[#This Row],[Core_BUS_Count]]</f>
        <v>0</v>
      </c>
      <c r="AB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AD5">
        <f>COUNTIFS(cha_mc[TestName],misc[[#This Row],[LLC_MCA_String]],cha_mc[VisualId],MC_Check!$H$2)</f>
        <v>0</v>
      </c>
      <c r="AG5" s="64">
        <v>0</v>
      </c>
      <c r="AH5" s="64">
        <v>2</v>
      </c>
      <c r="AI5" s="65" t="str">
        <f>"CH"&amp;memss[[#This Row],[location]]</f>
        <v>CH2</v>
      </c>
      <c r="AJ5" s="65" t="b">
        <f>memss[[#This Row],[MEMSS_Hitter_Count]]&gt;0</f>
        <v>0</v>
      </c>
      <c r="AK5" s="65" t="str">
        <f>_xlfn.TEXTJOIN("",,"*SOCKET0**SOC**MEMSS**B2CMI",memss[[#This Row],[location]],splitchar,"MCI*STATUS*SHADOW*")</f>
        <v>*SOCKET0**SOC**MEMSS**B2CMI2__MCI*STATUS*SHADOW*</v>
      </c>
      <c r="AL5" s="65">
        <f>COUNTIFS(cha_mc[TestName],memss[[#This Row],[MEMMS_MCA_String]],cha_mc[VisualId],MC_Check!$H$2)</f>
        <v>0</v>
      </c>
      <c r="AP5" t="s">
        <v>117</v>
      </c>
      <c r="AQ5" t="str">
        <f>"*SOCKET0**COMPUTE0**TAPS**IOW*GLBW*IS3M*IBL*TOP110"&amp;splitchar&amp;"TAP*S3M*ERR*STS**"</f>
        <v>*SOCKET0**COMPUTE0**TAPS**IOW*GLBW*IS3M*IBL*TOP110__TAP*S3M*ERR*STS**</v>
      </c>
      <c r="AR5">
        <f>COUNTIFS(cha_mc[TestName],s3errors[[#This Row],[MCA_String]],cha_mc[VisualId],MC_Check!$H$2)</f>
        <v>0</v>
      </c>
      <c r="AT5" t="s">
        <v>117</v>
      </c>
      <c r="AU5" t="str">
        <f>"*SOCKET0**COMPUTE0**UNCORE**PUNIT**PTPCFSMS**PTPCFSMS"&amp;splitchar&amp;"MC*STATUS*"</f>
        <v>*SOCKET0**COMPUTE0**UNCORE**PUNIT**PTPCFSMS**PTPCFSMS__MC*STATUS*</v>
      </c>
      <c r="AV5">
        <f>COUNTIFS(cha_mc[TestName],punitmcas[[#This Row],[MCA_String]],cha_mc[VisualId],MC_Check!$H$2)</f>
        <v>0</v>
      </c>
    </row>
    <row r="6" spans="1:48" x14ac:dyDescent="0.3">
      <c r="F6">
        <v>0</v>
      </c>
      <c r="G6">
        <v>3</v>
      </c>
      <c r="H6" s="95">
        <f>IF(MC_Check!$AK$2="PHY",misc[[#This Row],[location]],misc[[#This Row],[Module_log]])</f>
        <v>3</v>
      </c>
      <c r="I6" s="95" t="s">
        <v>145</v>
      </c>
      <c r="J6" s="5" t="b">
        <f>misc[[#This Row],[Core_Hitter_Count]]&gt;0</f>
        <v>0</v>
      </c>
      <c r="K6" t="b">
        <f>misc[[#This Row],[LLC_Hitter_Count]]&gt;0</f>
        <v>0</v>
      </c>
      <c r="L6" t="b">
        <f>misc[[#This Row],[CHA_Hitter_Count]]&gt;0</f>
        <v>0</v>
      </c>
      <c r="M6" t="str">
        <f>_xlfn.TEXTJOIN("",,"*SOCKET0**COMPUTE",misc[[#This Row],[Compute]],"**UNCORE**CHA**CHA",misc[[#This Row],[location]],splitchar,"UTIL**MC*STATUS*")</f>
        <v>*SOCKET0**COMPUTE0**UNCORE**CHA**CHA3__UTIL**MC*STATUS*</v>
      </c>
      <c r="N6">
        <f>COUNTIFS(cha_mc[TestName],misc[[#This Row],[CHA_MCA_String]],cha_mc[VisualId],MC_Check!$H$2)</f>
        <v>0</v>
      </c>
      <c r="O6" t="str">
        <f>_xlfn.TEXTJOIN("",,"*SOCKET0**COMPUTE",misc[[#This Row],[Compute]],"**CPU**MODULE",misc[[#This Row],[Module]],splitchar,"MEC*CR*MCI*STATUS**")</f>
        <v>*SOCKET0**COMPUTE0**CPU**MODULE3__MEC*CR*MCI*STATUS**</v>
      </c>
      <c r="P6">
        <f>COUNTIFS(core_mc[TestName],misc[[#This Row],[MEC_MCA_String]],core_mc[VisualId],MC_Check!$H$2)</f>
        <v>0</v>
      </c>
      <c r="Q6" t="str">
        <f>_xlfn.TEXTJOIN("",,"*SOCKET0**COMPUTE",misc[[#This Row],[Compute]],"**CPU**MODULE",misc[[#This Row],[Module]],splitchar,"AGU*CR*MCI*STATUS**")</f>
        <v>*SOCKET0**COMPUTE0**CPU**MODULE3__AGU*CR*MCI*STATUS**</v>
      </c>
      <c r="R6">
        <f>COUNTIFS(core_mc[TestName],misc[[#This Row],[AGU_MCA_String]],core_mc[VisualId],MC_Check!$H$2)</f>
        <v>0</v>
      </c>
      <c r="S6" t="str">
        <f>_xlfn.TEXTJOIN("",,"*SOCKET0**COMPUTE",misc[[#This Row],[Compute]],"**CPU**MODULE",misc[[#This Row],[Module]],splitchar,"IC*CR*MCI*STATUS**")</f>
        <v>*SOCKET0**COMPUTE0**CPU**MODULE3__IC*CR*MCI*STATUS**</v>
      </c>
      <c r="T6">
        <f>COUNTIFS(core_mc[TestName],misc[[#This Row],[IC_MCA_String]],core_mc[VisualId],MC_Check!$H$2)</f>
        <v>0</v>
      </c>
      <c r="U6" t="str">
        <f>_xlfn.TEXTJOIN("",,"*SOCKET0**COMPUTE",misc[[#This Row],[Compute]],"**CPU**MODULE",misc[[#This Row],[Module]],splitchar,"BBL*CR*MCI*STATUS**")</f>
        <v>*SOCKET0**COMPUTE0**CPU**MODULE3__BBL*CR*MCI*STATUS**</v>
      </c>
      <c r="V6">
        <f>COUNTIFS(core_mc[TestName],misc[[#This Row],[CORE_BBL_String]],core_mc[VisualId],MC_Check!$H$2)</f>
        <v>0</v>
      </c>
      <c r="W6" t="str">
        <f>_xlfn.TEXTJOIN("",,"*SOCKET0**COMPUTE",misc[[#This Row],[Compute]],"**CPU**MODULE",misc[[#This Row],[Module]],splitchar,"BUS*CR*MCI*STATUS**")</f>
        <v>*SOCKET0**COMPUTE0**CPU**MODULE3__BUS*CR*MCI*STATUS**</v>
      </c>
      <c r="X6">
        <f>COUNTIFS(core_mc[TestName],misc[[#This Row],[Core_BUS_String]],core_mc[VisualId],MC_Check!$H$2)</f>
        <v>0</v>
      </c>
      <c r="Y6" t="str">
        <f>_xlfn.TEXTJOIN("",,"*SOCKET0**COMPUTE",misc[[#This Row],[Compute]],"**CPU**MODULE",misc[[#This Row],[Module]],splitchar,"L2*CR*MCI*STATUS**")</f>
        <v>*SOCKET0**COMPUTE0**CPU**MODULE3__L2*CR*MCI*STATUS**</v>
      </c>
      <c r="Z6">
        <f>COUNTIFS(core_mc[TestName],misc[[#This Row],[Core_L2_String]],core_mc[VisualId],MC_Check!$H$2)</f>
        <v>0</v>
      </c>
      <c r="AA6">
        <f>misc[[#This Row],[Core_BBL_Count]]+misc[[#This Row],[Core_IC_Count]]+misc[[#This Row],[Core_MEC_Count]]+misc[[#This Row],[Core_AGU_Count]]+misc[[#This Row],[Core_L2_Count]]+misc[[#This Row],[Core_BUS_Count]]</f>
        <v>0</v>
      </c>
      <c r="AB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AD6">
        <f>COUNTIFS(cha_mc[TestName],misc[[#This Row],[LLC_MCA_String]],cha_mc[VisualId],MC_Check!$H$2)</f>
        <v>0</v>
      </c>
      <c r="AG6" s="64">
        <v>0</v>
      </c>
      <c r="AH6" s="64">
        <v>3</v>
      </c>
      <c r="AI6" s="65" t="str">
        <f>"CH"&amp;memss[[#This Row],[location]]</f>
        <v>CH3</v>
      </c>
      <c r="AJ6" s="65" t="b">
        <f>memss[[#This Row],[MEMSS_Hitter_Count]]&gt;0</f>
        <v>0</v>
      </c>
      <c r="AK6" s="65" t="str">
        <f>_xlfn.TEXTJOIN("",,"*SOCKET0**SOC**MEMSS**B2CMI",memss[[#This Row],[location]],splitchar,"MCI*STATUS*SHADOW*")</f>
        <v>*SOCKET0**SOC**MEMSS**B2CMI3__MCI*STATUS*SHADOW*</v>
      </c>
      <c r="AL6" s="65">
        <f>COUNTIFS(cha_mc[TestName],memss[[#This Row],[MEMMS_MCA_String]],cha_mc[VisualId],MC_Check!$H$2)</f>
        <v>0</v>
      </c>
      <c r="AP6" t="s">
        <v>118</v>
      </c>
      <c r="AQ6" t="str">
        <f>"*SOCKET0**COMPUTE1**TAPS**IOW*GLBW*IS3M*IBL*TOP110"&amp;splitchar&amp;"TAP*S3M*ERR*STS**"</f>
        <v>*SOCKET0**COMPUTE1**TAPS**IOW*GLBW*IS3M*IBL*TOP110__TAP*S3M*ERR*STS**</v>
      </c>
      <c r="AR6">
        <f>COUNTIFS(cha_mc[TestName],s3errors[[#This Row],[MCA_String]],cha_mc[VisualId],MC_Check!$H$2)</f>
        <v>0</v>
      </c>
      <c r="AT6" t="s">
        <v>118</v>
      </c>
      <c r="AU6" t="str">
        <f>"*SOCKET0**COMPUTE0**UNCORE**PUNIT**PTPCFSMS**PTPCFSMS"&amp;splitchar&amp;"MC*STATUS*"</f>
        <v>*SOCKET0**COMPUTE0**UNCORE**PUNIT**PTPCFSMS**PTPCFSMS__MC*STATUS*</v>
      </c>
      <c r="AV6">
        <f>COUNTIFS(cha_mc[TestName],punitmcas[[#This Row],[MCA_String]],cha_mc[VisualId],MC_Check!$H$2)</f>
        <v>0</v>
      </c>
    </row>
    <row r="7" spans="1:48" x14ac:dyDescent="0.3">
      <c r="D7" t="s">
        <v>132</v>
      </c>
      <c r="F7">
        <v>0</v>
      </c>
      <c r="G7">
        <v>4</v>
      </c>
      <c r="H7" s="95">
        <f>IF(MC_Check!$AK$2="PHY",misc[[#This Row],[location]],misc[[#This Row],[Module_log]])</f>
        <v>4</v>
      </c>
      <c r="I7" s="95" t="s">
        <v>145</v>
      </c>
      <c r="J7" s="5" t="b">
        <f>misc[[#This Row],[Core_Hitter_Count]]&gt;0</f>
        <v>0</v>
      </c>
      <c r="K7" t="b">
        <f>misc[[#This Row],[LLC_Hitter_Count]]&gt;0</f>
        <v>0</v>
      </c>
      <c r="L7" t="b">
        <f>misc[[#This Row],[CHA_Hitter_Count]]&gt;0</f>
        <v>0</v>
      </c>
      <c r="M7" t="str">
        <f>_xlfn.TEXTJOIN("",,"*SOCKET0**COMPUTE",misc[[#This Row],[Compute]],"**UNCORE**CHA**CHA",misc[[#This Row],[location]],splitchar,"UTIL**MC*STATUS*")</f>
        <v>*SOCKET0**COMPUTE0**UNCORE**CHA**CHA4__UTIL**MC*STATUS*</v>
      </c>
      <c r="N7">
        <f>COUNTIFS(cha_mc[TestName],misc[[#This Row],[CHA_MCA_String]],cha_mc[VisualId],MC_Check!$H$2)</f>
        <v>0</v>
      </c>
      <c r="O7" t="str">
        <f>_xlfn.TEXTJOIN("",,"*SOCKET0**COMPUTE",misc[[#This Row],[Compute]],"**CPU**MODULE",misc[[#This Row],[Module]],splitchar,"MEC*CR*MCI*STATUS**")</f>
        <v>*SOCKET0**COMPUTE0**CPU**MODULE4__MEC*CR*MCI*STATUS**</v>
      </c>
      <c r="P7">
        <f>COUNTIFS(core_mc[TestName],misc[[#This Row],[MEC_MCA_String]],core_mc[VisualId],MC_Check!$H$2)</f>
        <v>0</v>
      </c>
      <c r="Q7" t="str">
        <f>_xlfn.TEXTJOIN("",,"*SOCKET0**COMPUTE",misc[[#This Row],[Compute]],"**CPU**MODULE",misc[[#This Row],[Module]],splitchar,"AGU*CR*MCI*STATUS**")</f>
        <v>*SOCKET0**COMPUTE0**CPU**MODULE4__AGU*CR*MCI*STATUS**</v>
      </c>
      <c r="R7">
        <f>COUNTIFS(core_mc[TestName],misc[[#This Row],[AGU_MCA_String]],core_mc[VisualId],MC_Check!$H$2)</f>
        <v>0</v>
      </c>
      <c r="S7" t="str">
        <f>_xlfn.TEXTJOIN("",,"*SOCKET0**COMPUTE",misc[[#This Row],[Compute]],"**CPU**MODULE",misc[[#This Row],[Module]],splitchar,"IC*CR*MCI*STATUS**")</f>
        <v>*SOCKET0**COMPUTE0**CPU**MODULE4__IC*CR*MCI*STATUS**</v>
      </c>
      <c r="T7">
        <f>COUNTIFS(core_mc[TestName],misc[[#This Row],[IC_MCA_String]],core_mc[VisualId],MC_Check!$H$2)</f>
        <v>0</v>
      </c>
      <c r="U7" t="str">
        <f>_xlfn.TEXTJOIN("",,"*SOCKET0**COMPUTE",misc[[#This Row],[Compute]],"**CPU**MODULE",misc[[#This Row],[Module]],splitchar,"BBL*CR*MCI*STATUS**")</f>
        <v>*SOCKET0**COMPUTE0**CPU**MODULE4__BBL*CR*MCI*STATUS**</v>
      </c>
      <c r="V7">
        <f>COUNTIFS(core_mc[TestName],misc[[#This Row],[CORE_BBL_String]],core_mc[VisualId],MC_Check!$H$2)</f>
        <v>0</v>
      </c>
      <c r="W7" t="str">
        <f>_xlfn.TEXTJOIN("",,"*SOCKET0**COMPUTE",misc[[#This Row],[Compute]],"**CPU**MODULE",misc[[#This Row],[Module]],splitchar,"BUS*CR*MCI*STATUS**")</f>
        <v>*SOCKET0**COMPUTE0**CPU**MODULE4__BUS*CR*MCI*STATUS**</v>
      </c>
      <c r="X7">
        <f>COUNTIFS(core_mc[TestName],misc[[#This Row],[Core_BUS_String]],core_mc[VisualId],MC_Check!$H$2)</f>
        <v>0</v>
      </c>
      <c r="Y7" t="str">
        <f>_xlfn.TEXTJOIN("",,"*SOCKET0**COMPUTE",misc[[#This Row],[Compute]],"**CPU**MODULE",misc[[#This Row],[Module]],splitchar,"L2*CR*MCI*STATUS**")</f>
        <v>*SOCKET0**COMPUTE0**CPU**MODULE4__L2*CR*MCI*STATUS**</v>
      </c>
      <c r="Z7">
        <f>COUNTIFS(core_mc[TestName],misc[[#This Row],[Core_L2_String]],core_mc[VisualId],MC_Check!$H$2)</f>
        <v>0</v>
      </c>
      <c r="AA7">
        <f>misc[[#This Row],[Core_BBL_Count]]+misc[[#This Row],[Core_IC_Count]]+misc[[#This Row],[Core_MEC_Count]]+misc[[#This Row],[Core_AGU_Count]]+misc[[#This Row],[Core_L2_Count]]+misc[[#This Row],[Core_BUS_Count]]</f>
        <v>0</v>
      </c>
      <c r="AB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AD7">
        <f>COUNTIFS(cha_mc[TestName],misc[[#This Row],[LLC_MCA_String]],cha_mc[VisualId],MC_Check!$H$2)</f>
        <v>0</v>
      </c>
      <c r="AG7" s="64">
        <v>2</v>
      </c>
      <c r="AH7" s="64">
        <v>4</v>
      </c>
      <c r="AI7" s="65" t="str">
        <f>"CH"&amp;memss[[#This Row],[location]]</f>
        <v>CH4</v>
      </c>
      <c r="AJ7" s="65" t="b">
        <f>memss[[#This Row],[MEMSS_Hitter_Count]]&gt;0</f>
        <v>0</v>
      </c>
      <c r="AK7" s="65" t="str">
        <f>_xlfn.TEXTJOIN("",,"*SOCKET0**SOC**MEMSS**B2CMI",memss[[#This Row],[location]],splitchar,"MCI*STATUS*SHADOW*")</f>
        <v>*SOCKET0**SOC**MEMSS**B2CMI4__MCI*STATUS*SHADOW*</v>
      </c>
      <c r="AL7" s="65">
        <f>COUNTIFS(cha_mc[TestName],memss[[#This Row],[MEMMS_MCA_String]],cha_mc[VisualId],MC_Check!$H$2)</f>
        <v>0</v>
      </c>
      <c r="AP7" t="s">
        <v>119</v>
      </c>
      <c r="AQ7" t="str">
        <f>"*SOCKET0**COMPUTE2**TAPS**IOW*GLBW*IS3M*IBL*TOP110"&amp;splitchar&amp;"TAP*S3M*ERR*STS**"</f>
        <v>*SOCKET0**COMPUTE2**TAPS**IOW*GLBW*IS3M*IBL*TOP110__TAP*S3M*ERR*STS**</v>
      </c>
      <c r="AR7">
        <f>COUNTIFS(cha_mc[TestName],s3errors[[#This Row],[MCA_String]],cha_mc[VisualId],MC_Check!$H$2)</f>
        <v>0</v>
      </c>
      <c r="AT7" t="s">
        <v>119</v>
      </c>
      <c r="AU7" t="str">
        <f>"*SOCKET0**COMPUTE0**UNCORE**PUNIT**PTPCFSMS**PTPCFSMS"&amp;splitchar&amp;"MC*STATUS*"</f>
        <v>*SOCKET0**COMPUTE0**UNCORE**PUNIT**PTPCFSMS**PTPCFSMS__MC*STATUS*</v>
      </c>
      <c r="AV7">
        <f>COUNTIFS(cha_mc[TestName],punitmcas[[#This Row],[MCA_String]],cha_mc[VisualId],MC_Check!$H$2)</f>
        <v>0</v>
      </c>
    </row>
    <row r="8" spans="1:48" x14ac:dyDescent="0.3">
      <c r="D8">
        <v>1</v>
      </c>
      <c r="F8">
        <v>0</v>
      </c>
      <c r="G8">
        <v>5</v>
      </c>
      <c r="H8" s="95">
        <f>IF(MC_Check!$AK$2="PHY",misc[[#This Row],[location]],misc[[#This Row],[Module_log]])</f>
        <v>5</v>
      </c>
      <c r="I8" s="95" t="s">
        <v>145</v>
      </c>
      <c r="J8" s="5" t="b">
        <f>misc[[#This Row],[Core_Hitter_Count]]&gt;0</f>
        <v>0</v>
      </c>
      <c r="K8" t="b">
        <f>misc[[#This Row],[LLC_Hitter_Count]]&gt;0</f>
        <v>0</v>
      </c>
      <c r="L8" t="b">
        <f>misc[[#This Row],[CHA_Hitter_Count]]&gt;0</f>
        <v>0</v>
      </c>
      <c r="M8" t="str">
        <f>_xlfn.TEXTJOIN("",,"*SOCKET0**COMPUTE",misc[[#This Row],[Compute]],"**UNCORE**CHA**CHA",misc[[#This Row],[location]],splitchar,"UTIL**MC*STATUS*")</f>
        <v>*SOCKET0**COMPUTE0**UNCORE**CHA**CHA5__UTIL**MC*STATUS*</v>
      </c>
      <c r="N8">
        <f>COUNTIFS(cha_mc[TestName],misc[[#This Row],[CHA_MCA_String]],cha_mc[VisualId],MC_Check!$H$2)</f>
        <v>0</v>
      </c>
      <c r="O8" t="str">
        <f>_xlfn.TEXTJOIN("",,"*SOCKET0**COMPUTE",misc[[#This Row],[Compute]],"**CPU**MODULE",misc[[#This Row],[Module]],splitchar,"MEC*CR*MCI*STATUS**")</f>
        <v>*SOCKET0**COMPUTE0**CPU**MODULE5__MEC*CR*MCI*STATUS**</v>
      </c>
      <c r="P8">
        <f>COUNTIFS(core_mc[TestName],misc[[#This Row],[MEC_MCA_String]],core_mc[VisualId],MC_Check!$H$2)</f>
        <v>0</v>
      </c>
      <c r="Q8" t="str">
        <f>_xlfn.TEXTJOIN("",,"*SOCKET0**COMPUTE",misc[[#This Row],[Compute]],"**CPU**MODULE",misc[[#This Row],[Module]],splitchar,"AGU*CR*MCI*STATUS**")</f>
        <v>*SOCKET0**COMPUTE0**CPU**MODULE5__AGU*CR*MCI*STATUS**</v>
      </c>
      <c r="R8">
        <f>COUNTIFS(core_mc[TestName],misc[[#This Row],[AGU_MCA_String]],core_mc[VisualId],MC_Check!$H$2)</f>
        <v>0</v>
      </c>
      <c r="S8" t="str">
        <f>_xlfn.TEXTJOIN("",,"*SOCKET0**COMPUTE",misc[[#This Row],[Compute]],"**CPU**MODULE",misc[[#This Row],[Module]],splitchar,"IC*CR*MCI*STATUS**")</f>
        <v>*SOCKET0**COMPUTE0**CPU**MODULE5__IC*CR*MCI*STATUS**</v>
      </c>
      <c r="T8">
        <f>COUNTIFS(core_mc[TestName],misc[[#This Row],[IC_MCA_String]],core_mc[VisualId],MC_Check!$H$2)</f>
        <v>0</v>
      </c>
      <c r="U8" t="str">
        <f>_xlfn.TEXTJOIN("",,"*SOCKET0**COMPUTE",misc[[#This Row],[Compute]],"**CPU**MODULE",misc[[#This Row],[Module]],splitchar,"BBL*CR*MCI*STATUS**")</f>
        <v>*SOCKET0**COMPUTE0**CPU**MODULE5__BBL*CR*MCI*STATUS**</v>
      </c>
      <c r="V8">
        <f>COUNTIFS(core_mc[TestName],misc[[#This Row],[CORE_BBL_String]],core_mc[VisualId],MC_Check!$H$2)</f>
        <v>0</v>
      </c>
      <c r="W8" t="str">
        <f>_xlfn.TEXTJOIN("",,"*SOCKET0**COMPUTE",misc[[#This Row],[Compute]],"**CPU**MODULE",misc[[#This Row],[Module]],splitchar,"BUS*CR*MCI*STATUS**")</f>
        <v>*SOCKET0**COMPUTE0**CPU**MODULE5__BUS*CR*MCI*STATUS**</v>
      </c>
      <c r="X8">
        <f>COUNTIFS(core_mc[TestName],misc[[#This Row],[Core_BUS_String]],core_mc[VisualId],MC_Check!$H$2)</f>
        <v>0</v>
      </c>
      <c r="Y8" t="str">
        <f>_xlfn.TEXTJOIN("",,"*SOCKET0**COMPUTE",misc[[#This Row],[Compute]],"**CPU**MODULE",misc[[#This Row],[Module]],splitchar,"L2*CR*MCI*STATUS**")</f>
        <v>*SOCKET0**COMPUTE0**CPU**MODULE5__L2*CR*MCI*STATUS**</v>
      </c>
      <c r="Z8">
        <f>COUNTIFS(core_mc[TestName],misc[[#This Row],[Core_L2_String]],core_mc[VisualId],MC_Check!$H$2)</f>
        <v>0</v>
      </c>
      <c r="AA8">
        <f>misc[[#This Row],[Core_BBL_Count]]+misc[[#This Row],[Core_IC_Count]]+misc[[#This Row],[Core_MEC_Count]]+misc[[#This Row],[Core_AGU_Count]]+misc[[#This Row],[Core_L2_Count]]+misc[[#This Row],[Core_BUS_Count]]</f>
        <v>0</v>
      </c>
      <c r="AB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AD8">
        <f>COUNTIFS(cha_mc[TestName],misc[[#This Row],[LLC_MCA_String]],cha_mc[VisualId],MC_Check!$H$2)</f>
        <v>0</v>
      </c>
      <c r="AG8" s="64">
        <v>2</v>
      </c>
      <c r="AH8" s="64">
        <v>5</v>
      </c>
      <c r="AI8" s="65" t="str">
        <f>"CH"&amp;memss[[#This Row],[location]]</f>
        <v>CH5</v>
      </c>
      <c r="AJ8" s="65" t="b">
        <f>memss[[#This Row],[MEMSS_Hitter_Count]]&gt;0</f>
        <v>0</v>
      </c>
      <c r="AK8" s="65" t="str">
        <f>_xlfn.TEXTJOIN("",,"*SOCKET0**SOC**MEMSS**B2CMI",memss[[#This Row],[location]],splitchar,"MCI*STATUS*SHADOW*")</f>
        <v>*SOCKET0**SOC**MEMSS**B2CMI5__MCI*STATUS*SHADOW*</v>
      </c>
      <c r="AL8" s="65">
        <f>COUNTIFS(cha_mc[TestName],memss[[#This Row],[MEMMS_MCA_String]],cha_mc[VisualId],MC_Check!$H$2)</f>
        <v>0</v>
      </c>
    </row>
    <row r="9" spans="1:48" x14ac:dyDescent="0.3">
      <c r="D9">
        <v>2</v>
      </c>
      <c r="F9">
        <v>0</v>
      </c>
      <c r="G9">
        <v>6</v>
      </c>
      <c r="H9" s="95">
        <f>IF(MC_Check!$AK$2="PHY",misc[[#This Row],[location]],misc[[#This Row],[Module_log]])</f>
        <v>6</v>
      </c>
      <c r="I9">
        <f>misc[[#This Row],[Compute]]*24+0</f>
        <v>0</v>
      </c>
      <c r="J9" s="5" t="b">
        <f>misc[[#This Row],[Core_Hitter_Count]]&gt;0</f>
        <v>0</v>
      </c>
      <c r="K9" t="b">
        <f>misc[[#This Row],[LLC_Hitter_Count]]&gt;0</f>
        <v>0</v>
      </c>
      <c r="L9" t="b">
        <f>misc[[#This Row],[CHA_Hitter_Count]]&gt;0</f>
        <v>0</v>
      </c>
      <c r="M9" t="str">
        <f>_xlfn.TEXTJOIN("",,"*SOCKET0**COMPUTE",misc[[#This Row],[Compute]],"**UNCORE**CHA**CHA",misc[[#This Row],[location]],splitchar,"UTIL**MC*STATUS*")</f>
        <v>*SOCKET0**COMPUTE0**UNCORE**CHA**CHA6__UTIL**MC*STATUS*</v>
      </c>
      <c r="N9">
        <f>COUNTIFS(cha_mc[TestName],misc[[#This Row],[CHA_MCA_String]],cha_mc[VisualId],MC_Check!$H$2)</f>
        <v>0</v>
      </c>
      <c r="O9" t="str">
        <f>_xlfn.TEXTJOIN("",,"*SOCKET0**COMPUTE",misc[[#This Row],[Compute]],"**CPU**MODULE",misc[[#This Row],[Module]],splitchar,"MEC*CR*MCI*STATUS**")</f>
        <v>*SOCKET0**COMPUTE0**CPU**MODULE6__MEC*CR*MCI*STATUS**</v>
      </c>
      <c r="P9">
        <f>COUNTIFS(core_mc[TestName],misc[[#This Row],[MEC_MCA_String]],core_mc[VisualId],MC_Check!$H$2)</f>
        <v>0</v>
      </c>
      <c r="Q9" t="str">
        <f>_xlfn.TEXTJOIN("",,"*SOCKET0**COMPUTE",misc[[#This Row],[Compute]],"**CPU**MODULE",misc[[#This Row],[Module]],splitchar,"AGU*CR*MCI*STATUS**")</f>
        <v>*SOCKET0**COMPUTE0**CPU**MODULE6__AGU*CR*MCI*STATUS**</v>
      </c>
      <c r="R9">
        <f>COUNTIFS(core_mc[TestName],misc[[#This Row],[AGU_MCA_String]],core_mc[VisualId],MC_Check!$H$2)</f>
        <v>0</v>
      </c>
      <c r="S9" t="str">
        <f>_xlfn.TEXTJOIN("",,"*SOCKET0**COMPUTE",misc[[#This Row],[Compute]],"**CPU**MODULE",misc[[#This Row],[Module]],splitchar,"IC*CR*MCI*STATUS**")</f>
        <v>*SOCKET0**COMPUTE0**CPU**MODULE6__IC*CR*MCI*STATUS**</v>
      </c>
      <c r="T9">
        <f>COUNTIFS(core_mc[TestName],misc[[#This Row],[IC_MCA_String]],core_mc[VisualId],MC_Check!$H$2)</f>
        <v>0</v>
      </c>
      <c r="U9" t="str">
        <f>_xlfn.TEXTJOIN("",,"*SOCKET0**COMPUTE",misc[[#This Row],[Compute]],"**CPU**MODULE",misc[[#This Row],[Module]],splitchar,"BBL*CR*MCI*STATUS**")</f>
        <v>*SOCKET0**COMPUTE0**CPU**MODULE6__BBL*CR*MCI*STATUS**</v>
      </c>
      <c r="V9">
        <f>COUNTIFS(core_mc[TestName],misc[[#This Row],[CORE_BBL_String]],core_mc[VisualId],MC_Check!$H$2)</f>
        <v>0</v>
      </c>
      <c r="W9" t="str">
        <f>_xlfn.TEXTJOIN("",,"*SOCKET0**COMPUTE",misc[[#This Row],[Compute]],"**CPU**MODULE",misc[[#This Row],[Module]],splitchar,"BUS*CR*MCI*STATUS**")</f>
        <v>*SOCKET0**COMPUTE0**CPU**MODULE6__BUS*CR*MCI*STATUS**</v>
      </c>
      <c r="X9">
        <f>COUNTIFS(core_mc[TestName],misc[[#This Row],[Core_BUS_String]],core_mc[VisualId],MC_Check!$H$2)</f>
        <v>0</v>
      </c>
      <c r="Y9" t="str">
        <f>_xlfn.TEXTJOIN("",,"*SOCKET0**COMPUTE",misc[[#This Row],[Compute]],"**CPU**MODULE",misc[[#This Row],[Module]],splitchar,"L2*CR*MCI*STATUS**")</f>
        <v>*SOCKET0**COMPUTE0**CPU**MODULE6__L2*CR*MCI*STATUS**</v>
      </c>
      <c r="Z9">
        <f>COUNTIFS(core_mc[TestName],misc[[#This Row],[Core_L2_String]],core_mc[VisualId],MC_Check!$H$2)</f>
        <v>0</v>
      </c>
      <c r="AA9">
        <f>misc[[#This Row],[Core_BBL_Count]]+misc[[#This Row],[Core_IC_Count]]+misc[[#This Row],[Core_MEC_Count]]+misc[[#This Row],[Core_AGU_Count]]+misc[[#This Row],[Core_L2_Count]]+misc[[#This Row],[Core_BUS_Count]]</f>
        <v>0</v>
      </c>
      <c r="AB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AD9">
        <f>COUNTIFS(cha_mc[TestName],misc[[#This Row],[LLC_MCA_String]],cha_mc[VisualId],MC_Check!$H$2)</f>
        <v>0</v>
      </c>
      <c r="AG9" s="64">
        <v>1</v>
      </c>
      <c r="AH9" s="64">
        <v>6</v>
      </c>
      <c r="AI9" s="65" t="str">
        <f>"CH"&amp;memss[[#This Row],[location]]</f>
        <v>CH6</v>
      </c>
      <c r="AJ9" s="65" t="b">
        <f>memss[[#This Row],[MEMSS_Hitter_Count]]&gt;0</f>
        <v>0</v>
      </c>
      <c r="AK9" s="65" t="str">
        <f>_xlfn.TEXTJOIN("",,"*SOCKET0**SOC**MEMSS**B2CMI",memss[[#This Row],[location]],splitchar,"MCI*STATUS*SHADOW*")</f>
        <v>*SOCKET0**SOC**MEMSS**B2CMI6__MCI*STATUS*SHADOW*</v>
      </c>
      <c r="AL9" s="65">
        <f>COUNTIFS(cha_mc[TestName],memss[[#This Row],[MEMMS_MCA_String]],cha_mc[VisualId],MC_Check!$H$2)</f>
        <v>0</v>
      </c>
    </row>
    <row r="10" spans="1:48" x14ac:dyDescent="0.3">
      <c r="D10">
        <v>3</v>
      </c>
      <c r="F10">
        <v>0</v>
      </c>
      <c r="G10">
        <v>7</v>
      </c>
      <c r="H10" s="95">
        <f>IF(MC_Check!$AK$2="PHY",misc[[#This Row],[location]],misc[[#This Row],[Module_log]])</f>
        <v>7</v>
      </c>
      <c r="I10">
        <f>misc[[#This Row],[Compute]]*24+4</f>
        <v>4</v>
      </c>
      <c r="J10" s="5" t="b">
        <f>misc[[#This Row],[Core_Hitter_Count]]&gt;0</f>
        <v>0</v>
      </c>
      <c r="K10" t="b">
        <f>misc[[#This Row],[LLC_Hitter_Count]]&gt;0</f>
        <v>0</v>
      </c>
      <c r="L10" t="b">
        <f>misc[[#This Row],[CHA_Hitter_Count]]&gt;0</f>
        <v>0</v>
      </c>
      <c r="M10" t="str">
        <f>_xlfn.TEXTJOIN("",,"*SOCKET0**COMPUTE",misc[[#This Row],[Compute]],"**UNCORE**CHA**CHA",misc[[#This Row],[location]],splitchar,"UTIL**MC*STATUS*")</f>
        <v>*SOCKET0**COMPUTE0**UNCORE**CHA**CHA7__UTIL**MC*STATUS*</v>
      </c>
      <c r="N10">
        <f>COUNTIFS(cha_mc[TestName],misc[[#This Row],[CHA_MCA_String]],cha_mc[VisualId],MC_Check!$H$2)</f>
        <v>0</v>
      </c>
      <c r="O10" t="str">
        <f>_xlfn.TEXTJOIN("",,"*SOCKET0**COMPUTE",misc[[#This Row],[Compute]],"**CPU**MODULE",misc[[#This Row],[Module]],splitchar,"MEC*CR*MCI*STATUS**")</f>
        <v>*SOCKET0**COMPUTE0**CPU**MODULE7__MEC*CR*MCI*STATUS**</v>
      </c>
      <c r="P10">
        <f>COUNTIFS(core_mc[TestName],misc[[#This Row],[MEC_MCA_String]],core_mc[VisualId],MC_Check!$H$2)</f>
        <v>0</v>
      </c>
      <c r="Q10" t="str">
        <f>_xlfn.TEXTJOIN("",,"*SOCKET0**COMPUTE",misc[[#This Row],[Compute]],"**CPU**MODULE",misc[[#This Row],[Module]],splitchar,"AGU*CR*MCI*STATUS**")</f>
        <v>*SOCKET0**COMPUTE0**CPU**MODULE7__AGU*CR*MCI*STATUS**</v>
      </c>
      <c r="R10">
        <f>COUNTIFS(core_mc[TestName],misc[[#This Row],[AGU_MCA_String]],core_mc[VisualId],MC_Check!$H$2)</f>
        <v>0</v>
      </c>
      <c r="S10" t="str">
        <f>_xlfn.TEXTJOIN("",,"*SOCKET0**COMPUTE",misc[[#This Row],[Compute]],"**CPU**MODULE",misc[[#This Row],[Module]],splitchar,"IC*CR*MCI*STATUS**")</f>
        <v>*SOCKET0**COMPUTE0**CPU**MODULE7__IC*CR*MCI*STATUS**</v>
      </c>
      <c r="T10">
        <f>COUNTIFS(core_mc[TestName],misc[[#This Row],[IC_MCA_String]],core_mc[VisualId],MC_Check!$H$2)</f>
        <v>0</v>
      </c>
      <c r="U10" t="str">
        <f>_xlfn.TEXTJOIN("",,"*SOCKET0**COMPUTE",misc[[#This Row],[Compute]],"**CPU**MODULE",misc[[#This Row],[Module]],splitchar,"BBL*CR*MCI*STATUS**")</f>
        <v>*SOCKET0**COMPUTE0**CPU**MODULE7__BBL*CR*MCI*STATUS**</v>
      </c>
      <c r="V10">
        <f>COUNTIFS(core_mc[TestName],misc[[#This Row],[CORE_BBL_String]],core_mc[VisualId],MC_Check!$H$2)</f>
        <v>0</v>
      </c>
      <c r="W10" t="str">
        <f>_xlfn.TEXTJOIN("",,"*SOCKET0**COMPUTE",misc[[#This Row],[Compute]],"**CPU**MODULE",misc[[#This Row],[Module]],splitchar,"BUS*CR*MCI*STATUS**")</f>
        <v>*SOCKET0**COMPUTE0**CPU**MODULE7__BUS*CR*MCI*STATUS**</v>
      </c>
      <c r="X10">
        <f>COUNTIFS(core_mc[TestName],misc[[#This Row],[Core_BUS_String]],core_mc[VisualId],MC_Check!$H$2)</f>
        <v>0</v>
      </c>
      <c r="Y10" t="str">
        <f>_xlfn.TEXTJOIN("",,"*SOCKET0**COMPUTE",misc[[#This Row],[Compute]],"**CPU**MODULE",misc[[#This Row],[Module]],splitchar,"L2*CR*MCI*STATUS**")</f>
        <v>*SOCKET0**COMPUTE0**CPU**MODULE7__L2*CR*MCI*STATUS**</v>
      </c>
      <c r="Z10">
        <f>COUNTIFS(core_mc[TestName],misc[[#This Row],[Core_L2_String]],core_mc[VisualId],MC_Check!$H$2)</f>
        <v>0</v>
      </c>
      <c r="AA10">
        <f>misc[[#This Row],[Core_BBL_Count]]+misc[[#This Row],[Core_IC_Count]]+misc[[#This Row],[Core_MEC_Count]]+misc[[#This Row],[Core_AGU_Count]]+misc[[#This Row],[Core_L2_Count]]+misc[[#This Row],[Core_BUS_Count]]</f>
        <v>0</v>
      </c>
      <c r="AB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AD10">
        <f>COUNTIFS(cha_mc[TestName],misc[[#This Row],[LLC_MCA_String]],cha_mc[VisualId],MC_Check!$H$2)</f>
        <v>0</v>
      </c>
      <c r="AG10" s="64">
        <v>1</v>
      </c>
      <c r="AH10" s="64">
        <v>7</v>
      </c>
      <c r="AI10" s="65" t="str">
        <f>"CH"&amp;memss[[#This Row],[location]]</f>
        <v>CH7</v>
      </c>
      <c r="AJ10" s="65" t="b">
        <f>memss[[#This Row],[MEMSS_Hitter_Count]]&gt;0</f>
        <v>0</v>
      </c>
      <c r="AK10" s="65" t="str">
        <f>_xlfn.TEXTJOIN("",,"*SOCKET0**SOC**MEMSS**B2CMI",memss[[#This Row],[location]],splitchar,"MCI*STATUS*SHADOW*")</f>
        <v>*SOCKET0**SOC**MEMSS**B2CMI7__MCI*STATUS*SHADOW*</v>
      </c>
      <c r="AL10" s="65">
        <f>COUNTIFS(cha_mc[TestName],memss[[#This Row],[MEMMS_MCA_String]],cha_mc[VisualId],MC_Check!$H$2)</f>
        <v>0</v>
      </c>
    </row>
    <row r="11" spans="1:48" x14ac:dyDescent="0.3">
      <c r="F11">
        <v>0</v>
      </c>
      <c r="G11">
        <v>8</v>
      </c>
      <c r="H11" s="95">
        <f>IF(MC_Check!$AK$2="PHY",misc[[#This Row],[location]],misc[[#This Row],[Module_log]])</f>
        <v>8</v>
      </c>
      <c r="I11">
        <f>misc[[#This Row],[Compute]]*24+8</f>
        <v>8</v>
      </c>
      <c r="J11" s="5" t="b">
        <f>misc[[#This Row],[Core_Hitter_Count]]&gt;0</f>
        <v>0</v>
      </c>
      <c r="K11" t="b">
        <f>misc[[#This Row],[LLC_Hitter_Count]]&gt;0</f>
        <v>0</v>
      </c>
      <c r="L11" t="b">
        <f>misc[[#This Row],[CHA_Hitter_Count]]&gt;0</f>
        <v>0</v>
      </c>
      <c r="M11" t="str">
        <f>_xlfn.TEXTJOIN("",,"*SOCKET0**COMPUTE",misc[[#This Row],[Compute]],"**UNCORE**CHA**CHA",misc[[#This Row],[location]],splitchar,"UTIL**MC*STATUS*")</f>
        <v>*SOCKET0**COMPUTE0**UNCORE**CHA**CHA8__UTIL**MC*STATUS*</v>
      </c>
      <c r="N11">
        <f>COUNTIFS(cha_mc[TestName],misc[[#This Row],[CHA_MCA_String]],cha_mc[VisualId],MC_Check!$H$2)</f>
        <v>0</v>
      </c>
      <c r="O11" t="str">
        <f>_xlfn.TEXTJOIN("",,"*SOCKET0**COMPUTE",misc[[#This Row],[Compute]],"**CPU**MODULE",misc[[#This Row],[Module]],splitchar,"MEC*CR*MCI*STATUS**")</f>
        <v>*SOCKET0**COMPUTE0**CPU**MODULE8__MEC*CR*MCI*STATUS**</v>
      </c>
      <c r="P11">
        <f>COUNTIFS(core_mc[TestName],misc[[#This Row],[MEC_MCA_String]],core_mc[VisualId],MC_Check!$H$2)</f>
        <v>0</v>
      </c>
      <c r="Q11" t="str">
        <f>_xlfn.TEXTJOIN("",,"*SOCKET0**COMPUTE",misc[[#This Row],[Compute]],"**CPU**MODULE",misc[[#This Row],[Module]],splitchar,"AGU*CR*MCI*STATUS**")</f>
        <v>*SOCKET0**COMPUTE0**CPU**MODULE8__AGU*CR*MCI*STATUS**</v>
      </c>
      <c r="R11">
        <f>COUNTIFS(core_mc[TestName],misc[[#This Row],[AGU_MCA_String]],core_mc[VisualId],MC_Check!$H$2)</f>
        <v>0</v>
      </c>
      <c r="S11" t="str">
        <f>_xlfn.TEXTJOIN("",,"*SOCKET0**COMPUTE",misc[[#This Row],[Compute]],"**CPU**MODULE",misc[[#This Row],[Module]],splitchar,"IC*CR*MCI*STATUS**")</f>
        <v>*SOCKET0**COMPUTE0**CPU**MODULE8__IC*CR*MCI*STATUS**</v>
      </c>
      <c r="T11">
        <f>COUNTIFS(core_mc[TestName],misc[[#This Row],[IC_MCA_String]],core_mc[VisualId],MC_Check!$H$2)</f>
        <v>0</v>
      </c>
      <c r="U11" t="str">
        <f>_xlfn.TEXTJOIN("",,"*SOCKET0**COMPUTE",misc[[#This Row],[Compute]],"**CPU**MODULE",misc[[#This Row],[Module]],splitchar,"BBL*CR*MCI*STATUS**")</f>
        <v>*SOCKET0**COMPUTE0**CPU**MODULE8__BBL*CR*MCI*STATUS**</v>
      </c>
      <c r="V11">
        <f>COUNTIFS(core_mc[TestName],misc[[#This Row],[CORE_BBL_String]],core_mc[VisualId],MC_Check!$H$2)</f>
        <v>0</v>
      </c>
      <c r="W11" t="str">
        <f>_xlfn.TEXTJOIN("",,"*SOCKET0**COMPUTE",misc[[#This Row],[Compute]],"**CPU**MODULE",misc[[#This Row],[Module]],splitchar,"BUS*CR*MCI*STATUS**")</f>
        <v>*SOCKET0**COMPUTE0**CPU**MODULE8__BUS*CR*MCI*STATUS**</v>
      </c>
      <c r="X11">
        <f>COUNTIFS(core_mc[TestName],misc[[#This Row],[Core_BUS_String]],core_mc[VisualId],MC_Check!$H$2)</f>
        <v>0</v>
      </c>
      <c r="Y11" t="str">
        <f>_xlfn.TEXTJOIN("",,"*SOCKET0**COMPUTE",misc[[#This Row],[Compute]],"**CPU**MODULE",misc[[#This Row],[Module]],splitchar,"L2*CR*MCI*STATUS**")</f>
        <v>*SOCKET0**COMPUTE0**CPU**MODULE8__L2*CR*MCI*STATUS**</v>
      </c>
      <c r="Z11">
        <f>COUNTIFS(core_mc[TestName],misc[[#This Row],[Core_L2_String]],core_mc[VisualId],MC_Check!$H$2)</f>
        <v>0</v>
      </c>
      <c r="AA11">
        <f>misc[[#This Row],[Core_BBL_Count]]+misc[[#This Row],[Core_IC_Count]]+misc[[#This Row],[Core_MEC_Count]]+misc[[#This Row],[Core_AGU_Count]]+misc[[#This Row],[Core_L2_Count]]+misc[[#This Row],[Core_BUS_Count]]</f>
        <v>0</v>
      </c>
      <c r="AB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AD11">
        <f>COUNTIFS(cha_mc[TestName],misc[[#This Row],[LLC_MCA_String]],cha_mc[VisualId],MC_Check!$H$2)</f>
        <v>0</v>
      </c>
      <c r="AG11" s="64">
        <v>0</v>
      </c>
      <c r="AH11" s="64">
        <v>8</v>
      </c>
      <c r="AI11" s="65" t="str">
        <f>"CH"&amp;memss[[#This Row],[location]]</f>
        <v>CH8</v>
      </c>
      <c r="AJ11" s="65" t="b">
        <f>memss[[#This Row],[MEMSS_Hitter_Count]]&gt;0</f>
        <v>0</v>
      </c>
      <c r="AK11" s="65" t="str">
        <f>_xlfn.TEXTJOIN("",,"*SOCKET0**SOC**MEMSS**B2CMI",memss[[#This Row],[location]],splitchar,"MCI*STATUS*SHADOW*")</f>
        <v>*SOCKET0**SOC**MEMSS**B2CMI8__MCI*STATUS*SHADOW*</v>
      </c>
      <c r="AL11" s="65">
        <f>COUNTIFS(cha_mc[TestName],memss[[#This Row],[MEMMS_MCA_String]],cha_mc[VisualId],MC_Check!$H$2)</f>
        <v>0</v>
      </c>
    </row>
    <row r="12" spans="1:48" x14ac:dyDescent="0.3">
      <c r="F12">
        <v>0</v>
      </c>
      <c r="G12">
        <v>9</v>
      </c>
      <c r="H12" s="95">
        <f>IF(MC_Check!$AK$2="PHY",misc[[#This Row],[location]],misc[[#This Row],[Module_log]])</f>
        <v>9</v>
      </c>
      <c r="I12" s="95" t="s">
        <v>145</v>
      </c>
      <c r="J12" s="5" t="b">
        <f>misc[[#This Row],[Core_Hitter_Count]]&gt;0</f>
        <v>0</v>
      </c>
      <c r="K12" t="b">
        <f>misc[[#This Row],[LLC_Hitter_Count]]&gt;0</f>
        <v>0</v>
      </c>
      <c r="L12" t="b">
        <f>misc[[#This Row],[CHA_Hitter_Count]]&gt;0</f>
        <v>0</v>
      </c>
      <c r="M12" t="str">
        <f>_xlfn.TEXTJOIN("",,"*SOCKET0**COMPUTE",misc[[#This Row],[Compute]],"**UNCORE**CHA**CHA",misc[[#This Row],[location]],splitchar,"UTIL**MC*STATUS*")</f>
        <v>*SOCKET0**COMPUTE0**UNCORE**CHA**CHA9__UTIL**MC*STATUS*</v>
      </c>
      <c r="N12">
        <f>COUNTIFS(cha_mc[TestName],misc[[#This Row],[CHA_MCA_String]],cha_mc[VisualId],MC_Check!$H$2)</f>
        <v>0</v>
      </c>
      <c r="O12" t="str">
        <f>_xlfn.TEXTJOIN("",,"*SOCKET0**COMPUTE",misc[[#This Row],[Compute]],"**CPU**MODULE",misc[[#This Row],[Module]],splitchar,"MEC*CR*MCI*STATUS**")</f>
        <v>*SOCKET0**COMPUTE0**CPU**MODULE9__MEC*CR*MCI*STATUS**</v>
      </c>
      <c r="P12">
        <f>COUNTIFS(core_mc[TestName],misc[[#This Row],[MEC_MCA_String]],core_mc[VisualId],MC_Check!$H$2)</f>
        <v>0</v>
      </c>
      <c r="Q12" t="str">
        <f>_xlfn.TEXTJOIN("",,"*SOCKET0**COMPUTE",misc[[#This Row],[Compute]],"**CPU**MODULE",misc[[#This Row],[Module]],splitchar,"AGU*CR*MCI*STATUS**")</f>
        <v>*SOCKET0**COMPUTE0**CPU**MODULE9__AGU*CR*MCI*STATUS**</v>
      </c>
      <c r="R12">
        <f>COUNTIFS(core_mc[TestName],misc[[#This Row],[AGU_MCA_String]],core_mc[VisualId],MC_Check!$H$2)</f>
        <v>0</v>
      </c>
      <c r="S12" t="str">
        <f>_xlfn.TEXTJOIN("",,"*SOCKET0**COMPUTE",misc[[#This Row],[Compute]],"**CPU**MODULE",misc[[#This Row],[Module]],splitchar,"IC*CR*MCI*STATUS**")</f>
        <v>*SOCKET0**COMPUTE0**CPU**MODULE9__IC*CR*MCI*STATUS**</v>
      </c>
      <c r="T12">
        <f>COUNTIFS(core_mc[TestName],misc[[#This Row],[IC_MCA_String]],core_mc[VisualId],MC_Check!$H$2)</f>
        <v>0</v>
      </c>
      <c r="U12" t="str">
        <f>_xlfn.TEXTJOIN("",,"*SOCKET0**COMPUTE",misc[[#This Row],[Compute]],"**CPU**MODULE",misc[[#This Row],[Module]],splitchar,"BBL*CR*MCI*STATUS**")</f>
        <v>*SOCKET0**COMPUTE0**CPU**MODULE9__BBL*CR*MCI*STATUS**</v>
      </c>
      <c r="V12">
        <f>COUNTIFS(core_mc[TestName],misc[[#This Row],[CORE_BBL_String]],core_mc[VisualId],MC_Check!$H$2)</f>
        <v>0</v>
      </c>
      <c r="W12" t="str">
        <f>_xlfn.TEXTJOIN("",,"*SOCKET0**COMPUTE",misc[[#This Row],[Compute]],"**CPU**MODULE",misc[[#This Row],[Module]],splitchar,"BUS*CR*MCI*STATUS**")</f>
        <v>*SOCKET0**COMPUTE0**CPU**MODULE9__BUS*CR*MCI*STATUS**</v>
      </c>
      <c r="X12">
        <f>COUNTIFS(core_mc[TestName],misc[[#This Row],[Core_BUS_String]],core_mc[VisualId],MC_Check!$H$2)</f>
        <v>0</v>
      </c>
      <c r="Y12" t="str">
        <f>_xlfn.TEXTJOIN("",,"*SOCKET0**COMPUTE",misc[[#This Row],[Compute]],"**CPU**MODULE",misc[[#This Row],[Module]],splitchar,"L2*CR*MCI*STATUS**")</f>
        <v>*SOCKET0**COMPUTE0**CPU**MODULE9__L2*CR*MCI*STATUS**</v>
      </c>
      <c r="Z12">
        <f>COUNTIFS(core_mc[TestName],misc[[#This Row],[Core_L2_String]],core_mc[VisualId],MC_Check!$H$2)</f>
        <v>0</v>
      </c>
      <c r="AA12">
        <f>misc[[#This Row],[Core_BBL_Count]]+misc[[#This Row],[Core_IC_Count]]+misc[[#This Row],[Core_MEC_Count]]+misc[[#This Row],[Core_AGU_Count]]+misc[[#This Row],[Core_L2_Count]]+misc[[#This Row],[Core_BUS_Count]]</f>
        <v>0</v>
      </c>
      <c r="AB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AD12">
        <f>COUNTIFS(cha_mc[TestName],misc[[#This Row],[LLC_MCA_String]],cha_mc[VisualId],MC_Check!$H$2)</f>
        <v>0</v>
      </c>
      <c r="AG12" s="64">
        <v>0</v>
      </c>
      <c r="AH12" s="64">
        <v>9</v>
      </c>
      <c r="AI12" s="65" t="str">
        <f>"CH"&amp;memss[[#This Row],[location]]</f>
        <v>CH9</v>
      </c>
      <c r="AJ12" s="65" t="b">
        <f>memss[[#This Row],[MEMSS_Hitter_Count]]&gt;0</f>
        <v>0</v>
      </c>
      <c r="AK12" s="65" t="str">
        <f>_xlfn.TEXTJOIN("",,"*SOCKET0**SOC**MEMSS**B2CMI",memss[[#This Row],[location]],splitchar,"MCI*STATUS*SHADOW*")</f>
        <v>*SOCKET0**SOC**MEMSS**B2CMI9__MCI*STATUS*SHADOW*</v>
      </c>
      <c r="AL12" s="65">
        <f>COUNTIFS(cha_mc[TestName],memss[[#This Row],[MEMMS_MCA_String]],cha_mc[VisualId],MC_Check!$H$2)</f>
        <v>0</v>
      </c>
    </row>
    <row r="13" spans="1:48" x14ac:dyDescent="0.3">
      <c r="D13" t="s">
        <v>134</v>
      </c>
      <c r="F13">
        <v>0</v>
      </c>
      <c r="G13">
        <v>10</v>
      </c>
      <c r="H13" s="95">
        <f>IF(MC_Check!$AK$2="PHY",misc[[#This Row],[location]],misc[[#This Row],[Module_log]])</f>
        <v>10</v>
      </c>
      <c r="I13" s="95" t="s">
        <v>145</v>
      </c>
      <c r="J13" s="5" t="b">
        <f>misc[[#This Row],[Core_Hitter_Count]]&gt;0</f>
        <v>0</v>
      </c>
      <c r="K13" t="b">
        <f>misc[[#This Row],[LLC_Hitter_Count]]&gt;0</f>
        <v>0</v>
      </c>
      <c r="L13" t="b">
        <f>misc[[#This Row],[CHA_Hitter_Count]]&gt;0</f>
        <v>0</v>
      </c>
      <c r="M13" t="str">
        <f>_xlfn.TEXTJOIN("",,"*SOCKET0**COMPUTE",misc[[#This Row],[Compute]],"**UNCORE**CHA**CHA",misc[[#This Row],[location]],splitchar,"UTIL**MC*STATUS*")</f>
        <v>*SOCKET0**COMPUTE0**UNCORE**CHA**CHA10__UTIL**MC*STATUS*</v>
      </c>
      <c r="N13">
        <f>COUNTIFS(cha_mc[TestName],misc[[#This Row],[CHA_MCA_String]],cha_mc[VisualId],MC_Check!$H$2)</f>
        <v>0</v>
      </c>
      <c r="O13" t="str">
        <f>_xlfn.TEXTJOIN("",,"*SOCKET0**COMPUTE",misc[[#This Row],[Compute]],"**CPU**MODULE",misc[[#This Row],[Module]],splitchar,"MEC*CR*MCI*STATUS**")</f>
        <v>*SOCKET0**COMPUTE0**CPU**MODULE10__MEC*CR*MCI*STATUS**</v>
      </c>
      <c r="P13">
        <f>COUNTIFS(core_mc[TestName],misc[[#This Row],[MEC_MCA_String]],core_mc[VisualId],MC_Check!$H$2)</f>
        <v>0</v>
      </c>
      <c r="Q13" t="str">
        <f>_xlfn.TEXTJOIN("",,"*SOCKET0**COMPUTE",misc[[#This Row],[Compute]],"**CPU**MODULE",misc[[#This Row],[Module]],splitchar,"AGU*CR*MCI*STATUS**")</f>
        <v>*SOCKET0**COMPUTE0**CPU**MODULE10__AGU*CR*MCI*STATUS**</v>
      </c>
      <c r="R13">
        <f>COUNTIFS(core_mc[TestName],misc[[#This Row],[AGU_MCA_String]],core_mc[VisualId],MC_Check!$H$2)</f>
        <v>0</v>
      </c>
      <c r="S13" t="str">
        <f>_xlfn.TEXTJOIN("",,"*SOCKET0**COMPUTE",misc[[#This Row],[Compute]],"**CPU**MODULE",misc[[#This Row],[Module]],splitchar,"IC*CR*MCI*STATUS**")</f>
        <v>*SOCKET0**COMPUTE0**CPU**MODULE10__IC*CR*MCI*STATUS**</v>
      </c>
      <c r="T13">
        <f>COUNTIFS(core_mc[TestName],misc[[#This Row],[IC_MCA_String]],core_mc[VisualId],MC_Check!$H$2)</f>
        <v>0</v>
      </c>
      <c r="U13" t="str">
        <f>_xlfn.TEXTJOIN("",,"*SOCKET0**COMPUTE",misc[[#This Row],[Compute]],"**CPU**MODULE",misc[[#This Row],[Module]],splitchar,"BBL*CR*MCI*STATUS**")</f>
        <v>*SOCKET0**COMPUTE0**CPU**MODULE10__BBL*CR*MCI*STATUS**</v>
      </c>
      <c r="V13">
        <f>COUNTIFS(core_mc[TestName],misc[[#This Row],[CORE_BBL_String]],core_mc[VisualId],MC_Check!$H$2)</f>
        <v>0</v>
      </c>
      <c r="W13" t="str">
        <f>_xlfn.TEXTJOIN("",,"*SOCKET0**COMPUTE",misc[[#This Row],[Compute]],"**CPU**MODULE",misc[[#This Row],[Module]],splitchar,"BUS*CR*MCI*STATUS**")</f>
        <v>*SOCKET0**COMPUTE0**CPU**MODULE10__BUS*CR*MCI*STATUS**</v>
      </c>
      <c r="X13">
        <f>COUNTIFS(core_mc[TestName],misc[[#This Row],[Core_BUS_String]],core_mc[VisualId],MC_Check!$H$2)</f>
        <v>0</v>
      </c>
      <c r="Y13" t="str">
        <f>_xlfn.TEXTJOIN("",,"*SOCKET0**COMPUTE",misc[[#This Row],[Compute]],"**CPU**MODULE",misc[[#This Row],[Module]],splitchar,"L2*CR*MCI*STATUS**")</f>
        <v>*SOCKET0**COMPUTE0**CPU**MODULE10__L2*CR*MCI*STATUS**</v>
      </c>
      <c r="Z13">
        <f>COUNTIFS(core_mc[TestName],misc[[#This Row],[Core_L2_String]],core_mc[VisualId],MC_Check!$H$2)</f>
        <v>0</v>
      </c>
      <c r="AA13">
        <f>misc[[#This Row],[Core_BBL_Count]]+misc[[#This Row],[Core_IC_Count]]+misc[[#This Row],[Core_MEC_Count]]+misc[[#This Row],[Core_AGU_Count]]+misc[[#This Row],[Core_L2_Count]]+misc[[#This Row],[Core_BUS_Count]]</f>
        <v>0</v>
      </c>
      <c r="AB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AD13">
        <f>COUNTIFS(cha_mc[TestName],misc[[#This Row],[LLC_MCA_String]],cha_mc[VisualId],MC_Check!$H$2)</f>
        <v>0</v>
      </c>
      <c r="AG13" s="64">
        <v>2</v>
      </c>
      <c r="AH13" s="64">
        <v>10</v>
      </c>
      <c r="AI13" s="65" t="str">
        <f>"CH"&amp;memss[[#This Row],[location]]</f>
        <v>CH10</v>
      </c>
      <c r="AJ13" s="65" t="b">
        <f>memss[[#This Row],[MEMSS_Hitter_Count]]&gt;0</f>
        <v>0</v>
      </c>
      <c r="AK13" s="65" t="str">
        <f>_xlfn.TEXTJOIN("",,"*SOCKET0**SOC**MEMSS**B2CMI",memss[[#This Row],[location]],splitchar,"MCI*STATUS*SHADOW*")</f>
        <v>*SOCKET0**SOC**MEMSS**B2CMI10__MCI*STATUS*SHADOW*</v>
      </c>
      <c r="AL13" s="65">
        <f>COUNTIFS(cha_mc[TestName],memss[[#This Row],[MEMMS_MCA_String]],cha_mc[VisualId],MC_Check!$H$2)</f>
        <v>0</v>
      </c>
    </row>
    <row r="14" spans="1:48" x14ac:dyDescent="0.3">
      <c r="D14" t="s">
        <v>149</v>
      </c>
      <c r="F14">
        <v>0</v>
      </c>
      <c r="G14">
        <v>11</v>
      </c>
      <c r="H14" s="95">
        <f>IF(MC_Check!$AK$2="PHY",misc[[#This Row],[location]],misc[[#This Row],[Module_log]])</f>
        <v>11</v>
      </c>
      <c r="I14" s="95" t="s">
        <v>145</v>
      </c>
      <c r="J14" s="5" t="b">
        <f>misc[[#This Row],[Core_Hitter_Count]]&gt;0</f>
        <v>0</v>
      </c>
      <c r="K14" t="b">
        <f>misc[[#This Row],[LLC_Hitter_Count]]&gt;0</f>
        <v>0</v>
      </c>
      <c r="L14" t="b">
        <f>misc[[#This Row],[CHA_Hitter_Count]]&gt;0</f>
        <v>0</v>
      </c>
      <c r="M14" t="str">
        <f>_xlfn.TEXTJOIN("",,"*SOCKET0**COMPUTE",misc[[#This Row],[Compute]],"**UNCORE**CHA**CHA",misc[[#This Row],[location]],splitchar,"UTIL**MC*STATUS*")</f>
        <v>*SOCKET0**COMPUTE0**UNCORE**CHA**CHA11__UTIL**MC*STATUS*</v>
      </c>
      <c r="N14">
        <f>COUNTIFS(cha_mc[TestName],misc[[#This Row],[CHA_MCA_String]],cha_mc[VisualId],MC_Check!$H$2)</f>
        <v>0</v>
      </c>
      <c r="O14" t="str">
        <f>_xlfn.TEXTJOIN("",,"*SOCKET0**COMPUTE",misc[[#This Row],[Compute]],"**CPU**MODULE",misc[[#This Row],[Module]],splitchar,"MEC*CR*MCI*STATUS**")</f>
        <v>*SOCKET0**COMPUTE0**CPU**MODULE11__MEC*CR*MCI*STATUS**</v>
      </c>
      <c r="P14">
        <f>COUNTIFS(core_mc[TestName],misc[[#This Row],[MEC_MCA_String]],core_mc[VisualId],MC_Check!$H$2)</f>
        <v>0</v>
      </c>
      <c r="Q14" t="str">
        <f>_xlfn.TEXTJOIN("",,"*SOCKET0**COMPUTE",misc[[#This Row],[Compute]],"**CPU**MODULE",misc[[#This Row],[Module]],splitchar,"AGU*CR*MCI*STATUS**")</f>
        <v>*SOCKET0**COMPUTE0**CPU**MODULE11__AGU*CR*MCI*STATUS**</v>
      </c>
      <c r="R14">
        <f>COUNTIFS(core_mc[TestName],misc[[#This Row],[AGU_MCA_String]],core_mc[VisualId],MC_Check!$H$2)</f>
        <v>0</v>
      </c>
      <c r="S14" t="str">
        <f>_xlfn.TEXTJOIN("",,"*SOCKET0**COMPUTE",misc[[#This Row],[Compute]],"**CPU**MODULE",misc[[#This Row],[Module]],splitchar,"IC*CR*MCI*STATUS**")</f>
        <v>*SOCKET0**COMPUTE0**CPU**MODULE11__IC*CR*MCI*STATUS**</v>
      </c>
      <c r="T14">
        <f>COUNTIFS(core_mc[TestName],misc[[#This Row],[IC_MCA_String]],core_mc[VisualId],MC_Check!$H$2)</f>
        <v>0</v>
      </c>
      <c r="U14" t="str">
        <f>_xlfn.TEXTJOIN("",,"*SOCKET0**COMPUTE",misc[[#This Row],[Compute]],"**CPU**MODULE",misc[[#This Row],[Module]],splitchar,"BBL*CR*MCI*STATUS**")</f>
        <v>*SOCKET0**COMPUTE0**CPU**MODULE11__BBL*CR*MCI*STATUS**</v>
      </c>
      <c r="V14">
        <f>COUNTIFS(core_mc[TestName],misc[[#This Row],[CORE_BBL_String]],core_mc[VisualId],MC_Check!$H$2)</f>
        <v>0</v>
      </c>
      <c r="W14" t="str">
        <f>_xlfn.TEXTJOIN("",,"*SOCKET0**COMPUTE",misc[[#This Row],[Compute]],"**CPU**MODULE",misc[[#This Row],[Module]],splitchar,"BUS*CR*MCI*STATUS**")</f>
        <v>*SOCKET0**COMPUTE0**CPU**MODULE11__BUS*CR*MCI*STATUS**</v>
      </c>
      <c r="X14">
        <f>COUNTIFS(core_mc[TestName],misc[[#This Row],[Core_BUS_String]],core_mc[VisualId],MC_Check!$H$2)</f>
        <v>0</v>
      </c>
      <c r="Y14" t="str">
        <f>_xlfn.TEXTJOIN("",,"*SOCKET0**COMPUTE",misc[[#This Row],[Compute]],"**CPU**MODULE",misc[[#This Row],[Module]],splitchar,"L2*CR*MCI*STATUS**")</f>
        <v>*SOCKET0**COMPUTE0**CPU**MODULE11__L2*CR*MCI*STATUS**</v>
      </c>
      <c r="Z14">
        <f>COUNTIFS(core_mc[TestName],misc[[#This Row],[Core_L2_String]],core_mc[VisualId],MC_Check!$H$2)</f>
        <v>0</v>
      </c>
      <c r="AA14">
        <f>misc[[#This Row],[Core_BBL_Count]]+misc[[#This Row],[Core_IC_Count]]+misc[[#This Row],[Core_MEC_Count]]+misc[[#This Row],[Core_AGU_Count]]+misc[[#This Row],[Core_L2_Count]]+misc[[#This Row],[Core_BUS_Count]]</f>
        <v>0</v>
      </c>
      <c r="AB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AD14">
        <f>COUNTIFS(cha_mc[TestName],misc[[#This Row],[LLC_MCA_String]],cha_mc[VisualId],MC_Check!$H$2)</f>
        <v>0</v>
      </c>
      <c r="AG14" s="64">
        <v>2</v>
      </c>
      <c r="AH14" s="64">
        <v>11</v>
      </c>
      <c r="AI14" s="65" t="str">
        <f>"CH"&amp;memss[[#This Row],[location]]</f>
        <v>CH11</v>
      </c>
      <c r="AJ14" s="65" t="b">
        <f>memss[[#This Row],[MEMSS_Hitter_Count]]&gt;0</f>
        <v>0</v>
      </c>
      <c r="AK14" s="65" t="str">
        <f>_xlfn.TEXTJOIN("",,"*SOCKET0**SOC**MEMSS**B2CMI",memss[[#This Row],[location]],splitchar,"MCI*STATUS*SHADOW*")</f>
        <v>*SOCKET0**SOC**MEMSS**B2CMI11__MCI*STATUS*SHADOW*</v>
      </c>
      <c r="AL14" s="65">
        <f>COUNTIFS(cha_mc[TestName],memss[[#This Row],[MEMMS_MCA_String]],cha_mc[VisualId],MC_Check!$H$2)</f>
        <v>0</v>
      </c>
    </row>
    <row r="15" spans="1:48" x14ac:dyDescent="0.3">
      <c r="D15" t="s">
        <v>150</v>
      </c>
      <c r="F15">
        <v>0</v>
      </c>
      <c r="G15">
        <v>12</v>
      </c>
      <c r="H15" s="95">
        <f>IF(MC_Check!$AK$2="PHY",misc[[#This Row],[location]],misc[[#This Row],[Module_log]])</f>
        <v>12</v>
      </c>
      <c r="I15" s="95" t="s">
        <v>145</v>
      </c>
      <c r="J15" s="5" t="b">
        <f>misc[[#This Row],[Core_Hitter_Count]]&gt;0</f>
        <v>0</v>
      </c>
      <c r="K15" t="b">
        <f>misc[[#This Row],[LLC_Hitter_Count]]&gt;0</f>
        <v>0</v>
      </c>
      <c r="L15" t="b">
        <f>misc[[#This Row],[CHA_Hitter_Count]]&gt;0</f>
        <v>0</v>
      </c>
      <c r="M15" t="str">
        <f>_xlfn.TEXTJOIN("",,"*SOCKET0**COMPUTE",misc[[#This Row],[Compute]],"**UNCORE**CHA**CHA",misc[[#This Row],[location]],splitchar,"UTIL**MC*STATUS*")</f>
        <v>*SOCKET0**COMPUTE0**UNCORE**CHA**CHA12__UTIL**MC*STATUS*</v>
      </c>
      <c r="N15">
        <f>COUNTIFS(cha_mc[TestName],misc[[#This Row],[CHA_MCA_String]],cha_mc[VisualId],MC_Check!$H$2)</f>
        <v>0</v>
      </c>
      <c r="O15" t="str">
        <f>_xlfn.TEXTJOIN("",,"*SOCKET0**COMPUTE",misc[[#This Row],[Compute]],"**CPU**MODULE",misc[[#This Row],[Module]],splitchar,"MEC*CR*MCI*STATUS**")</f>
        <v>*SOCKET0**COMPUTE0**CPU**MODULE12__MEC*CR*MCI*STATUS**</v>
      </c>
      <c r="P15">
        <f>COUNTIFS(core_mc[TestName],misc[[#This Row],[MEC_MCA_String]],core_mc[VisualId],MC_Check!$H$2)</f>
        <v>0</v>
      </c>
      <c r="Q15" t="str">
        <f>_xlfn.TEXTJOIN("",,"*SOCKET0**COMPUTE",misc[[#This Row],[Compute]],"**CPU**MODULE",misc[[#This Row],[Module]],splitchar,"AGU*CR*MCI*STATUS**")</f>
        <v>*SOCKET0**COMPUTE0**CPU**MODULE12__AGU*CR*MCI*STATUS**</v>
      </c>
      <c r="R15">
        <f>COUNTIFS(core_mc[TestName],misc[[#This Row],[AGU_MCA_String]],core_mc[VisualId],MC_Check!$H$2)</f>
        <v>0</v>
      </c>
      <c r="S15" t="str">
        <f>_xlfn.TEXTJOIN("",,"*SOCKET0**COMPUTE",misc[[#This Row],[Compute]],"**CPU**MODULE",misc[[#This Row],[Module]],splitchar,"IC*CR*MCI*STATUS**")</f>
        <v>*SOCKET0**COMPUTE0**CPU**MODULE12__IC*CR*MCI*STATUS**</v>
      </c>
      <c r="T15">
        <f>COUNTIFS(core_mc[TestName],misc[[#This Row],[IC_MCA_String]],core_mc[VisualId],MC_Check!$H$2)</f>
        <v>0</v>
      </c>
      <c r="U15" t="str">
        <f>_xlfn.TEXTJOIN("",,"*SOCKET0**COMPUTE",misc[[#This Row],[Compute]],"**CPU**MODULE",misc[[#This Row],[Module]],splitchar,"BBL*CR*MCI*STATUS**")</f>
        <v>*SOCKET0**COMPUTE0**CPU**MODULE12__BBL*CR*MCI*STATUS**</v>
      </c>
      <c r="V15">
        <f>COUNTIFS(core_mc[TestName],misc[[#This Row],[CORE_BBL_String]],core_mc[VisualId],MC_Check!$H$2)</f>
        <v>0</v>
      </c>
      <c r="W15" t="str">
        <f>_xlfn.TEXTJOIN("",,"*SOCKET0**COMPUTE",misc[[#This Row],[Compute]],"**CPU**MODULE",misc[[#This Row],[Module]],splitchar,"BUS*CR*MCI*STATUS**")</f>
        <v>*SOCKET0**COMPUTE0**CPU**MODULE12__BUS*CR*MCI*STATUS**</v>
      </c>
      <c r="X15">
        <f>COUNTIFS(core_mc[TestName],misc[[#This Row],[Core_BUS_String]],core_mc[VisualId],MC_Check!$H$2)</f>
        <v>0</v>
      </c>
      <c r="Y15" t="str">
        <f>_xlfn.TEXTJOIN("",,"*SOCKET0**COMPUTE",misc[[#This Row],[Compute]],"**CPU**MODULE",misc[[#This Row],[Module]],splitchar,"L2*CR*MCI*STATUS**")</f>
        <v>*SOCKET0**COMPUTE0**CPU**MODULE12__L2*CR*MCI*STATUS**</v>
      </c>
      <c r="Z15">
        <f>COUNTIFS(core_mc[TestName],misc[[#This Row],[Core_L2_String]],core_mc[VisualId],MC_Check!$H$2)</f>
        <v>0</v>
      </c>
      <c r="AA15">
        <f>misc[[#This Row],[Core_BBL_Count]]+misc[[#This Row],[Core_IC_Count]]+misc[[#This Row],[Core_MEC_Count]]+misc[[#This Row],[Core_AGU_Count]]+misc[[#This Row],[Core_L2_Count]]+misc[[#This Row],[Core_BUS_Count]]</f>
        <v>0</v>
      </c>
      <c r="AB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AD15">
        <f>COUNTIFS(cha_mc[TestName],misc[[#This Row],[LLC_MCA_String]],cha_mc[VisualId],MC_Check!$H$2)</f>
        <v>0</v>
      </c>
      <c r="AG15" s="64"/>
      <c r="AH15" s="64"/>
      <c r="AI15" s="65"/>
      <c r="AJ15" s="65"/>
      <c r="AK15" s="65"/>
      <c r="AL15" s="65"/>
    </row>
    <row r="16" spans="1:48" x14ac:dyDescent="0.3">
      <c r="F16">
        <v>0</v>
      </c>
      <c r="G16">
        <v>13</v>
      </c>
      <c r="H16" s="95">
        <f>IF(MC_Check!$AK$2="PHY",misc[[#This Row],[location]],misc[[#This Row],[Module_log]])</f>
        <v>13</v>
      </c>
      <c r="I16">
        <f>I9+1</f>
        <v>1</v>
      </c>
      <c r="J16" s="5" t="b">
        <f>misc[[#This Row],[Core_Hitter_Count]]&gt;0</f>
        <v>0</v>
      </c>
      <c r="K16" t="b">
        <f>misc[[#This Row],[LLC_Hitter_Count]]&gt;0</f>
        <v>0</v>
      </c>
      <c r="L16" t="b">
        <f>misc[[#This Row],[CHA_Hitter_Count]]&gt;0</f>
        <v>0</v>
      </c>
      <c r="M16" t="str">
        <f>_xlfn.TEXTJOIN("",,"*SOCKET0**COMPUTE",misc[[#This Row],[Compute]],"**UNCORE**CHA**CHA",misc[[#This Row],[location]],splitchar,"UTIL**MC*STATUS*")</f>
        <v>*SOCKET0**COMPUTE0**UNCORE**CHA**CHA13__UTIL**MC*STATUS*</v>
      </c>
      <c r="N16">
        <f>COUNTIFS(cha_mc[TestName],misc[[#This Row],[CHA_MCA_String]],cha_mc[VisualId],MC_Check!$H$2)</f>
        <v>0</v>
      </c>
      <c r="O16" t="str">
        <f>_xlfn.TEXTJOIN("",,"*SOCKET0**COMPUTE",misc[[#This Row],[Compute]],"**CPU**MODULE",misc[[#This Row],[Module]],splitchar,"MEC*CR*MCI*STATUS**")</f>
        <v>*SOCKET0**COMPUTE0**CPU**MODULE13__MEC*CR*MCI*STATUS**</v>
      </c>
      <c r="P16">
        <f>COUNTIFS(core_mc[TestName],misc[[#This Row],[MEC_MCA_String]],core_mc[VisualId],MC_Check!$H$2)</f>
        <v>0</v>
      </c>
      <c r="Q16" t="str">
        <f>_xlfn.TEXTJOIN("",,"*SOCKET0**COMPUTE",misc[[#This Row],[Compute]],"**CPU**MODULE",misc[[#This Row],[Module]],splitchar,"AGU*CR*MCI*STATUS**")</f>
        <v>*SOCKET0**COMPUTE0**CPU**MODULE13__AGU*CR*MCI*STATUS**</v>
      </c>
      <c r="R16">
        <f>COUNTIFS(core_mc[TestName],misc[[#This Row],[AGU_MCA_String]],core_mc[VisualId],MC_Check!$H$2)</f>
        <v>0</v>
      </c>
      <c r="S16" t="str">
        <f>_xlfn.TEXTJOIN("",,"*SOCKET0**COMPUTE",misc[[#This Row],[Compute]],"**CPU**MODULE",misc[[#This Row],[Module]],splitchar,"IC*CR*MCI*STATUS**")</f>
        <v>*SOCKET0**COMPUTE0**CPU**MODULE13__IC*CR*MCI*STATUS**</v>
      </c>
      <c r="T16">
        <f>COUNTIFS(core_mc[TestName],misc[[#This Row],[IC_MCA_String]],core_mc[VisualId],MC_Check!$H$2)</f>
        <v>0</v>
      </c>
      <c r="U16" t="str">
        <f>_xlfn.TEXTJOIN("",,"*SOCKET0**COMPUTE",misc[[#This Row],[Compute]],"**CPU**MODULE",misc[[#This Row],[Module]],splitchar,"BBL*CR*MCI*STATUS**")</f>
        <v>*SOCKET0**COMPUTE0**CPU**MODULE13__BBL*CR*MCI*STATUS**</v>
      </c>
      <c r="V16">
        <f>COUNTIFS(core_mc[TestName],misc[[#This Row],[CORE_BBL_String]],core_mc[VisualId],MC_Check!$H$2)</f>
        <v>0</v>
      </c>
      <c r="W16" t="str">
        <f>_xlfn.TEXTJOIN("",,"*SOCKET0**COMPUTE",misc[[#This Row],[Compute]],"**CPU**MODULE",misc[[#This Row],[Module]],splitchar,"BUS*CR*MCI*STATUS**")</f>
        <v>*SOCKET0**COMPUTE0**CPU**MODULE13__BUS*CR*MCI*STATUS**</v>
      </c>
      <c r="X16">
        <f>COUNTIFS(core_mc[TestName],misc[[#This Row],[Core_BUS_String]],core_mc[VisualId],MC_Check!$H$2)</f>
        <v>0</v>
      </c>
      <c r="Y16" t="str">
        <f>_xlfn.TEXTJOIN("",,"*SOCKET0**COMPUTE",misc[[#This Row],[Compute]],"**CPU**MODULE",misc[[#This Row],[Module]],splitchar,"L2*CR*MCI*STATUS**")</f>
        <v>*SOCKET0**COMPUTE0**CPU**MODULE13__L2*CR*MCI*STATUS**</v>
      </c>
      <c r="Z16">
        <f>COUNTIFS(core_mc[TestName],misc[[#This Row],[Core_L2_String]],core_mc[VisualId],MC_Check!$H$2)</f>
        <v>0</v>
      </c>
      <c r="AA16">
        <f>misc[[#This Row],[Core_BBL_Count]]+misc[[#This Row],[Core_IC_Count]]+misc[[#This Row],[Core_MEC_Count]]+misc[[#This Row],[Core_AGU_Count]]+misc[[#This Row],[Core_L2_Count]]+misc[[#This Row],[Core_BUS_Count]]</f>
        <v>0</v>
      </c>
      <c r="AB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AD16">
        <f>COUNTIFS(cha_mc[TestName],misc[[#This Row],[LLC_MCA_String]],cha_mc[VisualId],MC_Check!$H$2)</f>
        <v>0</v>
      </c>
    </row>
    <row r="17" spans="6:30" x14ac:dyDescent="0.3">
      <c r="F17">
        <v>0</v>
      </c>
      <c r="G17">
        <v>14</v>
      </c>
      <c r="H17" s="95">
        <f>IF(MC_Check!$AK$2="PHY",misc[[#This Row],[location]],misc[[#This Row],[Module_log]])</f>
        <v>14</v>
      </c>
      <c r="I17">
        <f t="shared" ref="H17:I18" si="0">I10+1</f>
        <v>5</v>
      </c>
      <c r="J17" s="5" t="b">
        <f>misc[[#This Row],[Core_Hitter_Count]]&gt;0</f>
        <v>0</v>
      </c>
      <c r="K17" t="b">
        <f>misc[[#This Row],[LLC_Hitter_Count]]&gt;0</f>
        <v>0</v>
      </c>
      <c r="L17" t="b">
        <f>misc[[#This Row],[CHA_Hitter_Count]]&gt;0</f>
        <v>0</v>
      </c>
      <c r="M17" t="str">
        <f>_xlfn.TEXTJOIN("",,"*SOCKET0**COMPUTE",misc[[#This Row],[Compute]],"**UNCORE**CHA**CHA",misc[[#This Row],[location]],splitchar,"UTIL**MC*STATUS*")</f>
        <v>*SOCKET0**COMPUTE0**UNCORE**CHA**CHA14__UTIL**MC*STATUS*</v>
      </c>
      <c r="N17">
        <f>COUNTIFS(cha_mc[TestName],misc[[#This Row],[CHA_MCA_String]],cha_mc[VisualId],MC_Check!$H$2)</f>
        <v>0</v>
      </c>
      <c r="O17" t="str">
        <f>_xlfn.TEXTJOIN("",,"*SOCKET0**COMPUTE",misc[[#This Row],[Compute]],"**CPU**MODULE",misc[[#This Row],[Module]],splitchar,"MEC*CR*MCI*STATUS**")</f>
        <v>*SOCKET0**COMPUTE0**CPU**MODULE14__MEC*CR*MCI*STATUS**</v>
      </c>
      <c r="P17">
        <f>COUNTIFS(core_mc[TestName],misc[[#This Row],[MEC_MCA_String]],core_mc[VisualId],MC_Check!$H$2)</f>
        <v>0</v>
      </c>
      <c r="Q17" t="str">
        <f>_xlfn.TEXTJOIN("",,"*SOCKET0**COMPUTE",misc[[#This Row],[Compute]],"**CPU**MODULE",misc[[#This Row],[Module]],splitchar,"AGU*CR*MCI*STATUS**")</f>
        <v>*SOCKET0**COMPUTE0**CPU**MODULE14__AGU*CR*MCI*STATUS**</v>
      </c>
      <c r="R17">
        <f>COUNTIFS(core_mc[TestName],misc[[#This Row],[AGU_MCA_String]],core_mc[VisualId],MC_Check!$H$2)</f>
        <v>0</v>
      </c>
      <c r="S17" t="str">
        <f>_xlfn.TEXTJOIN("",,"*SOCKET0**COMPUTE",misc[[#This Row],[Compute]],"**CPU**MODULE",misc[[#This Row],[Module]],splitchar,"IC*CR*MCI*STATUS**")</f>
        <v>*SOCKET0**COMPUTE0**CPU**MODULE14__IC*CR*MCI*STATUS**</v>
      </c>
      <c r="T17">
        <f>COUNTIFS(core_mc[TestName],misc[[#This Row],[IC_MCA_String]],core_mc[VisualId],MC_Check!$H$2)</f>
        <v>0</v>
      </c>
      <c r="U17" t="str">
        <f>_xlfn.TEXTJOIN("",,"*SOCKET0**COMPUTE",misc[[#This Row],[Compute]],"**CPU**MODULE",misc[[#This Row],[Module]],splitchar,"BBL*CR*MCI*STATUS**")</f>
        <v>*SOCKET0**COMPUTE0**CPU**MODULE14__BBL*CR*MCI*STATUS**</v>
      </c>
      <c r="V17">
        <f>COUNTIFS(core_mc[TestName],misc[[#This Row],[CORE_BBL_String]],core_mc[VisualId],MC_Check!$H$2)</f>
        <v>0</v>
      </c>
      <c r="W17" t="str">
        <f>_xlfn.TEXTJOIN("",,"*SOCKET0**COMPUTE",misc[[#This Row],[Compute]],"**CPU**MODULE",misc[[#This Row],[Module]],splitchar,"BUS*CR*MCI*STATUS**")</f>
        <v>*SOCKET0**COMPUTE0**CPU**MODULE14__BUS*CR*MCI*STATUS**</v>
      </c>
      <c r="X17">
        <f>COUNTIFS(core_mc[TestName],misc[[#This Row],[Core_BUS_String]],core_mc[VisualId],MC_Check!$H$2)</f>
        <v>0</v>
      </c>
      <c r="Y17" t="str">
        <f>_xlfn.TEXTJOIN("",,"*SOCKET0**COMPUTE",misc[[#This Row],[Compute]],"**CPU**MODULE",misc[[#This Row],[Module]],splitchar,"L2*CR*MCI*STATUS**")</f>
        <v>*SOCKET0**COMPUTE0**CPU**MODULE14__L2*CR*MCI*STATUS**</v>
      </c>
      <c r="Z17">
        <f>COUNTIFS(core_mc[TestName],misc[[#This Row],[Core_L2_String]],core_mc[VisualId],MC_Check!$H$2)</f>
        <v>0</v>
      </c>
      <c r="AA17">
        <f>misc[[#This Row],[Core_BBL_Count]]+misc[[#This Row],[Core_IC_Count]]+misc[[#This Row],[Core_MEC_Count]]+misc[[#This Row],[Core_AGU_Count]]+misc[[#This Row],[Core_L2_Count]]+misc[[#This Row],[Core_BUS_Count]]</f>
        <v>0</v>
      </c>
      <c r="AB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AD17">
        <f>COUNTIFS(cha_mc[TestName],misc[[#This Row],[LLC_MCA_String]],cha_mc[VisualId],MC_Check!$H$2)</f>
        <v>0</v>
      </c>
    </row>
    <row r="18" spans="6:30" x14ac:dyDescent="0.3">
      <c r="F18">
        <v>0</v>
      </c>
      <c r="G18">
        <v>15</v>
      </c>
      <c r="H18" s="95">
        <f>IF(MC_Check!$AK$2="PHY",misc[[#This Row],[location]],misc[[#This Row],[Module_log]])</f>
        <v>15</v>
      </c>
      <c r="I18">
        <f t="shared" si="0"/>
        <v>9</v>
      </c>
      <c r="J18" s="5" t="b">
        <f>misc[[#This Row],[Core_Hitter_Count]]&gt;0</f>
        <v>0</v>
      </c>
      <c r="K18" t="b">
        <f>misc[[#This Row],[LLC_Hitter_Count]]&gt;0</f>
        <v>0</v>
      </c>
      <c r="L18" t="b">
        <f>misc[[#This Row],[CHA_Hitter_Count]]&gt;0</f>
        <v>0</v>
      </c>
      <c r="M18" t="str">
        <f>_xlfn.TEXTJOIN("",,"*SOCKET0**COMPUTE",misc[[#This Row],[Compute]],"**UNCORE**CHA**CHA",misc[[#This Row],[location]],splitchar,"UTIL**MC*STATUS*")</f>
        <v>*SOCKET0**COMPUTE0**UNCORE**CHA**CHA15__UTIL**MC*STATUS*</v>
      </c>
      <c r="N18">
        <f>COUNTIFS(cha_mc[TestName],misc[[#This Row],[CHA_MCA_String]],cha_mc[VisualId],MC_Check!$H$2)</f>
        <v>0</v>
      </c>
      <c r="O18" t="str">
        <f>_xlfn.TEXTJOIN("",,"*SOCKET0**COMPUTE",misc[[#This Row],[Compute]],"**CPU**MODULE",misc[[#This Row],[Module]],splitchar,"MEC*CR*MCI*STATUS**")</f>
        <v>*SOCKET0**COMPUTE0**CPU**MODULE15__MEC*CR*MCI*STATUS**</v>
      </c>
      <c r="P18">
        <f>COUNTIFS(core_mc[TestName],misc[[#This Row],[MEC_MCA_String]],core_mc[VisualId],MC_Check!$H$2)</f>
        <v>0</v>
      </c>
      <c r="Q18" t="str">
        <f>_xlfn.TEXTJOIN("",,"*SOCKET0**COMPUTE",misc[[#This Row],[Compute]],"**CPU**MODULE",misc[[#This Row],[Module]],splitchar,"AGU*CR*MCI*STATUS**")</f>
        <v>*SOCKET0**COMPUTE0**CPU**MODULE15__AGU*CR*MCI*STATUS**</v>
      </c>
      <c r="R18">
        <f>COUNTIFS(core_mc[TestName],misc[[#This Row],[AGU_MCA_String]],core_mc[VisualId],MC_Check!$H$2)</f>
        <v>0</v>
      </c>
      <c r="S18" t="str">
        <f>_xlfn.TEXTJOIN("",,"*SOCKET0**COMPUTE",misc[[#This Row],[Compute]],"**CPU**MODULE",misc[[#This Row],[Module]],splitchar,"IC*CR*MCI*STATUS**")</f>
        <v>*SOCKET0**COMPUTE0**CPU**MODULE15__IC*CR*MCI*STATUS**</v>
      </c>
      <c r="T18">
        <f>COUNTIFS(core_mc[TestName],misc[[#This Row],[IC_MCA_String]],core_mc[VisualId],MC_Check!$H$2)</f>
        <v>0</v>
      </c>
      <c r="U18" t="str">
        <f>_xlfn.TEXTJOIN("",,"*SOCKET0**COMPUTE",misc[[#This Row],[Compute]],"**CPU**MODULE",misc[[#This Row],[Module]],splitchar,"BBL*CR*MCI*STATUS**")</f>
        <v>*SOCKET0**COMPUTE0**CPU**MODULE15__BBL*CR*MCI*STATUS**</v>
      </c>
      <c r="V18">
        <f>COUNTIFS(core_mc[TestName],misc[[#This Row],[CORE_BBL_String]],core_mc[VisualId],MC_Check!$H$2)</f>
        <v>0</v>
      </c>
      <c r="W18" t="str">
        <f>_xlfn.TEXTJOIN("",,"*SOCKET0**COMPUTE",misc[[#This Row],[Compute]],"**CPU**MODULE",misc[[#This Row],[Module]],splitchar,"BUS*CR*MCI*STATUS**")</f>
        <v>*SOCKET0**COMPUTE0**CPU**MODULE15__BUS*CR*MCI*STATUS**</v>
      </c>
      <c r="X18">
        <f>COUNTIFS(core_mc[TestName],misc[[#This Row],[Core_BUS_String]],core_mc[VisualId],MC_Check!$H$2)</f>
        <v>0</v>
      </c>
      <c r="Y18" t="str">
        <f>_xlfn.TEXTJOIN("",,"*SOCKET0**COMPUTE",misc[[#This Row],[Compute]],"**CPU**MODULE",misc[[#This Row],[Module]],splitchar,"L2*CR*MCI*STATUS**")</f>
        <v>*SOCKET0**COMPUTE0**CPU**MODULE15__L2*CR*MCI*STATUS**</v>
      </c>
      <c r="Z18">
        <f>COUNTIFS(core_mc[TestName],misc[[#This Row],[Core_L2_String]],core_mc[VisualId],MC_Check!$H$2)</f>
        <v>0</v>
      </c>
      <c r="AA18">
        <f>misc[[#This Row],[Core_BBL_Count]]+misc[[#This Row],[Core_IC_Count]]+misc[[#This Row],[Core_MEC_Count]]+misc[[#This Row],[Core_AGU_Count]]+misc[[#This Row],[Core_L2_Count]]+misc[[#This Row],[Core_BUS_Count]]</f>
        <v>0</v>
      </c>
      <c r="AB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AD18">
        <f>COUNTIFS(cha_mc[TestName],misc[[#This Row],[LLC_MCA_String]],cha_mc[VisualId],MC_Check!$H$2)</f>
        <v>0</v>
      </c>
    </row>
    <row r="19" spans="6:30" x14ac:dyDescent="0.3">
      <c r="F19">
        <v>0</v>
      </c>
      <c r="G19">
        <v>16</v>
      </c>
      <c r="H19" s="95">
        <f>IF(MC_Check!$AK$2="PHY",misc[[#This Row],[location]],misc[[#This Row],[Module_log]])</f>
        <v>16</v>
      </c>
      <c r="I19" s="95" t="s">
        <v>145</v>
      </c>
      <c r="J19" s="5" t="b">
        <f>misc[[#This Row],[Core_Hitter_Count]]&gt;0</f>
        <v>0</v>
      </c>
      <c r="K19" t="b">
        <f>misc[[#This Row],[LLC_Hitter_Count]]&gt;0</f>
        <v>0</v>
      </c>
      <c r="L19" t="b">
        <f>misc[[#This Row],[CHA_Hitter_Count]]&gt;0</f>
        <v>0</v>
      </c>
      <c r="M19" t="str">
        <f>_xlfn.TEXTJOIN("",,"*SOCKET0**COMPUTE",misc[[#This Row],[Compute]],"**UNCORE**CHA**CHA",misc[[#This Row],[location]],splitchar,"UTIL**MC*STATUS*")</f>
        <v>*SOCKET0**COMPUTE0**UNCORE**CHA**CHA16__UTIL**MC*STATUS*</v>
      </c>
      <c r="N19">
        <f>COUNTIFS(cha_mc[TestName],misc[[#This Row],[CHA_MCA_String]],cha_mc[VisualId],MC_Check!$H$2)</f>
        <v>0</v>
      </c>
      <c r="O19" t="str">
        <f>_xlfn.TEXTJOIN("",,"*SOCKET0**COMPUTE",misc[[#This Row],[Compute]],"**CPU**MODULE",misc[[#This Row],[Module]],splitchar,"MEC*CR*MCI*STATUS**")</f>
        <v>*SOCKET0**COMPUTE0**CPU**MODULE16__MEC*CR*MCI*STATUS**</v>
      </c>
      <c r="P19">
        <f>COUNTIFS(core_mc[TestName],misc[[#This Row],[MEC_MCA_String]],core_mc[VisualId],MC_Check!$H$2)</f>
        <v>0</v>
      </c>
      <c r="Q19" t="str">
        <f>_xlfn.TEXTJOIN("",,"*SOCKET0**COMPUTE",misc[[#This Row],[Compute]],"**CPU**MODULE",misc[[#This Row],[Module]],splitchar,"AGU*CR*MCI*STATUS**")</f>
        <v>*SOCKET0**COMPUTE0**CPU**MODULE16__AGU*CR*MCI*STATUS**</v>
      </c>
      <c r="R19">
        <f>COUNTIFS(core_mc[TestName],misc[[#This Row],[AGU_MCA_String]],core_mc[VisualId],MC_Check!$H$2)</f>
        <v>0</v>
      </c>
      <c r="S19" t="str">
        <f>_xlfn.TEXTJOIN("",,"*SOCKET0**COMPUTE",misc[[#This Row],[Compute]],"**CPU**MODULE",misc[[#This Row],[Module]],splitchar,"IC*CR*MCI*STATUS**")</f>
        <v>*SOCKET0**COMPUTE0**CPU**MODULE16__IC*CR*MCI*STATUS**</v>
      </c>
      <c r="T19">
        <f>COUNTIFS(core_mc[TestName],misc[[#This Row],[IC_MCA_String]],core_mc[VisualId],MC_Check!$H$2)</f>
        <v>0</v>
      </c>
      <c r="U19" t="str">
        <f>_xlfn.TEXTJOIN("",,"*SOCKET0**COMPUTE",misc[[#This Row],[Compute]],"**CPU**MODULE",misc[[#This Row],[Module]],splitchar,"BBL*CR*MCI*STATUS**")</f>
        <v>*SOCKET0**COMPUTE0**CPU**MODULE16__BBL*CR*MCI*STATUS**</v>
      </c>
      <c r="V19">
        <f>COUNTIFS(core_mc[TestName],misc[[#This Row],[CORE_BBL_String]],core_mc[VisualId],MC_Check!$H$2)</f>
        <v>0</v>
      </c>
      <c r="W19" t="str">
        <f>_xlfn.TEXTJOIN("",,"*SOCKET0**COMPUTE",misc[[#This Row],[Compute]],"**CPU**MODULE",misc[[#This Row],[Module]],splitchar,"BUS*CR*MCI*STATUS**")</f>
        <v>*SOCKET0**COMPUTE0**CPU**MODULE16__BUS*CR*MCI*STATUS**</v>
      </c>
      <c r="X19">
        <f>COUNTIFS(core_mc[TestName],misc[[#This Row],[Core_BUS_String]],core_mc[VisualId],MC_Check!$H$2)</f>
        <v>0</v>
      </c>
      <c r="Y19" t="str">
        <f>_xlfn.TEXTJOIN("",,"*SOCKET0**COMPUTE",misc[[#This Row],[Compute]],"**CPU**MODULE",misc[[#This Row],[Module]],splitchar,"L2*CR*MCI*STATUS**")</f>
        <v>*SOCKET0**COMPUTE0**CPU**MODULE16__L2*CR*MCI*STATUS**</v>
      </c>
      <c r="Z19">
        <f>COUNTIFS(core_mc[TestName],misc[[#This Row],[Core_L2_String]],core_mc[VisualId],MC_Check!$H$2)</f>
        <v>0</v>
      </c>
      <c r="AA19">
        <f>misc[[#This Row],[Core_BBL_Count]]+misc[[#This Row],[Core_IC_Count]]+misc[[#This Row],[Core_MEC_Count]]+misc[[#This Row],[Core_AGU_Count]]+misc[[#This Row],[Core_L2_Count]]+misc[[#This Row],[Core_BUS_Count]]</f>
        <v>0</v>
      </c>
      <c r="AB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AD19">
        <f>COUNTIFS(cha_mc[TestName],misc[[#This Row],[LLC_MCA_String]],cha_mc[VisualId],MC_Check!$H$2)</f>
        <v>0</v>
      </c>
    </row>
    <row r="20" spans="6:30" x14ac:dyDescent="0.3">
      <c r="F20">
        <v>0</v>
      </c>
      <c r="G20">
        <v>17</v>
      </c>
      <c r="H20" s="95">
        <f>IF(MC_Check!$AK$2="PHY",misc[[#This Row],[location]],misc[[#This Row],[Module_log]])</f>
        <v>17</v>
      </c>
      <c r="I20" s="95" t="s">
        <v>145</v>
      </c>
      <c r="J20" s="5" t="b">
        <f>misc[[#This Row],[Core_Hitter_Count]]&gt;0</f>
        <v>0</v>
      </c>
      <c r="K20" t="b">
        <f>misc[[#This Row],[LLC_Hitter_Count]]&gt;0</f>
        <v>0</v>
      </c>
      <c r="L20" t="b">
        <f>misc[[#This Row],[CHA_Hitter_Count]]&gt;0</f>
        <v>0</v>
      </c>
      <c r="M20" t="str">
        <f>_xlfn.TEXTJOIN("",,"*SOCKET0**COMPUTE",misc[[#This Row],[Compute]],"**UNCORE**CHA**CHA",misc[[#This Row],[location]],splitchar,"UTIL**MC*STATUS*")</f>
        <v>*SOCKET0**COMPUTE0**UNCORE**CHA**CHA17__UTIL**MC*STATUS*</v>
      </c>
      <c r="N20">
        <f>COUNTIFS(cha_mc[TestName],misc[[#This Row],[CHA_MCA_String]],cha_mc[VisualId],MC_Check!$H$2)</f>
        <v>0</v>
      </c>
      <c r="O20" t="str">
        <f>_xlfn.TEXTJOIN("",,"*SOCKET0**COMPUTE",misc[[#This Row],[Compute]],"**CPU**MODULE",misc[[#This Row],[Module]],splitchar,"MEC*CR*MCI*STATUS**")</f>
        <v>*SOCKET0**COMPUTE0**CPU**MODULE17__MEC*CR*MCI*STATUS**</v>
      </c>
      <c r="P20">
        <f>COUNTIFS(core_mc[TestName],misc[[#This Row],[MEC_MCA_String]],core_mc[VisualId],MC_Check!$H$2)</f>
        <v>0</v>
      </c>
      <c r="Q20" t="str">
        <f>_xlfn.TEXTJOIN("",,"*SOCKET0**COMPUTE",misc[[#This Row],[Compute]],"**CPU**MODULE",misc[[#This Row],[Module]],splitchar,"AGU*CR*MCI*STATUS**")</f>
        <v>*SOCKET0**COMPUTE0**CPU**MODULE17__AGU*CR*MCI*STATUS**</v>
      </c>
      <c r="R20">
        <f>COUNTIFS(core_mc[TestName],misc[[#This Row],[AGU_MCA_String]],core_mc[VisualId],MC_Check!$H$2)</f>
        <v>0</v>
      </c>
      <c r="S20" t="str">
        <f>_xlfn.TEXTJOIN("",,"*SOCKET0**COMPUTE",misc[[#This Row],[Compute]],"**CPU**MODULE",misc[[#This Row],[Module]],splitchar,"IC*CR*MCI*STATUS**")</f>
        <v>*SOCKET0**COMPUTE0**CPU**MODULE17__IC*CR*MCI*STATUS**</v>
      </c>
      <c r="T20">
        <f>COUNTIFS(core_mc[TestName],misc[[#This Row],[IC_MCA_String]],core_mc[VisualId],MC_Check!$H$2)</f>
        <v>0</v>
      </c>
      <c r="U20" t="str">
        <f>_xlfn.TEXTJOIN("",,"*SOCKET0**COMPUTE",misc[[#This Row],[Compute]],"**CPU**MODULE",misc[[#This Row],[Module]],splitchar,"BBL*CR*MCI*STATUS**")</f>
        <v>*SOCKET0**COMPUTE0**CPU**MODULE17__BBL*CR*MCI*STATUS**</v>
      </c>
      <c r="V20">
        <f>COUNTIFS(core_mc[TestName],misc[[#This Row],[CORE_BBL_String]],core_mc[VisualId],MC_Check!$H$2)</f>
        <v>0</v>
      </c>
      <c r="W20" t="str">
        <f>_xlfn.TEXTJOIN("",,"*SOCKET0**COMPUTE",misc[[#This Row],[Compute]],"**CPU**MODULE",misc[[#This Row],[Module]],splitchar,"BUS*CR*MCI*STATUS**")</f>
        <v>*SOCKET0**COMPUTE0**CPU**MODULE17__BUS*CR*MCI*STATUS**</v>
      </c>
      <c r="X20">
        <f>COUNTIFS(core_mc[TestName],misc[[#This Row],[Core_BUS_String]],core_mc[VisualId],MC_Check!$H$2)</f>
        <v>0</v>
      </c>
      <c r="Y20" t="str">
        <f>_xlfn.TEXTJOIN("",,"*SOCKET0**COMPUTE",misc[[#This Row],[Compute]],"**CPU**MODULE",misc[[#This Row],[Module]],splitchar,"L2*CR*MCI*STATUS**")</f>
        <v>*SOCKET0**COMPUTE0**CPU**MODULE17__L2*CR*MCI*STATUS**</v>
      </c>
      <c r="Z20">
        <f>COUNTIFS(core_mc[TestName],misc[[#This Row],[Core_L2_String]],core_mc[VisualId],MC_Check!$H$2)</f>
        <v>0</v>
      </c>
      <c r="AA20">
        <f>misc[[#This Row],[Core_BBL_Count]]+misc[[#This Row],[Core_IC_Count]]+misc[[#This Row],[Core_MEC_Count]]+misc[[#This Row],[Core_AGU_Count]]+misc[[#This Row],[Core_L2_Count]]+misc[[#This Row],[Core_BUS_Count]]</f>
        <v>0</v>
      </c>
      <c r="AB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AD20">
        <f>COUNTIFS(cha_mc[TestName],misc[[#This Row],[LLC_MCA_String]],cha_mc[VisualId],MC_Check!$H$2)</f>
        <v>0</v>
      </c>
    </row>
    <row r="21" spans="6:30" x14ac:dyDescent="0.3">
      <c r="F21">
        <v>0</v>
      </c>
      <c r="G21">
        <v>18</v>
      </c>
      <c r="H21" s="95">
        <f>IF(MC_Check!$AK$2="PHY",misc[[#This Row],[location]],misc[[#This Row],[Module_log]])</f>
        <v>18</v>
      </c>
      <c r="I21" s="95" t="s">
        <v>145</v>
      </c>
      <c r="J21" s="5" t="b">
        <f>misc[[#This Row],[Core_Hitter_Count]]&gt;0</f>
        <v>0</v>
      </c>
      <c r="K21" t="b">
        <f>misc[[#This Row],[LLC_Hitter_Count]]&gt;0</f>
        <v>0</v>
      </c>
      <c r="L21" t="b">
        <f>misc[[#This Row],[CHA_Hitter_Count]]&gt;0</f>
        <v>0</v>
      </c>
      <c r="M21" t="str">
        <f>_xlfn.TEXTJOIN("",,"*SOCKET0**COMPUTE",misc[[#This Row],[Compute]],"**UNCORE**CHA**CHA",misc[[#This Row],[location]],splitchar,"UTIL**MC*STATUS*")</f>
        <v>*SOCKET0**COMPUTE0**UNCORE**CHA**CHA18__UTIL**MC*STATUS*</v>
      </c>
      <c r="N21">
        <f>COUNTIFS(cha_mc[TestName],misc[[#This Row],[CHA_MCA_String]],cha_mc[VisualId],MC_Check!$H$2)</f>
        <v>0</v>
      </c>
      <c r="O21" t="str">
        <f>_xlfn.TEXTJOIN("",,"*SOCKET0**COMPUTE",misc[[#This Row],[Compute]],"**CPU**MODULE",misc[[#This Row],[Module]],splitchar,"MEC*CR*MCI*STATUS**")</f>
        <v>*SOCKET0**COMPUTE0**CPU**MODULE18__MEC*CR*MCI*STATUS**</v>
      </c>
      <c r="P21">
        <f>COUNTIFS(core_mc[TestName],misc[[#This Row],[MEC_MCA_String]],core_mc[VisualId],MC_Check!$H$2)</f>
        <v>0</v>
      </c>
      <c r="Q21" t="str">
        <f>_xlfn.TEXTJOIN("",,"*SOCKET0**COMPUTE",misc[[#This Row],[Compute]],"**CPU**MODULE",misc[[#This Row],[Module]],splitchar,"AGU*CR*MCI*STATUS**")</f>
        <v>*SOCKET0**COMPUTE0**CPU**MODULE18__AGU*CR*MCI*STATUS**</v>
      </c>
      <c r="R21">
        <f>COUNTIFS(core_mc[TestName],misc[[#This Row],[AGU_MCA_String]],core_mc[VisualId],MC_Check!$H$2)</f>
        <v>0</v>
      </c>
      <c r="S21" t="str">
        <f>_xlfn.TEXTJOIN("",,"*SOCKET0**COMPUTE",misc[[#This Row],[Compute]],"**CPU**MODULE",misc[[#This Row],[Module]],splitchar,"IC*CR*MCI*STATUS**")</f>
        <v>*SOCKET0**COMPUTE0**CPU**MODULE18__IC*CR*MCI*STATUS**</v>
      </c>
      <c r="T21">
        <f>COUNTIFS(core_mc[TestName],misc[[#This Row],[IC_MCA_String]],core_mc[VisualId],MC_Check!$H$2)</f>
        <v>0</v>
      </c>
      <c r="U21" t="str">
        <f>_xlfn.TEXTJOIN("",,"*SOCKET0**COMPUTE",misc[[#This Row],[Compute]],"**CPU**MODULE",misc[[#This Row],[Module]],splitchar,"BBL*CR*MCI*STATUS**")</f>
        <v>*SOCKET0**COMPUTE0**CPU**MODULE18__BBL*CR*MCI*STATUS**</v>
      </c>
      <c r="V21">
        <f>COUNTIFS(core_mc[TestName],misc[[#This Row],[CORE_BBL_String]],core_mc[VisualId],MC_Check!$H$2)</f>
        <v>0</v>
      </c>
      <c r="W21" t="str">
        <f>_xlfn.TEXTJOIN("",,"*SOCKET0**COMPUTE",misc[[#This Row],[Compute]],"**CPU**MODULE",misc[[#This Row],[Module]],splitchar,"BUS*CR*MCI*STATUS**")</f>
        <v>*SOCKET0**COMPUTE0**CPU**MODULE18__BUS*CR*MCI*STATUS**</v>
      </c>
      <c r="X21">
        <f>COUNTIFS(core_mc[TestName],misc[[#This Row],[Core_BUS_String]],core_mc[VisualId],MC_Check!$H$2)</f>
        <v>0</v>
      </c>
      <c r="Y21" t="str">
        <f>_xlfn.TEXTJOIN("",,"*SOCKET0**COMPUTE",misc[[#This Row],[Compute]],"**CPU**MODULE",misc[[#This Row],[Module]],splitchar,"L2*CR*MCI*STATUS**")</f>
        <v>*SOCKET0**COMPUTE0**CPU**MODULE18__L2*CR*MCI*STATUS**</v>
      </c>
      <c r="Z21">
        <f>COUNTIFS(core_mc[TestName],misc[[#This Row],[Core_L2_String]],core_mc[VisualId],MC_Check!$H$2)</f>
        <v>0</v>
      </c>
      <c r="AA21">
        <f>misc[[#This Row],[Core_BBL_Count]]+misc[[#This Row],[Core_IC_Count]]+misc[[#This Row],[Core_MEC_Count]]+misc[[#This Row],[Core_AGU_Count]]+misc[[#This Row],[Core_L2_Count]]+misc[[#This Row],[Core_BUS_Count]]</f>
        <v>0</v>
      </c>
      <c r="AB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AD21">
        <f>COUNTIFS(cha_mc[TestName],misc[[#This Row],[LLC_MCA_String]],cha_mc[VisualId],MC_Check!$H$2)</f>
        <v>0</v>
      </c>
    </row>
    <row r="22" spans="6:30" x14ac:dyDescent="0.3">
      <c r="F22">
        <v>0</v>
      </c>
      <c r="G22">
        <v>19</v>
      </c>
      <c r="H22" s="95">
        <f>IF(MC_Check!$AK$2="PHY",misc[[#This Row],[location]],misc[[#This Row],[Module_log]])</f>
        <v>19</v>
      </c>
      <c r="I22" s="95" t="s">
        <v>145</v>
      </c>
      <c r="J22" s="5" t="b">
        <f>misc[[#This Row],[Core_Hitter_Count]]&gt;0</f>
        <v>0</v>
      </c>
      <c r="K22" t="b">
        <f>misc[[#This Row],[LLC_Hitter_Count]]&gt;0</f>
        <v>0</v>
      </c>
      <c r="L22" t="b">
        <f>misc[[#This Row],[CHA_Hitter_Count]]&gt;0</f>
        <v>0</v>
      </c>
      <c r="M22" t="str">
        <f>_xlfn.TEXTJOIN("",,"*SOCKET0**COMPUTE",misc[[#This Row],[Compute]],"**UNCORE**CHA**CHA",misc[[#This Row],[location]],splitchar,"UTIL**MC*STATUS*")</f>
        <v>*SOCKET0**COMPUTE0**UNCORE**CHA**CHA19__UTIL**MC*STATUS*</v>
      </c>
      <c r="N22">
        <f>COUNTIFS(cha_mc[TestName],misc[[#This Row],[CHA_MCA_String]],cha_mc[VisualId],MC_Check!$H$2)</f>
        <v>0</v>
      </c>
      <c r="O22" t="str">
        <f>_xlfn.TEXTJOIN("",,"*SOCKET0**COMPUTE",misc[[#This Row],[Compute]],"**CPU**MODULE",misc[[#This Row],[Module]],splitchar,"MEC*CR*MCI*STATUS**")</f>
        <v>*SOCKET0**COMPUTE0**CPU**MODULE19__MEC*CR*MCI*STATUS**</v>
      </c>
      <c r="P22">
        <f>COUNTIFS(core_mc[TestName],misc[[#This Row],[MEC_MCA_String]],core_mc[VisualId],MC_Check!$H$2)</f>
        <v>0</v>
      </c>
      <c r="Q22" t="str">
        <f>_xlfn.TEXTJOIN("",,"*SOCKET0**COMPUTE",misc[[#This Row],[Compute]],"**CPU**MODULE",misc[[#This Row],[Module]],splitchar,"AGU*CR*MCI*STATUS**")</f>
        <v>*SOCKET0**COMPUTE0**CPU**MODULE19__AGU*CR*MCI*STATUS**</v>
      </c>
      <c r="R22">
        <f>COUNTIFS(core_mc[TestName],misc[[#This Row],[AGU_MCA_String]],core_mc[VisualId],MC_Check!$H$2)</f>
        <v>0</v>
      </c>
      <c r="S22" t="str">
        <f>_xlfn.TEXTJOIN("",,"*SOCKET0**COMPUTE",misc[[#This Row],[Compute]],"**CPU**MODULE",misc[[#This Row],[Module]],splitchar,"IC*CR*MCI*STATUS**")</f>
        <v>*SOCKET0**COMPUTE0**CPU**MODULE19__IC*CR*MCI*STATUS**</v>
      </c>
      <c r="T22">
        <f>COUNTIFS(core_mc[TestName],misc[[#This Row],[IC_MCA_String]],core_mc[VisualId],MC_Check!$H$2)</f>
        <v>0</v>
      </c>
      <c r="U22" t="str">
        <f>_xlfn.TEXTJOIN("",,"*SOCKET0**COMPUTE",misc[[#This Row],[Compute]],"**CPU**MODULE",misc[[#This Row],[Module]],splitchar,"BBL*CR*MCI*STATUS**")</f>
        <v>*SOCKET0**COMPUTE0**CPU**MODULE19__BBL*CR*MCI*STATUS**</v>
      </c>
      <c r="V22">
        <f>COUNTIFS(core_mc[TestName],misc[[#This Row],[CORE_BBL_String]],core_mc[VisualId],MC_Check!$H$2)</f>
        <v>0</v>
      </c>
      <c r="W22" t="str">
        <f>_xlfn.TEXTJOIN("",,"*SOCKET0**COMPUTE",misc[[#This Row],[Compute]],"**CPU**MODULE",misc[[#This Row],[Module]],splitchar,"BUS*CR*MCI*STATUS**")</f>
        <v>*SOCKET0**COMPUTE0**CPU**MODULE19__BUS*CR*MCI*STATUS**</v>
      </c>
      <c r="X22">
        <f>COUNTIFS(core_mc[TestName],misc[[#This Row],[Core_BUS_String]],core_mc[VisualId],MC_Check!$H$2)</f>
        <v>0</v>
      </c>
      <c r="Y22" t="str">
        <f>_xlfn.TEXTJOIN("",,"*SOCKET0**COMPUTE",misc[[#This Row],[Compute]],"**CPU**MODULE",misc[[#This Row],[Module]],splitchar,"L2*CR*MCI*STATUS**")</f>
        <v>*SOCKET0**COMPUTE0**CPU**MODULE19__L2*CR*MCI*STATUS**</v>
      </c>
      <c r="Z22">
        <f>COUNTIFS(core_mc[TestName],misc[[#This Row],[Core_L2_String]],core_mc[VisualId],MC_Check!$H$2)</f>
        <v>0</v>
      </c>
      <c r="AA22">
        <f>misc[[#This Row],[Core_BBL_Count]]+misc[[#This Row],[Core_IC_Count]]+misc[[#This Row],[Core_MEC_Count]]+misc[[#This Row],[Core_AGU_Count]]+misc[[#This Row],[Core_L2_Count]]+misc[[#This Row],[Core_BUS_Count]]</f>
        <v>0</v>
      </c>
      <c r="AB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AD22">
        <f>COUNTIFS(cha_mc[TestName],misc[[#This Row],[LLC_MCA_String]],cha_mc[VisualId],MC_Check!$H$2)</f>
        <v>0</v>
      </c>
    </row>
    <row r="23" spans="6:30" x14ac:dyDescent="0.3">
      <c r="F23">
        <v>0</v>
      </c>
      <c r="G23">
        <v>20</v>
      </c>
      <c r="H23" s="95">
        <f>IF(MC_Check!$AK$2="PHY",misc[[#This Row],[location]],misc[[#This Row],[Module_log]])</f>
        <v>20</v>
      </c>
      <c r="I23">
        <f>I16+1</f>
        <v>2</v>
      </c>
      <c r="J23" s="5" t="b">
        <f>misc[[#This Row],[Core_Hitter_Count]]&gt;0</f>
        <v>0</v>
      </c>
      <c r="K23" t="b">
        <f>misc[[#This Row],[LLC_Hitter_Count]]&gt;0</f>
        <v>0</v>
      </c>
      <c r="L23" t="b">
        <f>misc[[#This Row],[CHA_Hitter_Count]]&gt;0</f>
        <v>0</v>
      </c>
      <c r="M23" t="str">
        <f>_xlfn.TEXTJOIN("",,"*SOCKET0**COMPUTE",misc[[#This Row],[Compute]],"**UNCORE**CHA**CHA",misc[[#This Row],[location]],splitchar,"UTIL**MC*STATUS*")</f>
        <v>*SOCKET0**COMPUTE0**UNCORE**CHA**CHA20__UTIL**MC*STATUS*</v>
      </c>
      <c r="N23">
        <f>COUNTIFS(cha_mc[TestName],misc[[#This Row],[CHA_MCA_String]],cha_mc[VisualId],MC_Check!$H$2)</f>
        <v>0</v>
      </c>
      <c r="O23" t="str">
        <f>_xlfn.TEXTJOIN("",,"*SOCKET0**COMPUTE",misc[[#This Row],[Compute]],"**CPU**MODULE",misc[[#This Row],[Module]],splitchar,"MEC*CR*MCI*STATUS**")</f>
        <v>*SOCKET0**COMPUTE0**CPU**MODULE20__MEC*CR*MCI*STATUS**</v>
      </c>
      <c r="P23">
        <f>COUNTIFS(core_mc[TestName],misc[[#This Row],[MEC_MCA_String]],core_mc[VisualId],MC_Check!$H$2)</f>
        <v>0</v>
      </c>
      <c r="Q23" t="str">
        <f>_xlfn.TEXTJOIN("",,"*SOCKET0**COMPUTE",misc[[#This Row],[Compute]],"**CPU**MODULE",misc[[#This Row],[Module]],splitchar,"AGU*CR*MCI*STATUS**")</f>
        <v>*SOCKET0**COMPUTE0**CPU**MODULE20__AGU*CR*MCI*STATUS**</v>
      </c>
      <c r="R23">
        <f>COUNTIFS(core_mc[TestName],misc[[#This Row],[AGU_MCA_String]],core_mc[VisualId],MC_Check!$H$2)</f>
        <v>0</v>
      </c>
      <c r="S23" t="str">
        <f>_xlfn.TEXTJOIN("",,"*SOCKET0**COMPUTE",misc[[#This Row],[Compute]],"**CPU**MODULE",misc[[#This Row],[Module]],splitchar,"IC*CR*MCI*STATUS**")</f>
        <v>*SOCKET0**COMPUTE0**CPU**MODULE20__IC*CR*MCI*STATUS**</v>
      </c>
      <c r="T23">
        <f>COUNTIFS(core_mc[TestName],misc[[#This Row],[IC_MCA_String]],core_mc[VisualId],MC_Check!$H$2)</f>
        <v>0</v>
      </c>
      <c r="U23" t="str">
        <f>_xlfn.TEXTJOIN("",,"*SOCKET0**COMPUTE",misc[[#This Row],[Compute]],"**CPU**MODULE",misc[[#This Row],[Module]],splitchar,"BBL*CR*MCI*STATUS**")</f>
        <v>*SOCKET0**COMPUTE0**CPU**MODULE20__BBL*CR*MCI*STATUS**</v>
      </c>
      <c r="V23">
        <f>COUNTIFS(core_mc[TestName],misc[[#This Row],[CORE_BBL_String]],core_mc[VisualId],MC_Check!$H$2)</f>
        <v>0</v>
      </c>
      <c r="W23" t="str">
        <f>_xlfn.TEXTJOIN("",,"*SOCKET0**COMPUTE",misc[[#This Row],[Compute]],"**CPU**MODULE",misc[[#This Row],[Module]],splitchar,"BUS*CR*MCI*STATUS**")</f>
        <v>*SOCKET0**COMPUTE0**CPU**MODULE20__BUS*CR*MCI*STATUS**</v>
      </c>
      <c r="X23">
        <f>COUNTIFS(core_mc[TestName],misc[[#This Row],[Core_BUS_String]],core_mc[VisualId],MC_Check!$H$2)</f>
        <v>0</v>
      </c>
      <c r="Y23" t="str">
        <f>_xlfn.TEXTJOIN("",,"*SOCKET0**COMPUTE",misc[[#This Row],[Compute]],"**CPU**MODULE",misc[[#This Row],[Module]],splitchar,"L2*CR*MCI*STATUS**")</f>
        <v>*SOCKET0**COMPUTE0**CPU**MODULE20__L2*CR*MCI*STATUS**</v>
      </c>
      <c r="Z23">
        <f>COUNTIFS(core_mc[TestName],misc[[#This Row],[Core_L2_String]],core_mc[VisualId],MC_Check!$H$2)</f>
        <v>0</v>
      </c>
      <c r="AA23">
        <f>misc[[#This Row],[Core_BBL_Count]]+misc[[#This Row],[Core_IC_Count]]+misc[[#This Row],[Core_MEC_Count]]+misc[[#This Row],[Core_AGU_Count]]+misc[[#This Row],[Core_L2_Count]]+misc[[#This Row],[Core_BUS_Count]]</f>
        <v>0</v>
      </c>
      <c r="AB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AD23">
        <f>COUNTIFS(cha_mc[TestName],misc[[#This Row],[LLC_MCA_String]],cha_mc[VisualId],MC_Check!$H$2)</f>
        <v>0</v>
      </c>
    </row>
    <row r="24" spans="6:30" x14ac:dyDescent="0.3">
      <c r="F24">
        <v>0</v>
      </c>
      <c r="G24">
        <v>21</v>
      </c>
      <c r="H24" s="95">
        <f>IF(MC_Check!$AK$2="PHY",misc[[#This Row],[location]],misc[[#This Row],[Module_log]])</f>
        <v>21</v>
      </c>
      <c r="I24">
        <f t="shared" ref="H24:I25" si="1">I17+1</f>
        <v>6</v>
      </c>
      <c r="J24" s="5" t="b">
        <f>misc[[#This Row],[Core_Hitter_Count]]&gt;0</f>
        <v>0</v>
      </c>
      <c r="K24" t="b">
        <f>misc[[#This Row],[LLC_Hitter_Count]]&gt;0</f>
        <v>0</v>
      </c>
      <c r="L24" t="b">
        <f>misc[[#This Row],[CHA_Hitter_Count]]&gt;0</f>
        <v>0</v>
      </c>
      <c r="M24" t="str">
        <f>_xlfn.TEXTJOIN("",,"*SOCKET0**COMPUTE",misc[[#This Row],[Compute]],"**UNCORE**CHA**CHA",misc[[#This Row],[location]],splitchar,"UTIL**MC*STATUS*")</f>
        <v>*SOCKET0**COMPUTE0**UNCORE**CHA**CHA21__UTIL**MC*STATUS*</v>
      </c>
      <c r="N24">
        <f>COUNTIFS(cha_mc[TestName],misc[[#This Row],[CHA_MCA_String]],cha_mc[VisualId],MC_Check!$H$2)</f>
        <v>0</v>
      </c>
      <c r="O24" t="str">
        <f>_xlfn.TEXTJOIN("",,"*SOCKET0**COMPUTE",misc[[#This Row],[Compute]],"**CPU**MODULE",misc[[#This Row],[Module]],splitchar,"MEC*CR*MCI*STATUS**")</f>
        <v>*SOCKET0**COMPUTE0**CPU**MODULE21__MEC*CR*MCI*STATUS**</v>
      </c>
      <c r="P24">
        <f>COUNTIFS(core_mc[TestName],misc[[#This Row],[MEC_MCA_String]],core_mc[VisualId],MC_Check!$H$2)</f>
        <v>0</v>
      </c>
      <c r="Q24" t="str">
        <f>_xlfn.TEXTJOIN("",,"*SOCKET0**COMPUTE",misc[[#This Row],[Compute]],"**CPU**MODULE",misc[[#This Row],[Module]],splitchar,"AGU*CR*MCI*STATUS**")</f>
        <v>*SOCKET0**COMPUTE0**CPU**MODULE21__AGU*CR*MCI*STATUS**</v>
      </c>
      <c r="R24">
        <f>COUNTIFS(core_mc[TestName],misc[[#This Row],[AGU_MCA_String]],core_mc[VisualId],MC_Check!$H$2)</f>
        <v>0</v>
      </c>
      <c r="S24" t="str">
        <f>_xlfn.TEXTJOIN("",,"*SOCKET0**COMPUTE",misc[[#This Row],[Compute]],"**CPU**MODULE",misc[[#This Row],[Module]],splitchar,"IC*CR*MCI*STATUS**")</f>
        <v>*SOCKET0**COMPUTE0**CPU**MODULE21__IC*CR*MCI*STATUS**</v>
      </c>
      <c r="T24">
        <f>COUNTIFS(core_mc[TestName],misc[[#This Row],[IC_MCA_String]],core_mc[VisualId],MC_Check!$H$2)</f>
        <v>0</v>
      </c>
      <c r="U24" t="str">
        <f>_xlfn.TEXTJOIN("",,"*SOCKET0**COMPUTE",misc[[#This Row],[Compute]],"**CPU**MODULE",misc[[#This Row],[Module]],splitchar,"BBL*CR*MCI*STATUS**")</f>
        <v>*SOCKET0**COMPUTE0**CPU**MODULE21__BBL*CR*MCI*STATUS**</v>
      </c>
      <c r="V24">
        <f>COUNTIFS(core_mc[TestName],misc[[#This Row],[CORE_BBL_String]],core_mc[VisualId],MC_Check!$H$2)</f>
        <v>0</v>
      </c>
      <c r="W24" t="str">
        <f>_xlfn.TEXTJOIN("",,"*SOCKET0**COMPUTE",misc[[#This Row],[Compute]],"**CPU**MODULE",misc[[#This Row],[Module]],splitchar,"BUS*CR*MCI*STATUS**")</f>
        <v>*SOCKET0**COMPUTE0**CPU**MODULE21__BUS*CR*MCI*STATUS**</v>
      </c>
      <c r="X24">
        <f>COUNTIFS(core_mc[TestName],misc[[#This Row],[Core_BUS_String]],core_mc[VisualId],MC_Check!$H$2)</f>
        <v>0</v>
      </c>
      <c r="Y24" t="str">
        <f>_xlfn.TEXTJOIN("",,"*SOCKET0**COMPUTE",misc[[#This Row],[Compute]],"**CPU**MODULE",misc[[#This Row],[Module]],splitchar,"L2*CR*MCI*STATUS**")</f>
        <v>*SOCKET0**COMPUTE0**CPU**MODULE21__L2*CR*MCI*STATUS**</v>
      </c>
      <c r="Z24">
        <f>COUNTIFS(core_mc[TestName],misc[[#This Row],[Core_L2_String]],core_mc[VisualId],MC_Check!$H$2)</f>
        <v>0</v>
      </c>
      <c r="AA24">
        <f>misc[[#This Row],[Core_BBL_Count]]+misc[[#This Row],[Core_IC_Count]]+misc[[#This Row],[Core_MEC_Count]]+misc[[#This Row],[Core_AGU_Count]]+misc[[#This Row],[Core_L2_Count]]+misc[[#This Row],[Core_BUS_Count]]</f>
        <v>0</v>
      </c>
      <c r="AB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AD24">
        <f>COUNTIFS(cha_mc[TestName],misc[[#This Row],[LLC_MCA_String]],cha_mc[VisualId],MC_Check!$H$2)</f>
        <v>0</v>
      </c>
    </row>
    <row r="25" spans="6:30" x14ac:dyDescent="0.3">
      <c r="F25">
        <v>0</v>
      </c>
      <c r="G25">
        <v>22</v>
      </c>
      <c r="H25" s="95">
        <f>IF(MC_Check!$AK$2="PHY",misc[[#This Row],[location]],misc[[#This Row],[Module_log]])</f>
        <v>22</v>
      </c>
      <c r="I25">
        <f t="shared" si="1"/>
        <v>10</v>
      </c>
      <c r="J25" s="5" t="b">
        <f>misc[[#This Row],[Core_Hitter_Count]]&gt;0</f>
        <v>0</v>
      </c>
      <c r="K25" t="b">
        <f>misc[[#This Row],[LLC_Hitter_Count]]&gt;0</f>
        <v>0</v>
      </c>
      <c r="L25" t="b">
        <f>misc[[#This Row],[CHA_Hitter_Count]]&gt;0</f>
        <v>0</v>
      </c>
      <c r="M25" t="str">
        <f>_xlfn.TEXTJOIN("",,"*SOCKET0**COMPUTE",misc[[#This Row],[Compute]],"**UNCORE**CHA**CHA",misc[[#This Row],[location]],splitchar,"UTIL**MC*STATUS*")</f>
        <v>*SOCKET0**COMPUTE0**UNCORE**CHA**CHA22__UTIL**MC*STATUS*</v>
      </c>
      <c r="N25">
        <f>COUNTIFS(cha_mc[TestName],misc[[#This Row],[CHA_MCA_String]],cha_mc[VisualId],MC_Check!$H$2)</f>
        <v>0</v>
      </c>
      <c r="O25" t="str">
        <f>_xlfn.TEXTJOIN("",,"*SOCKET0**COMPUTE",misc[[#This Row],[Compute]],"**CPU**MODULE",misc[[#This Row],[Module]],splitchar,"MEC*CR*MCI*STATUS**")</f>
        <v>*SOCKET0**COMPUTE0**CPU**MODULE22__MEC*CR*MCI*STATUS**</v>
      </c>
      <c r="P25">
        <f>COUNTIFS(core_mc[TestName],misc[[#This Row],[MEC_MCA_String]],core_mc[VisualId],MC_Check!$H$2)</f>
        <v>0</v>
      </c>
      <c r="Q25" t="str">
        <f>_xlfn.TEXTJOIN("",,"*SOCKET0**COMPUTE",misc[[#This Row],[Compute]],"**CPU**MODULE",misc[[#This Row],[Module]],splitchar,"AGU*CR*MCI*STATUS**")</f>
        <v>*SOCKET0**COMPUTE0**CPU**MODULE22__AGU*CR*MCI*STATUS**</v>
      </c>
      <c r="R25">
        <f>COUNTIFS(core_mc[TestName],misc[[#This Row],[AGU_MCA_String]],core_mc[VisualId],MC_Check!$H$2)</f>
        <v>0</v>
      </c>
      <c r="S25" t="str">
        <f>_xlfn.TEXTJOIN("",,"*SOCKET0**COMPUTE",misc[[#This Row],[Compute]],"**CPU**MODULE",misc[[#This Row],[Module]],splitchar,"IC*CR*MCI*STATUS**")</f>
        <v>*SOCKET0**COMPUTE0**CPU**MODULE22__IC*CR*MCI*STATUS**</v>
      </c>
      <c r="T25">
        <f>COUNTIFS(core_mc[TestName],misc[[#This Row],[IC_MCA_String]],core_mc[VisualId],MC_Check!$H$2)</f>
        <v>0</v>
      </c>
      <c r="U25" t="str">
        <f>_xlfn.TEXTJOIN("",,"*SOCKET0**COMPUTE",misc[[#This Row],[Compute]],"**CPU**MODULE",misc[[#This Row],[Module]],splitchar,"BBL*CR*MCI*STATUS**")</f>
        <v>*SOCKET0**COMPUTE0**CPU**MODULE22__BBL*CR*MCI*STATUS**</v>
      </c>
      <c r="V25">
        <f>COUNTIFS(core_mc[TestName],misc[[#This Row],[CORE_BBL_String]],core_mc[VisualId],MC_Check!$H$2)</f>
        <v>0</v>
      </c>
      <c r="W25" t="str">
        <f>_xlfn.TEXTJOIN("",,"*SOCKET0**COMPUTE",misc[[#This Row],[Compute]],"**CPU**MODULE",misc[[#This Row],[Module]],splitchar,"BUS*CR*MCI*STATUS**")</f>
        <v>*SOCKET0**COMPUTE0**CPU**MODULE22__BUS*CR*MCI*STATUS**</v>
      </c>
      <c r="X25">
        <f>COUNTIFS(core_mc[TestName],misc[[#This Row],[Core_BUS_String]],core_mc[VisualId],MC_Check!$H$2)</f>
        <v>0</v>
      </c>
      <c r="Y25" t="str">
        <f>_xlfn.TEXTJOIN("",,"*SOCKET0**COMPUTE",misc[[#This Row],[Compute]],"**CPU**MODULE",misc[[#This Row],[Module]],splitchar,"L2*CR*MCI*STATUS**")</f>
        <v>*SOCKET0**COMPUTE0**CPU**MODULE22__L2*CR*MCI*STATUS**</v>
      </c>
      <c r="Z25">
        <f>COUNTIFS(core_mc[TestName],misc[[#This Row],[Core_L2_String]],core_mc[VisualId],MC_Check!$H$2)</f>
        <v>0</v>
      </c>
      <c r="AA25">
        <f>misc[[#This Row],[Core_BBL_Count]]+misc[[#This Row],[Core_IC_Count]]+misc[[#This Row],[Core_MEC_Count]]+misc[[#This Row],[Core_AGU_Count]]+misc[[#This Row],[Core_L2_Count]]+misc[[#This Row],[Core_BUS_Count]]</f>
        <v>0</v>
      </c>
      <c r="AB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AD25">
        <f>COUNTIFS(cha_mc[TestName],misc[[#This Row],[LLC_MCA_String]],cha_mc[VisualId],MC_Check!$H$2)</f>
        <v>0</v>
      </c>
    </row>
    <row r="26" spans="6:30" x14ac:dyDescent="0.3">
      <c r="F26">
        <v>0</v>
      </c>
      <c r="G26">
        <v>23</v>
      </c>
      <c r="H26" s="95">
        <f>IF(MC_Check!$AK$2="PHY",misc[[#This Row],[location]],misc[[#This Row],[Module_log]])</f>
        <v>23</v>
      </c>
      <c r="I26" s="95" t="s">
        <v>145</v>
      </c>
      <c r="J26" s="5" t="b">
        <f>misc[[#This Row],[Core_Hitter_Count]]&gt;0</f>
        <v>0</v>
      </c>
      <c r="K26" t="b">
        <f>misc[[#This Row],[LLC_Hitter_Count]]&gt;0</f>
        <v>0</v>
      </c>
      <c r="L26" t="b">
        <f>misc[[#This Row],[CHA_Hitter_Count]]&gt;0</f>
        <v>0</v>
      </c>
      <c r="M26" t="str">
        <f>_xlfn.TEXTJOIN("",,"*SOCKET0**COMPUTE",misc[[#This Row],[Compute]],"**UNCORE**CHA**CHA",misc[[#This Row],[location]],splitchar,"UTIL**MC*STATUS*")</f>
        <v>*SOCKET0**COMPUTE0**UNCORE**CHA**CHA23__UTIL**MC*STATUS*</v>
      </c>
      <c r="N26">
        <f>COUNTIFS(cha_mc[TestName],misc[[#This Row],[CHA_MCA_String]],cha_mc[VisualId],MC_Check!$H$2)</f>
        <v>0</v>
      </c>
      <c r="O26" t="str">
        <f>_xlfn.TEXTJOIN("",,"*SOCKET0**COMPUTE",misc[[#This Row],[Compute]],"**CPU**MODULE",misc[[#This Row],[Module]],splitchar,"MEC*CR*MCI*STATUS**")</f>
        <v>*SOCKET0**COMPUTE0**CPU**MODULE23__MEC*CR*MCI*STATUS**</v>
      </c>
      <c r="P26">
        <f>COUNTIFS(core_mc[TestName],misc[[#This Row],[MEC_MCA_String]],core_mc[VisualId],MC_Check!$H$2)</f>
        <v>0</v>
      </c>
      <c r="Q26" t="str">
        <f>_xlfn.TEXTJOIN("",,"*SOCKET0**COMPUTE",misc[[#This Row],[Compute]],"**CPU**MODULE",misc[[#This Row],[Module]],splitchar,"AGU*CR*MCI*STATUS**")</f>
        <v>*SOCKET0**COMPUTE0**CPU**MODULE23__AGU*CR*MCI*STATUS**</v>
      </c>
      <c r="R26">
        <f>COUNTIFS(core_mc[TestName],misc[[#This Row],[AGU_MCA_String]],core_mc[VisualId],MC_Check!$H$2)</f>
        <v>0</v>
      </c>
      <c r="S26" t="str">
        <f>_xlfn.TEXTJOIN("",,"*SOCKET0**COMPUTE",misc[[#This Row],[Compute]],"**CPU**MODULE",misc[[#This Row],[Module]],splitchar,"IC*CR*MCI*STATUS**")</f>
        <v>*SOCKET0**COMPUTE0**CPU**MODULE23__IC*CR*MCI*STATUS**</v>
      </c>
      <c r="T26">
        <f>COUNTIFS(core_mc[TestName],misc[[#This Row],[IC_MCA_String]],core_mc[VisualId],MC_Check!$H$2)</f>
        <v>0</v>
      </c>
      <c r="U26" t="str">
        <f>_xlfn.TEXTJOIN("",,"*SOCKET0**COMPUTE",misc[[#This Row],[Compute]],"**CPU**MODULE",misc[[#This Row],[Module]],splitchar,"BBL*CR*MCI*STATUS**")</f>
        <v>*SOCKET0**COMPUTE0**CPU**MODULE23__BBL*CR*MCI*STATUS**</v>
      </c>
      <c r="V26">
        <f>COUNTIFS(core_mc[TestName],misc[[#This Row],[CORE_BBL_String]],core_mc[VisualId],MC_Check!$H$2)</f>
        <v>0</v>
      </c>
      <c r="W26" t="str">
        <f>_xlfn.TEXTJOIN("",,"*SOCKET0**COMPUTE",misc[[#This Row],[Compute]],"**CPU**MODULE",misc[[#This Row],[Module]],splitchar,"BUS*CR*MCI*STATUS**")</f>
        <v>*SOCKET0**COMPUTE0**CPU**MODULE23__BUS*CR*MCI*STATUS**</v>
      </c>
      <c r="X26">
        <f>COUNTIFS(core_mc[TestName],misc[[#This Row],[Core_BUS_String]],core_mc[VisualId],MC_Check!$H$2)</f>
        <v>0</v>
      </c>
      <c r="Y26" t="str">
        <f>_xlfn.TEXTJOIN("",,"*SOCKET0**COMPUTE",misc[[#This Row],[Compute]],"**CPU**MODULE",misc[[#This Row],[Module]],splitchar,"L2*CR*MCI*STATUS**")</f>
        <v>*SOCKET0**COMPUTE0**CPU**MODULE23__L2*CR*MCI*STATUS**</v>
      </c>
      <c r="Z26">
        <f>COUNTIFS(core_mc[TestName],misc[[#This Row],[Core_L2_String]],core_mc[VisualId],MC_Check!$H$2)</f>
        <v>0</v>
      </c>
      <c r="AA26">
        <f>misc[[#This Row],[Core_BBL_Count]]+misc[[#This Row],[Core_IC_Count]]+misc[[#This Row],[Core_MEC_Count]]+misc[[#This Row],[Core_AGU_Count]]+misc[[#This Row],[Core_L2_Count]]+misc[[#This Row],[Core_BUS_Count]]</f>
        <v>0</v>
      </c>
      <c r="AB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AD26">
        <f>COUNTIFS(cha_mc[TestName],misc[[#This Row],[LLC_MCA_String]],cha_mc[VisualId],MC_Check!$H$2)</f>
        <v>0</v>
      </c>
    </row>
    <row r="27" spans="6:30" x14ac:dyDescent="0.3">
      <c r="F27">
        <v>0</v>
      </c>
      <c r="G27">
        <v>24</v>
      </c>
      <c r="H27" s="95">
        <f>IF(MC_Check!$AK$2="PHY",misc[[#This Row],[location]],misc[[#This Row],[Module_log]])</f>
        <v>24</v>
      </c>
      <c r="I27" s="95" t="s">
        <v>145</v>
      </c>
      <c r="J27" s="5" t="b">
        <f>misc[[#This Row],[Core_Hitter_Count]]&gt;0</f>
        <v>0</v>
      </c>
      <c r="K27" t="b">
        <f>misc[[#This Row],[LLC_Hitter_Count]]&gt;0</f>
        <v>0</v>
      </c>
      <c r="L27" t="b">
        <f>misc[[#This Row],[CHA_Hitter_Count]]&gt;0</f>
        <v>0</v>
      </c>
      <c r="M27" t="str">
        <f>_xlfn.TEXTJOIN("",,"*SOCKET0**COMPUTE",misc[[#This Row],[Compute]],"**UNCORE**CHA**CHA",misc[[#This Row],[location]],splitchar,"UTIL**MC*STATUS*")</f>
        <v>*SOCKET0**COMPUTE0**UNCORE**CHA**CHA24__UTIL**MC*STATUS*</v>
      </c>
      <c r="N27">
        <f>COUNTIFS(cha_mc[TestName],misc[[#This Row],[CHA_MCA_String]],cha_mc[VisualId],MC_Check!$H$2)</f>
        <v>0</v>
      </c>
      <c r="O27" t="str">
        <f>_xlfn.TEXTJOIN("",,"*SOCKET0**COMPUTE",misc[[#This Row],[Compute]],"**CPU**MODULE",misc[[#This Row],[Module]],splitchar,"MEC*CR*MCI*STATUS**")</f>
        <v>*SOCKET0**COMPUTE0**CPU**MODULE24__MEC*CR*MCI*STATUS**</v>
      </c>
      <c r="P27">
        <f>COUNTIFS(core_mc[TestName],misc[[#This Row],[MEC_MCA_String]],core_mc[VisualId],MC_Check!$H$2)</f>
        <v>0</v>
      </c>
      <c r="Q27" t="str">
        <f>_xlfn.TEXTJOIN("",,"*SOCKET0**COMPUTE",misc[[#This Row],[Compute]],"**CPU**MODULE",misc[[#This Row],[Module]],splitchar,"AGU*CR*MCI*STATUS**")</f>
        <v>*SOCKET0**COMPUTE0**CPU**MODULE24__AGU*CR*MCI*STATUS**</v>
      </c>
      <c r="R27">
        <f>COUNTIFS(core_mc[TestName],misc[[#This Row],[AGU_MCA_String]],core_mc[VisualId],MC_Check!$H$2)</f>
        <v>0</v>
      </c>
      <c r="S27" t="str">
        <f>_xlfn.TEXTJOIN("",,"*SOCKET0**COMPUTE",misc[[#This Row],[Compute]],"**CPU**MODULE",misc[[#This Row],[Module]],splitchar,"IC*CR*MCI*STATUS**")</f>
        <v>*SOCKET0**COMPUTE0**CPU**MODULE24__IC*CR*MCI*STATUS**</v>
      </c>
      <c r="T27">
        <f>COUNTIFS(core_mc[TestName],misc[[#This Row],[IC_MCA_String]],core_mc[VisualId],MC_Check!$H$2)</f>
        <v>0</v>
      </c>
      <c r="U27" t="str">
        <f>_xlfn.TEXTJOIN("",,"*SOCKET0**COMPUTE",misc[[#This Row],[Compute]],"**CPU**MODULE",misc[[#This Row],[Module]],splitchar,"BBL*CR*MCI*STATUS**")</f>
        <v>*SOCKET0**COMPUTE0**CPU**MODULE24__BBL*CR*MCI*STATUS**</v>
      </c>
      <c r="V27">
        <f>COUNTIFS(core_mc[TestName],misc[[#This Row],[CORE_BBL_String]],core_mc[VisualId],MC_Check!$H$2)</f>
        <v>0</v>
      </c>
      <c r="W27" t="str">
        <f>_xlfn.TEXTJOIN("",,"*SOCKET0**COMPUTE",misc[[#This Row],[Compute]],"**CPU**MODULE",misc[[#This Row],[Module]],splitchar,"BUS*CR*MCI*STATUS**")</f>
        <v>*SOCKET0**COMPUTE0**CPU**MODULE24__BUS*CR*MCI*STATUS**</v>
      </c>
      <c r="X27">
        <f>COUNTIFS(core_mc[TestName],misc[[#This Row],[Core_BUS_String]],core_mc[VisualId],MC_Check!$H$2)</f>
        <v>0</v>
      </c>
      <c r="Y27" t="str">
        <f>_xlfn.TEXTJOIN("",,"*SOCKET0**COMPUTE",misc[[#This Row],[Compute]],"**CPU**MODULE",misc[[#This Row],[Module]],splitchar,"L2*CR*MCI*STATUS**")</f>
        <v>*SOCKET0**COMPUTE0**CPU**MODULE24__L2*CR*MCI*STATUS**</v>
      </c>
      <c r="Z27">
        <f>COUNTIFS(core_mc[TestName],misc[[#This Row],[Core_L2_String]],core_mc[VisualId],MC_Check!$H$2)</f>
        <v>0</v>
      </c>
      <c r="AA27">
        <f>misc[[#This Row],[Core_BBL_Count]]+misc[[#This Row],[Core_IC_Count]]+misc[[#This Row],[Core_MEC_Count]]+misc[[#This Row],[Core_AGU_Count]]+misc[[#This Row],[Core_L2_Count]]+misc[[#This Row],[Core_BUS_Count]]</f>
        <v>0</v>
      </c>
      <c r="AB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AD27">
        <f>COUNTIFS(cha_mc[TestName],misc[[#This Row],[LLC_MCA_String]],cha_mc[VisualId],MC_Check!$H$2)</f>
        <v>0</v>
      </c>
    </row>
    <row r="28" spans="6:30" x14ac:dyDescent="0.3">
      <c r="F28">
        <v>0</v>
      </c>
      <c r="G28">
        <v>25</v>
      </c>
      <c r="H28" s="95">
        <f>IF(MC_Check!$AK$2="PHY",misc[[#This Row],[location]],misc[[#This Row],[Module_log]])</f>
        <v>25</v>
      </c>
      <c r="I28" s="95" t="s">
        <v>145</v>
      </c>
      <c r="J28" s="5" t="b">
        <f>misc[[#This Row],[Core_Hitter_Count]]&gt;0</f>
        <v>0</v>
      </c>
      <c r="K28" t="b">
        <f>misc[[#This Row],[LLC_Hitter_Count]]&gt;0</f>
        <v>0</v>
      </c>
      <c r="L28" t="b">
        <f>misc[[#This Row],[CHA_Hitter_Count]]&gt;0</f>
        <v>0</v>
      </c>
      <c r="M28" t="str">
        <f>_xlfn.TEXTJOIN("",,"*SOCKET0**COMPUTE",misc[[#This Row],[Compute]],"**UNCORE**CHA**CHA",misc[[#This Row],[location]],splitchar,"UTIL**MC*STATUS*")</f>
        <v>*SOCKET0**COMPUTE0**UNCORE**CHA**CHA25__UTIL**MC*STATUS*</v>
      </c>
      <c r="N28">
        <f>COUNTIFS(cha_mc[TestName],misc[[#This Row],[CHA_MCA_String]],cha_mc[VisualId],MC_Check!$H$2)</f>
        <v>0</v>
      </c>
      <c r="O28" t="str">
        <f>_xlfn.TEXTJOIN("",,"*SOCKET0**COMPUTE",misc[[#This Row],[Compute]],"**CPU**MODULE",misc[[#This Row],[Module]],splitchar,"MEC*CR*MCI*STATUS**")</f>
        <v>*SOCKET0**COMPUTE0**CPU**MODULE25__MEC*CR*MCI*STATUS**</v>
      </c>
      <c r="P28">
        <f>COUNTIFS(core_mc[TestName],misc[[#This Row],[MEC_MCA_String]],core_mc[VisualId],MC_Check!$H$2)</f>
        <v>0</v>
      </c>
      <c r="Q28" t="str">
        <f>_xlfn.TEXTJOIN("",,"*SOCKET0**COMPUTE",misc[[#This Row],[Compute]],"**CPU**MODULE",misc[[#This Row],[Module]],splitchar,"AGU*CR*MCI*STATUS**")</f>
        <v>*SOCKET0**COMPUTE0**CPU**MODULE25__AGU*CR*MCI*STATUS**</v>
      </c>
      <c r="R28">
        <f>COUNTIFS(core_mc[TestName],misc[[#This Row],[AGU_MCA_String]],core_mc[VisualId],MC_Check!$H$2)</f>
        <v>0</v>
      </c>
      <c r="S28" t="str">
        <f>_xlfn.TEXTJOIN("",,"*SOCKET0**COMPUTE",misc[[#This Row],[Compute]],"**CPU**MODULE",misc[[#This Row],[Module]],splitchar,"IC*CR*MCI*STATUS**")</f>
        <v>*SOCKET0**COMPUTE0**CPU**MODULE25__IC*CR*MCI*STATUS**</v>
      </c>
      <c r="T28">
        <f>COUNTIFS(core_mc[TestName],misc[[#This Row],[IC_MCA_String]],core_mc[VisualId],MC_Check!$H$2)</f>
        <v>0</v>
      </c>
      <c r="U28" t="str">
        <f>_xlfn.TEXTJOIN("",,"*SOCKET0**COMPUTE",misc[[#This Row],[Compute]],"**CPU**MODULE",misc[[#This Row],[Module]],splitchar,"BBL*CR*MCI*STATUS**")</f>
        <v>*SOCKET0**COMPUTE0**CPU**MODULE25__BBL*CR*MCI*STATUS**</v>
      </c>
      <c r="V28">
        <f>COUNTIFS(core_mc[TestName],misc[[#This Row],[CORE_BBL_String]],core_mc[VisualId],MC_Check!$H$2)</f>
        <v>0</v>
      </c>
      <c r="W28" t="str">
        <f>_xlfn.TEXTJOIN("",,"*SOCKET0**COMPUTE",misc[[#This Row],[Compute]],"**CPU**MODULE",misc[[#This Row],[Module]],splitchar,"BUS*CR*MCI*STATUS**")</f>
        <v>*SOCKET0**COMPUTE0**CPU**MODULE25__BUS*CR*MCI*STATUS**</v>
      </c>
      <c r="X28">
        <f>COUNTIFS(core_mc[TestName],misc[[#This Row],[Core_BUS_String]],core_mc[VisualId],MC_Check!$H$2)</f>
        <v>0</v>
      </c>
      <c r="Y28" t="str">
        <f>_xlfn.TEXTJOIN("",,"*SOCKET0**COMPUTE",misc[[#This Row],[Compute]],"**CPU**MODULE",misc[[#This Row],[Module]],splitchar,"L2*CR*MCI*STATUS**")</f>
        <v>*SOCKET0**COMPUTE0**CPU**MODULE25__L2*CR*MCI*STATUS**</v>
      </c>
      <c r="Z28">
        <f>COUNTIFS(core_mc[TestName],misc[[#This Row],[Core_L2_String]],core_mc[VisualId],MC_Check!$H$2)</f>
        <v>0</v>
      </c>
      <c r="AA28">
        <f>misc[[#This Row],[Core_BBL_Count]]+misc[[#This Row],[Core_IC_Count]]+misc[[#This Row],[Core_MEC_Count]]+misc[[#This Row],[Core_AGU_Count]]+misc[[#This Row],[Core_L2_Count]]+misc[[#This Row],[Core_BUS_Count]]</f>
        <v>0</v>
      </c>
      <c r="AB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AD28">
        <f>COUNTIFS(cha_mc[TestName],misc[[#This Row],[LLC_MCA_String]],cha_mc[VisualId],MC_Check!$H$2)</f>
        <v>0</v>
      </c>
    </row>
    <row r="29" spans="6:30" x14ac:dyDescent="0.3">
      <c r="F29">
        <v>0</v>
      </c>
      <c r="G29">
        <v>26</v>
      </c>
      <c r="H29" s="95">
        <f>IF(MC_Check!$AK$2="PHY",misc[[#This Row],[location]],misc[[#This Row],[Module_log]])</f>
        <v>26</v>
      </c>
      <c r="I29" s="95" t="s">
        <v>145</v>
      </c>
      <c r="J29" s="5" t="b">
        <f>misc[[#This Row],[Core_Hitter_Count]]&gt;0</f>
        <v>0</v>
      </c>
      <c r="K29" t="b">
        <f>misc[[#This Row],[LLC_Hitter_Count]]&gt;0</f>
        <v>0</v>
      </c>
      <c r="L29" t="b">
        <f>misc[[#This Row],[CHA_Hitter_Count]]&gt;0</f>
        <v>0</v>
      </c>
      <c r="M29" t="str">
        <f>_xlfn.TEXTJOIN("",,"*SOCKET0**COMPUTE",misc[[#This Row],[Compute]],"**UNCORE**CHA**CHA",misc[[#This Row],[location]],splitchar,"UTIL**MC*STATUS*")</f>
        <v>*SOCKET0**COMPUTE0**UNCORE**CHA**CHA26__UTIL**MC*STATUS*</v>
      </c>
      <c r="N29">
        <f>COUNTIFS(cha_mc[TestName],misc[[#This Row],[CHA_MCA_String]],cha_mc[VisualId],MC_Check!$H$2)</f>
        <v>0</v>
      </c>
      <c r="O29" t="str">
        <f>_xlfn.TEXTJOIN("",,"*SOCKET0**COMPUTE",misc[[#This Row],[Compute]],"**CPU**MODULE",misc[[#This Row],[Module]],splitchar,"MEC*CR*MCI*STATUS**")</f>
        <v>*SOCKET0**COMPUTE0**CPU**MODULE26__MEC*CR*MCI*STATUS**</v>
      </c>
      <c r="P29">
        <f>COUNTIFS(core_mc[TestName],misc[[#This Row],[MEC_MCA_String]],core_mc[VisualId],MC_Check!$H$2)</f>
        <v>0</v>
      </c>
      <c r="Q29" t="str">
        <f>_xlfn.TEXTJOIN("",,"*SOCKET0**COMPUTE",misc[[#This Row],[Compute]],"**CPU**MODULE",misc[[#This Row],[Module]],splitchar,"AGU*CR*MCI*STATUS**")</f>
        <v>*SOCKET0**COMPUTE0**CPU**MODULE26__AGU*CR*MCI*STATUS**</v>
      </c>
      <c r="R29">
        <f>COUNTIFS(core_mc[TestName],misc[[#This Row],[AGU_MCA_String]],core_mc[VisualId],MC_Check!$H$2)</f>
        <v>0</v>
      </c>
      <c r="S29" t="str">
        <f>_xlfn.TEXTJOIN("",,"*SOCKET0**COMPUTE",misc[[#This Row],[Compute]],"**CPU**MODULE",misc[[#This Row],[Module]],splitchar,"IC*CR*MCI*STATUS**")</f>
        <v>*SOCKET0**COMPUTE0**CPU**MODULE26__IC*CR*MCI*STATUS**</v>
      </c>
      <c r="T29">
        <f>COUNTIFS(core_mc[TestName],misc[[#This Row],[IC_MCA_String]],core_mc[VisualId],MC_Check!$H$2)</f>
        <v>0</v>
      </c>
      <c r="U29" t="str">
        <f>_xlfn.TEXTJOIN("",,"*SOCKET0**COMPUTE",misc[[#This Row],[Compute]],"**CPU**MODULE",misc[[#This Row],[Module]],splitchar,"BBL*CR*MCI*STATUS**")</f>
        <v>*SOCKET0**COMPUTE0**CPU**MODULE26__BBL*CR*MCI*STATUS**</v>
      </c>
      <c r="V29">
        <f>COUNTIFS(core_mc[TestName],misc[[#This Row],[CORE_BBL_String]],core_mc[VisualId],MC_Check!$H$2)</f>
        <v>0</v>
      </c>
      <c r="W29" t="str">
        <f>_xlfn.TEXTJOIN("",,"*SOCKET0**COMPUTE",misc[[#This Row],[Compute]],"**CPU**MODULE",misc[[#This Row],[Module]],splitchar,"BUS*CR*MCI*STATUS**")</f>
        <v>*SOCKET0**COMPUTE0**CPU**MODULE26__BUS*CR*MCI*STATUS**</v>
      </c>
      <c r="X29">
        <f>COUNTIFS(core_mc[TestName],misc[[#This Row],[Core_BUS_String]],core_mc[VisualId],MC_Check!$H$2)</f>
        <v>0</v>
      </c>
      <c r="Y29" t="str">
        <f>_xlfn.TEXTJOIN("",,"*SOCKET0**COMPUTE",misc[[#This Row],[Compute]],"**CPU**MODULE",misc[[#This Row],[Module]],splitchar,"L2*CR*MCI*STATUS**")</f>
        <v>*SOCKET0**COMPUTE0**CPU**MODULE26__L2*CR*MCI*STATUS**</v>
      </c>
      <c r="Z29">
        <f>COUNTIFS(core_mc[TestName],misc[[#This Row],[Core_L2_String]],core_mc[VisualId],MC_Check!$H$2)</f>
        <v>0</v>
      </c>
      <c r="AA29">
        <f>misc[[#This Row],[Core_BBL_Count]]+misc[[#This Row],[Core_IC_Count]]+misc[[#This Row],[Core_MEC_Count]]+misc[[#This Row],[Core_AGU_Count]]+misc[[#This Row],[Core_L2_Count]]+misc[[#This Row],[Core_BUS_Count]]</f>
        <v>0</v>
      </c>
      <c r="AB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AD29">
        <f>COUNTIFS(cha_mc[TestName],misc[[#This Row],[LLC_MCA_String]],cha_mc[VisualId],MC_Check!$H$2)</f>
        <v>0</v>
      </c>
    </row>
    <row r="30" spans="6:30" x14ac:dyDescent="0.3">
      <c r="F30">
        <v>0</v>
      </c>
      <c r="G30">
        <v>27</v>
      </c>
      <c r="H30" s="95">
        <f>IF(MC_Check!$AK$2="PHY",misc[[#This Row],[location]],misc[[#This Row],[Module_log]])</f>
        <v>27</v>
      </c>
      <c r="I30">
        <f>I23+1</f>
        <v>3</v>
      </c>
      <c r="J30" s="5" t="b">
        <f>misc[[#This Row],[Core_Hitter_Count]]&gt;0</f>
        <v>0</v>
      </c>
      <c r="K30" t="b">
        <f>misc[[#This Row],[LLC_Hitter_Count]]&gt;0</f>
        <v>0</v>
      </c>
      <c r="L30" t="b">
        <f>misc[[#This Row],[CHA_Hitter_Count]]&gt;0</f>
        <v>0</v>
      </c>
      <c r="M30" t="str">
        <f>_xlfn.TEXTJOIN("",,"*SOCKET0**COMPUTE",misc[[#This Row],[Compute]],"**UNCORE**CHA**CHA",misc[[#This Row],[location]],splitchar,"UTIL**MC*STATUS*")</f>
        <v>*SOCKET0**COMPUTE0**UNCORE**CHA**CHA27__UTIL**MC*STATUS*</v>
      </c>
      <c r="N30">
        <f>COUNTIFS(cha_mc[TestName],misc[[#This Row],[CHA_MCA_String]],cha_mc[VisualId],MC_Check!$H$2)</f>
        <v>0</v>
      </c>
      <c r="O30" t="str">
        <f>_xlfn.TEXTJOIN("",,"*SOCKET0**COMPUTE",misc[[#This Row],[Compute]],"**CPU**MODULE",misc[[#This Row],[Module]],splitchar,"MEC*CR*MCI*STATUS**")</f>
        <v>*SOCKET0**COMPUTE0**CPU**MODULE27__MEC*CR*MCI*STATUS**</v>
      </c>
      <c r="P30">
        <f>COUNTIFS(core_mc[TestName],misc[[#This Row],[MEC_MCA_String]],core_mc[VisualId],MC_Check!$H$2)</f>
        <v>0</v>
      </c>
      <c r="Q30" t="str">
        <f>_xlfn.TEXTJOIN("",,"*SOCKET0**COMPUTE",misc[[#This Row],[Compute]],"**CPU**MODULE",misc[[#This Row],[Module]],splitchar,"AGU*CR*MCI*STATUS**")</f>
        <v>*SOCKET0**COMPUTE0**CPU**MODULE27__AGU*CR*MCI*STATUS**</v>
      </c>
      <c r="R30">
        <f>COUNTIFS(core_mc[TestName],misc[[#This Row],[AGU_MCA_String]],core_mc[VisualId],MC_Check!$H$2)</f>
        <v>0</v>
      </c>
      <c r="S30" t="str">
        <f>_xlfn.TEXTJOIN("",,"*SOCKET0**COMPUTE",misc[[#This Row],[Compute]],"**CPU**MODULE",misc[[#This Row],[Module]],splitchar,"IC*CR*MCI*STATUS**")</f>
        <v>*SOCKET0**COMPUTE0**CPU**MODULE27__IC*CR*MCI*STATUS**</v>
      </c>
      <c r="T30">
        <f>COUNTIFS(core_mc[TestName],misc[[#This Row],[IC_MCA_String]],core_mc[VisualId],MC_Check!$H$2)</f>
        <v>0</v>
      </c>
      <c r="U30" t="str">
        <f>_xlfn.TEXTJOIN("",,"*SOCKET0**COMPUTE",misc[[#This Row],[Compute]],"**CPU**MODULE",misc[[#This Row],[Module]],splitchar,"BBL*CR*MCI*STATUS**")</f>
        <v>*SOCKET0**COMPUTE0**CPU**MODULE27__BBL*CR*MCI*STATUS**</v>
      </c>
      <c r="V30">
        <f>COUNTIFS(core_mc[TestName],misc[[#This Row],[CORE_BBL_String]],core_mc[VisualId],MC_Check!$H$2)</f>
        <v>0</v>
      </c>
      <c r="W30" t="str">
        <f>_xlfn.TEXTJOIN("",,"*SOCKET0**COMPUTE",misc[[#This Row],[Compute]],"**CPU**MODULE",misc[[#This Row],[Module]],splitchar,"BUS*CR*MCI*STATUS**")</f>
        <v>*SOCKET0**COMPUTE0**CPU**MODULE27__BUS*CR*MCI*STATUS**</v>
      </c>
      <c r="X30">
        <f>COUNTIFS(core_mc[TestName],misc[[#This Row],[Core_BUS_String]],core_mc[VisualId],MC_Check!$H$2)</f>
        <v>0</v>
      </c>
      <c r="Y30" t="str">
        <f>_xlfn.TEXTJOIN("",,"*SOCKET0**COMPUTE",misc[[#This Row],[Compute]],"**CPU**MODULE",misc[[#This Row],[Module]],splitchar,"L2*CR*MCI*STATUS**")</f>
        <v>*SOCKET0**COMPUTE0**CPU**MODULE27__L2*CR*MCI*STATUS**</v>
      </c>
      <c r="Z30">
        <f>COUNTIFS(core_mc[TestName],misc[[#This Row],[Core_L2_String]],core_mc[VisualId],MC_Check!$H$2)</f>
        <v>0</v>
      </c>
      <c r="AA30">
        <f>misc[[#This Row],[Core_BBL_Count]]+misc[[#This Row],[Core_IC_Count]]+misc[[#This Row],[Core_MEC_Count]]+misc[[#This Row],[Core_AGU_Count]]+misc[[#This Row],[Core_L2_Count]]+misc[[#This Row],[Core_BUS_Count]]</f>
        <v>0</v>
      </c>
      <c r="AB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AD30">
        <f>COUNTIFS(cha_mc[TestName],misc[[#This Row],[LLC_MCA_String]],cha_mc[VisualId],MC_Check!$H$2)</f>
        <v>0</v>
      </c>
    </row>
    <row r="31" spans="6:30" x14ac:dyDescent="0.3">
      <c r="F31">
        <v>0</v>
      </c>
      <c r="G31">
        <v>28</v>
      </c>
      <c r="H31" s="95">
        <f>IF(MC_Check!$AK$2="PHY",misc[[#This Row],[location]],misc[[#This Row],[Module_log]])</f>
        <v>28</v>
      </c>
      <c r="I31">
        <f t="shared" ref="H31:I32" si="2">I24+1</f>
        <v>7</v>
      </c>
      <c r="J31" s="5" t="b">
        <f>misc[[#This Row],[Core_Hitter_Count]]&gt;0</f>
        <v>0</v>
      </c>
      <c r="K31" t="b">
        <f>misc[[#This Row],[LLC_Hitter_Count]]&gt;0</f>
        <v>0</v>
      </c>
      <c r="L31" t="b">
        <f>misc[[#This Row],[CHA_Hitter_Count]]&gt;0</f>
        <v>0</v>
      </c>
      <c r="M31" t="str">
        <f>_xlfn.TEXTJOIN("",,"*SOCKET0**COMPUTE",misc[[#This Row],[Compute]],"**UNCORE**CHA**CHA",misc[[#This Row],[location]],splitchar,"UTIL**MC*STATUS*")</f>
        <v>*SOCKET0**COMPUTE0**UNCORE**CHA**CHA28__UTIL**MC*STATUS*</v>
      </c>
      <c r="N31">
        <f>COUNTIFS(cha_mc[TestName],misc[[#This Row],[CHA_MCA_String]],cha_mc[VisualId],MC_Check!$H$2)</f>
        <v>0</v>
      </c>
      <c r="O31" t="str">
        <f>_xlfn.TEXTJOIN("",,"*SOCKET0**COMPUTE",misc[[#This Row],[Compute]],"**CPU**MODULE",misc[[#This Row],[Module]],splitchar,"MEC*CR*MCI*STATUS**")</f>
        <v>*SOCKET0**COMPUTE0**CPU**MODULE28__MEC*CR*MCI*STATUS**</v>
      </c>
      <c r="P31">
        <f>COUNTIFS(core_mc[TestName],misc[[#This Row],[MEC_MCA_String]],core_mc[VisualId],MC_Check!$H$2)</f>
        <v>0</v>
      </c>
      <c r="Q31" t="str">
        <f>_xlfn.TEXTJOIN("",,"*SOCKET0**COMPUTE",misc[[#This Row],[Compute]],"**CPU**MODULE",misc[[#This Row],[Module]],splitchar,"AGU*CR*MCI*STATUS**")</f>
        <v>*SOCKET0**COMPUTE0**CPU**MODULE28__AGU*CR*MCI*STATUS**</v>
      </c>
      <c r="R31">
        <f>COUNTIFS(core_mc[TestName],misc[[#This Row],[AGU_MCA_String]],core_mc[VisualId],MC_Check!$H$2)</f>
        <v>0</v>
      </c>
      <c r="S31" t="str">
        <f>_xlfn.TEXTJOIN("",,"*SOCKET0**COMPUTE",misc[[#This Row],[Compute]],"**CPU**MODULE",misc[[#This Row],[Module]],splitchar,"IC*CR*MCI*STATUS**")</f>
        <v>*SOCKET0**COMPUTE0**CPU**MODULE28__IC*CR*MCI*STATUS**</v>
      </c>
      <c r="T31">
        <f>COUNTIFS(core_mc[TestName],misc[[#This Row],[IC_MCA_String]],core_mc[VisualId],MC_Check!$H$2)</f>
        <v>0</v>
      </c>
      <c r="U31" t="str">
        <f>_xlfn.TEXTJOIN("",,"*SOCKET0**COMPUTE",misc[[#This Row],[Compute]],"**CPU**MODULE",misc[[#This Row],[Module]],splitchar,"BBL*CR*MCI*STATUS**")</f>
        <v>*SOCKET0**COMPUTE0**CPU**MODULE28__BBL*CR*MCI*STATUS**</v>
      </c>
      <c r="V31">
        <f>COUNTIFS(core_mc[TestName],misc[[#This Row],[CORE_BBL_String]],core_mc[VisualId],MC_Check!$H$2)</f>
        <v>0</v>
      </c>
      <c r="W31" t="str">
        <f>_xlfn.TEXTJOIN("",,"*SOCKET0**COMPUTE",misc[[#This Row],[Compute]],"**CPU**MODULE",misc[[#This Row],[Module]],splitchar,"BUS*CR*MCI*STATUS**")</f>
        <v>*SOCKET0**COMPUTE0**CPU**MODULE28__BUS*CR*MCI*STATUS**</v>
      </c>
      <c r="X31">
        <f>COUNTIFS(core_mc[TestName],misc[[#This Row],[Core_BUS_String]],core_mc[VisualId],MC_Check!$H$2)</f>
        <v>0</v>
      </c>
      <c r="Y31" t="str">
        <f>_xlfn.TEXTJOIN("",,"*SOCKET0**COMPUTE",misc[[#This Row],[Compute]],"**CPU**MODULE",misc[[#This Row],[Module]],splitchar,"L2*CR*MCI*STATUS**")</f>
        <v>*SOCKET0**COMPUTE0**CPU**MODULE28__L2*CR*MCI*STATUS**</v>
      </c>
      <c r="Z31">
        <f>COUNTIFS(core_mc[TestName],misc[[#This Row],[Core_L2_String]],core_mc[VisualId],MC_Check!$H$2)</f>
        <v>0</v>
      </c>
      <c r="AA31">
        <f>misc[[#This Row],[Core_BBL_Count]]+misc[[#This Row],[Core_IC_Count]]+misc[[#This Row],[Core_MEC_Count]]+misc[[#This Row],[Core_AGU_Count]]+misc[[#This Row],[Core_L2_Count]]+misc[[#This Row],[Core_BUS_Count]]</f>
        <v>0</v>
      </c>
      <c r="AB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AD31">
        <f>COUNTIFS(cha_mc[TestName],misc[[#This Row],[LLC_MCA_String]],cha_mc[VisualId],MC_Check!$H$2)</f>
        <v>0</v>
      </c>
    </row>
    <row r="32" spans="6:30" x14ac:dyDescent="0.3">
      <c r="F32">
        <v>0</v>
      </c>
      <c r="G32">
        <v>29</v>
      </c>
      <c r="H32" s="95">
        <f>IF(MC_Check!$AK$2="PHY",misc[[#This Row],[location]],misc[[#This Row],[Module_log]])</f>
        <v>29</v>
      </c>
      <c r="I32">
        <f t="shared" si="2"/>
        <v>11</v>
      </c>
      <c r="J32" s="5" t="b">
        <f>misc[[#This Row],[Core_Hitter_Count]]&gt;0</f>
        <v>0</v>
      </c>
      <c r="K32" t="b">
        <f>misc[[#This Row],[LLC_Hitter_Count]]&gt;0</f>
        <v>0</v>
      </c>
      <c r="L32" t="b">
        <f>misc[[#This Row],[CHA_Hitter_Count]]&gt;0</f>
        <v>0</v>
      </c>
      <c r="M32" t="str">
        <f>_xlfn.TEXTJOIN("",,"*SOCKET0**COMPUTE",misc[[#This Row],[Compute]],"**UNCORE**CHA**CHA",misc[[#This Row],[location]],splitchar,"UTIL**MC*STATUS*")</f>
        <v>*SOCKET0**COMPUTE0**UNCORE**CHA**CHA29__UTIL**MC*STATUS*</v>
      </c>
      <c r="N32">
        <f>COUNTIFS(cha_mc[TestName],misc[[#This Row],[CHA_MCA_String]],cha_mc[VisualId],MC_Check!$H$2)</f>
        <v>0</v>
      </c>
      <c r="O32" t="str">
        <f>_xlfn.TEXTJOIN("",,"*SOCKET0**COMPUTE",misc[[#This Row],[Compute]],"**CPU**MODULE",misc[[#This Row],[Module]],splitchar,"MEC*CR*MCI*STATUS**")</f>
        <v>*SOCKET0**COMPUTE0**CPU**MODULE29__MEC*CR*MCI*STATUS**</v>
      </c>
      <c r="P32">
        <f>COUNTIFS(core_mc[TestName],misc[[#This Row],[MEC_MCA_String]],core_mc[VisualId],MC_Check!$H$2)</f>
        <v>0</v>
      </c>
      <c r="Q32" t="str">
        <f>_xlfn.TEXTJOIN("",,"*SOCKET0**COMPUTE",misc[[#This Row],[Compute]],"**CPU**MODULE",misc[[#This Row],[Module]],splitchar,"AGU*CR*MCI*STATUS**")</f>
        <v>*SOCKET0**COMPUTE0**CPU**MODULE29__AGU*CR*MCI*STATUS**</v>
      </c>
      <c r="R32">
        <f>COUNTIFS(core_mc[TestName],misc[[#This Row],[AGU_MCA_String]],core_mc[VisualId],MC_Check!$H$2)</f>
        <v>0</v>
      </c>
      <c r="S32" t="str">
        <f>_xlfn.TEXTJOIN("",,"*SOCKET0**COMPUTE",misc[[#This Row],[Compute]],"**CPU**MODULE",misc[[#This Row],[Module]],splitchar,"IC*CR*MCI*STATUS**")</f>
        <v>*SOCKET0**COMPUTE0**CPU**MODULE29__IC*CR*MCI*STATUS**</v>
      </c>
      <c r="T32">
        <f>COUNTIFS(core_mc[TestName],misc[[#This Row],[IC_MCA_String]],core_mc[VisualId],MC_Check!$H$2)</f>
        <v>0</v>
      </c>
      <c r="U32" t="str">
        <f>_xlfn.TEXTJOIN("",,"*SOCKET0**COMPUTE",misc[[#This Row],[Compute]],"**CPU**MODULE",misc[[#This Row],[Module]],splitchar,"BBL*CR*MCI*STATUS**")</f>
        <v>*SOCKET0**COMPUTE0**CPU**MODULE29__BBL*CR*MCI*STATUS**</v>
      </c>
      <c r="V32">
        <f>COUNTIFS(core_mc[TestName],misc[[#This Row],[CORE_BBL_String]],core_mc[VisualId],MC_Check!$H$2)</f>
        <v>0</v>
      </c>
      <c r="W32" t="str">
        <f>_xlfn.TEXTJOIN("",,"*SOCKET0**COMPUTE",misc[[#This Row],[Compute]],"**CPU**MODULE",misc[[#This Row],[Module]],splitchar,"BUS*CR*MCI*STATUS**")</f>
        <v>*SOCKET0**COMPUTE0**CPU**MODULE29__BUS*CR*MCI*STATUS**</v>
      </c>
      <c r="X32">
        <f>COUNTIFS(core_mc[TestName],misc[[#This Row],[Core_BUS_String]],core_mc[VisualId],MC_Check!$H$2)</f>
        <v>0</v>
      </c>
      <c r="Y32" t="str">
        <f>_xlfn.TEXTJOIN("",,"*SOCKET0**COMPUTE",misc[[#This Row],[Compute]],"**CPU**MODULE",misc[[#This Row],[Module]],splitchar,"L2*CR*MCI*STATUS**")</f>
        <v>*SOCKET0**COMPUTE0**CPU**MODULE29__L2*CR*MCI*STATUS**</v>
      </c>
      <c r="Z32">
        <f>COUNTIFS(core_mc[TestName],misc[[#This Row],[Core_L2_String]],core_mc[VisualId],MC_Check!$H$2)</f>
        <v>0</v>
      </c>
      <c r="AA32">
        <f>misc[[#This Row],[Core_BBL_Count]]+misc[[#This Row],[Core_IC_Count]]+misc[[#This Row],[Core_MEC_Count]]+misc[[#This Row],[Core_AGU_Count]]+misc[[#This Row],[Core_L2_Count]]+misc[[#This Row],[Core_BUS_Count]]</f>
        <v>0</v>
      </c>
      <c r="AB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AD32">
        <f>COUNTIFS(cha_mc[TestName],misc[[#This Row],[LLC_MCA_String]],cha_mc[VisualId],MC_Check!$H$2)</f>
        <v>0</v>
      </c>
    </row>
    <row r="33" spans="6:30" x14ac:dyDescent="0.3">
      <c r="F33">
        <v>0</v>
      </c>
      <c r="G33">
        <v>30</v>
      </c>
      <c r="H33" s="95">
        <f>IF(MC_Check!$AK$2="PHY",misc[[#This Row],[location]],misc[[#This Row],[Module_log]])</f>
        <v>30</v>
      </c>
      <c r="I33" s="95" t="s">
        <v>145</v>
      </c>
      <c r="J33" s="5" t="b">
        <f>misc[[#This Row],[Core_Hitter_Count]]&gt;0</f>
        <v>0</v>
      </c>
      <c r="K33" t="b">
        <f>misc[[#This Row],[LLC_Hitter_Count]]&gt;0</f>
        <v>0</v>
      </c>
      <c r="L33" t="b">
        <f>misc[[#This Row],[CHA_Hitter_Count]]&gt;0</f>
        <v>0</v>
      </c>
      <c r="M33" t="str">
        <f>_xlfn.TEXTJOIN("",,"*SOCKET0**COMPUTE",misc[[#This Row],[Compute]],"**UNCORE**CHA**CHA",misc[[#This Row],[location]],splitchar,"UTIL**MC*STATUS*")</f>
        <v>*SOCKET0**COMPUTE0**UNCORE**CHA**CHA30__UTIL**MC*STATUS*</v>
      </c>
      <c r="N33">
        <f>COUNTIFS(cha_mc[TestName],misc[[#This Row],[CHA_MCA_String]],cha_mc[VisualId],MC_Check!$H$2)</f>
        <v>0</v>
      </c>
      <c r="O33" t="str">
        <f>_xlfn.TEXTJOIN("",,"*SOCKET0**COMPUTE",misc[[#This Row],[Compute]],"**CPU**MODULE",misc[[#This Row],[Module]],splitchar,"MEC*CR*MCI*STATUS**")</f>
        <v>*SOCKET0**COMPUTE0**CPU**MODULE30__MEC*CR*MCI*STATUS**</v>
      </c>
      <c r="P33">
        <f>COUNTIFS(core_mc[TestName],misc[[#This Row],[MEC_MCA_String]],core_mc[VisualId],MC_Check!$H$2)</f>
        <v>0</v>
      </c>
      <c r="Q33" t="str">
        <f>_xlfn.TEXTJOIN("",,"*SOCKET0**COMPUTE",misc[[#This Row],[Compute]],"**CPU**MODULE",misc[[#This Row],[Module]],splitchar,"AGU*CR*MCI*STATUS**")</f>
        <v>*SOCKET0**COMPUTE0**CPU**MODULE30__AGU*CR*MCI*STATUS**</v>
      </c>
      <c r="R33">
        <f>COUNTIFS(core_mc[TestName],misc[[#This Row],[AGU_MCA_String]],core_mc[VisualId],MC_Check!$H$2)</f>
        <v>0</v>
      </c>
      <c r="S33" t="str">
        <f>_xlfn.TEXTJOIN("",,"*SOCKET0**COMPUTE",misc[[#This Row],[Compute]],"**CPU**MODULE",misc[[#This Row],[Module]],splitchar,"IC*CR*MCI*STATUS**")</f>
        <v>*SOCKET0**COMPUTE0**CPU**MODULE30__IC*CR*MCI*STATUS**</v>
      </c>
      <c r="T33">
        <f>COUNTIFS(core_mc[TestName],misc[[#This Row],[IC_MCA_String]],core_mc[VisualId],MC_Check!$H$2)</f>
        <v>0</v>
      </c>
      <c r="U33" t="str">
        <f>_xlfn.TEXTJOIN("",,"*SOCKET0**COMPUTE",misc[[#This Row],[Compute]],"**CPU**MODULE",misc[[#This Row],[Module]],splitchar,"BBL*CR*MCI*STATUS**")</f>
        <v>*SOCKET0**COMPUTE0**CPU**MODULE30__BBL*CR*MCI*STATUS**</v>
      </c>
      <c r="V33">
        <f>COUNTIFS(core_mc[TestName],misc[[#This Row],[CORE_BBL_String]],core_mc[VisualId],MC_Check!$H$2)</f>
        <v>0</v>
      </c>
      <c r="W33" t="str">
        <f>_xlfn.TEXTJOIN("",,"*SOCKET0**COMPUTE",misc[[#This Row],[Compute]],"**CPU**MODULE",misc[[#This Row],[Module]],splitchar,"BUS*CR*MCI*STATUS**")</f>
        <v>*SOCKET0**COMPUTE0**CPU**MODULE30__BUS*CR*MCI*STATUS**</v>
      </c>
      <c r="X33">
        <f>COUNTIFS(core_mc[TestName],misc[[#This Row],[Core_BUS_String]],core_mc[VisualId],MC_Check!$H$2)</f>
        <v>0</v>
      </c>
      <c r="Y33" t="str">
        <f>_xlfn.TEXTJOIN("",,"*SOCKET0**COMPUTE",misc[[#This Row],[Compute]],"**CPU**MODULE",misc[[#This Row],[Module]],splitchar,"L2*CR*MCI*STATUS**")</f>
        <v>*SOCKET0**COMPUTE0**CPU**MODULE30__L2*CR*MCI*STATUS**</v>
      </c>
      <c r="Z33">
        <f>COUNTIFS(core_mc[TestName],misc[[#This Row],[Core_L2_String]],core_mc[VisualId],MC_Check!$H$2)</f>
        <v>0</v>
      </c>
      <c r="AA33">
        <f>misc[[#This Row],[Core_BBL_Count]]+misc[[#This Row],[Core_IC_Count]]+misc[[#This Row],[Core_MEC_Count]]+misc[[#This Row],[Core_AGU_Count]]+misc[[#This Row],[Core_L2_Count]]+misc[[#This Row],[Core_BUS_Count]]</f>
        <v>0</v>
      </c>
      <c r="AB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AD33">
        <f>COUNTIFS(cha_mc[TestName],misc[[#This Row],[LLC_MCA_String]],cha_mc[VisualId],MC_Check!$H$2)</f>
        <v>0</v>
      </c>
    </row>
    <row r="34" spans="6:30" x14ac:dyDescent="0.3">
      <c r="F34">
        <v>0</v>
      </c>
      <c r="G34">
        <v>31</v>
      </c>
      <c r="H34" s="95">
        <f>IF(MC_Check!$AK$2="PHY",misc[[#This Row],[location]],misc[[#This Row],[Module_log]])</f>
        <v>31</v>
      </c>
      <c r="I34" s="95" t="s">
        <v>145</v>
      </c>
      <c r="J34" s="5" t="b">
        <f>misc[[#This Row],[Core_Hitter_Count]]&gt;0</f>
        <v>0</v>
      </c>
      <c r="K34" t="b">
        <f>misc[[#This Row],[LLC_Hitter_Count]]&gt;0</f>
        <v>0</v>
      </c>
      <c r="L34" t="b">
        <f>misc[[#This Row],[CHA_Hitter_Count]]&gt;0</f>
        <v>0</v>
      </c>
      <c r="M34" t="str">
        <f>_xlfn.TEXTJOIN("",,"*SOCKET0**COMPUTE",misc[[#This Row],[Compute]],"**UNCORE**CHA**CHA",misc[[#This Row],[location]],splitchar,"UTIL**MC*STATUS*")</f>
        <v>*SOCKET0**COMPUTE0**UNCORE**CHA**CHA31__UTIL**MC*STATUS*</v>
      </c>
      <c r="N34">
        <f>COUNTIFS(cha_mc[TestName],misc[[#This Row],[CHA_MCA_String]],cha_mc[VisualId],MC_Check!$H$2)</f>
        <v>0</v>
      </c>
      <c r="O34" t="str">
        <f>_xlfn.TEXTJOIN("",,"*SOCKET0**COMPUTE",misc[[#This Row],[Compute]],"**CPU**MODULE",misc[[#This Row],[Module]],splitchar,"MEC*CR*MCI*STATUS**")</f>
        <v>*SOCKET0**COMPUTE0**CPU**MODULE31__MEC*CR*MCI*STATUS**</v>
      </c>
      <c r="P34">
        <f>COUNTIFS(core_mc[TestName],misc[[#This Row],[MEC_MCA_String]],core_mc[VisualId],MC_Check!$H$2)</f>
        <v>0</v>
      </c>
      <c r="Q34" t="str">
        <f>_xlfn.TEXTJOIN("",,"*SOCKET0**COMPUTE",misc[[#This Row],[Compute]],"**CPU**MODULE",misc[[#This Row],[Module]],splitchar,"AGU*CR*MCI*STATUS**")</f>
        <v>*SOCKET0**COMPUTE0**CPU**MODULE31__AGU*CR*MCI*STATUS**</v>
      </c>
      <c r="R34">
        <f>COUNTIFS(core_mc[TestName],misc[[#This Row],[AGU_MCA_String]],core_mc[VisualId],MC_Check!$H$2)</f>
        <v>0</v>
      </c>
      <c r="S34" t="str">
        <f>_xlfn.TEXTJOIN("",,"*SOCKET0**COMPUTE",misc[[#This Row],[Compute]],"**CPU**MODULE",misc[[#This Row],[Module]],splitchar,"IC*CR*MCI*STATUS**")</f>
        <v>*SOCKET0**COMPUTE0**CPU**MODULE31__IC*CR*MCI*STATUS**</v>
      </c>
      <c r="T34">
        <f>COUNTIFS(core_mc[TestName],misc[[#This Row],[IC_MCA_String]],core_mc[VisualId],MC_Check!$H$2)</f>
        <v>0</v>
      </c>
      <c r="U34" t="str">
        <f>_xlfn.TEXTJOIN("",,"*SOCKET0**COMPUTE",misc[[#This Row],[Compute]],"**CPU**MODULE",misc[[#This Row],[Module]],splitchar,"BBL*CR*MCI*STATUS**")</f>
        <v>*SOCKET0**COMPUTE0**CPU**MODULE31__BBL*CR*MCI*STATUS**</v>
      </c>
      <c r="V34">
        <f>COUNTIFS(core_mc[TestName],misc[[#This Row],[CORE_BBL_String]],core_mc[VisualId],MC_Check!$H$2)</f>
        <v>0</v>
      </c>
      <c r="W34" t="str">
        <f>_xlfn.TEXTJOIN("",,"*SOCKET0**COMPUTE",misc[[#This Row],[Compute]],"**CPU**MODULE",misc[[#This Row],[Module]],splitchar,"BUS*CR*MCI*STATUS**")</f>
        <v>*SOCKET0**COMPUTE0**CPU**MODULE31__BUS*CR*MCI*STATUS**</v>
      </c>
      <c r="X34">
        <f>COUNTIFS(core_mc[TestName],misc[[#This Row],[Core_BUS_String]],core_mc[VisualId],MC_Check!$H$2)</f>
        <v>0</v>
      </c>
      <c r="Y34" t="str">
        <f>_xlfn.TEXTJOIN("",,"*SOCKET0**COMPUTE",misc[[#This Row],[Compute]],"**CPU**MODULE",misc[[#This Row],[Module]],splitchar,"L2*CR*MCI*STATUS**")</f>
        <v>*SOCKET0**COMPUTE0**CPU**MODULE31__L2*CR*MCI*STATUS**</v>
      </c>
      <c r="Z34">
        <f>COUNTIFS(core_mc[TestName],misc[[#This Row],[Core_L2_String]],core_mc[VisualId],MC_Check!$H$2)</f>
        <v>0</v>
      </c>
      <c r="AA34">
        <f>misc[[#This Row],[Core_BBL_Count]]+misc[[#This Row],[Core_IC_Count]]+misc[[#This Row],[Core_MEC_Count]]+misc[[#This Row],[Core_AGU_Count]]+misc[[#This Row],[Core_L2_Count]]+misc[[#This Row],[Core_BUS_Count]]</f>
        <v>0</v>
      </c>
      <c r="AB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AD34">
        <f>COUNTIFS(cha_mc[TestName],misc[[#This Row],[LLC_MCA_String]],cha_mc[VisualId],MC_Check!$H$2)</f>
        <v>0</v>
      </c>
    </row>
    <row r="35" spans="6:30" x14ac:dyDescent="0.3">
      <c r="F35">
        <v>0</v>
      </c>
      <c r="G35">
        <v>32</v>
      </c>
      <c r="H35" s="95">
        <f>IF(MC_Check!$AK$2="PHY",misc[[#This Row],[location]],misc[[#This Row],[Module_log]])</f>
        <v>32</v>
      </c>
      <c r="I35" s="95" t="s">
        <v>145</v>
      </c>
      <c r="J35" s="5" t="b">
        <f>misc[[#This Row],[Core_Hitter_Count]]&gt;0</f>
        <v>0</v>
      </c>
      <c r="K35" t="b">
        <f>misc[[#This Row],[LLC_Hitter_Count]]&gt;0</f>
        <v>0</v>
      </c>
      <c r="L35" t="b">
        <f>misc[[#This Row],[CHA_Hitter_Count]]&gt;0</f>
        <v>0</v>
      </c>
      <c r="M35" t="str">
        <f>_xlfn.TEXTJOIN("",,"*SOCKET0**COMPUTE",misc[[#This Row],[Compute]],"**UNCORE**CHA**CHA",misc[[#This Row],[location]],splitchar,"UTIL**MC*STATUS*")</f>
        <v>*SOCKET0**COMPUTE0**UNCORE**CHA**CHA32__UTIL**MC*STATUS*</v>
      </c>
      <c r="N35">
        <f>COUNTIFS(cha_mc[TestName],misc[[#This Row],[CHA_MCA_String]],cha_mc[VisualId],MC_Check!$H$2)</f>
        <v>0</v>
      </c>
      <c r="O35" t="str">
        <f>_xlfn.TEXTJOIN("",,"*SOCKET0**COMPUTE",misc[[#This Row],[Compute]],"**CPU**MODULE",misc[[#This Row],[Module]],splitchar,"MEC*CR*MCI*STATUS**")</f>
        <v>*SOCKET0**COMPUTE0**CPU**MODULE32__MEC*CR*MCI*STATUS**</v>
      </c>
      <c r="P35">
        <f>COUNTIFS(core_mc[TestName],misc[[#This Row],[MEC_MCA_String]],core_mc[VisualId],MC_Check!$H$2)</f>
        <v>0</v>
      </c>
      <c r="Q35" t="str">
        <f>_xlfn.TEXTJOIN("",,"*SOCKET0**COMPUTE",misc[[#This Row],[Compute]],"**CPU**MODULE",misc[[#This Row],[Module]],splitchar,"AGU*CR*MCI*STATUS**")</f>
        <v>*SOCKET0**COMPUTE0**CPU**MODULE32__AGU*CR*MCI*STATUS**</v>
      </c>
      <c r="R35">
        <f>COUNTIFS(core_mc[TestName],misc[[#This Row],[AGU_MCA_String]],core_mc[VisualId],MC_Check!$H$2)</f>
        <v>0</v>
      </c>
      <c r="S35" t="str">
        <f>_xlfn.TEXTJOIN("",,"*SOCKET0**COMPUTE",misc[[#This Row],[Compute]],"**CPU**MODULE",misc[[#This Row],[Module]],splitchar,"IC*CR*MCI*STATUS**")</f>
        <v>*SOCKET0**COMPUTE0**CPU**MODULE32__IC*CR*MCI*STATUS**</v>
      </c>
      <c r="T35">
        <f>COUNTIFS(core_mc[TestName],misc[[#This Row],[IC_MCA_String]],core_mc[VisualId],MC_Check!$H$2)</f>
        <v>0</v>
      </c>
      <c r="U35" t="str">
        <f>_xlfn.TEXTJOIN("",,"*SOCKET0**COMPUTE",misc[[#This Row],[Compute]],"**CPU**MODULE",misc[[#This Row],[Module]],splitchar,"BBL*CR*MCI*STATUS**")</f>
        <v>*SOCKET0**COMPUTE0**CPU**MODULE32__BBL*CR*MCI*STATUS**</v>
      </c>
      <c r="V35">
        <f>COUNTIFS(core_mc[TestName],misc[[#This Row],[CORE_BBL_String]],core_mc[VisualId],MC_Check!$H$2)</f>
        <v>0</v>
      </c>
      <c r="W35" t="str">
        <f>_xlfn.TEXTJOIN("",,"*SOCKET0**COMPUTE",misc[[#This Row],[Compute]],"**CPU**MODULE",misc[[#This Row],[Module]],splitchar,"BUS*CR*MCI*STATUS**")</f>
        <v>*SOCKET0**COMPUTE0**CPU**MODULE32__BUS*CR*MCI*STATUS**</v>
      </c>
      <c r="X35">
        <f>COUNTIFS(core_mc[TestName],misc[[#This Row],[Core_BUS_String]],core_mc[VisualId],MC_Check!$H$2)</f>
        <v>0</v>
      </c>
      <c r="Y35" t="str">
        <f>_xlfn.TEXTJOIN("",,"*SOCKET0**COMPUTE",misc[[#This Row],[Compute]],"**CPU**MODULE",misc[[#This Row],[Module]],splitchar,"L2*CR*MCI*STATUS**")</f>
        <v>*SOCKET0**COMPUTE0**CPU**MODULE32__L2*CR*MCI*STATUS**</v>
      </c>
      <c r="Z35">
        <f>COUNTIFS(core_mc[TestName],misc[[#This Row],[Core_L2_String]],core_mc[VisualId],MC_Check!$H$2)</f>
        <v>0</v>
      </c>
      <c r="AA35">
        <f>misc[[#This Row],[Core_BBL_Count]]+misc[[#This Row],[Core_IC_Count]]+misc[[#This Row],[Core_MEC_Count]]+misc[[#This Row],[Core_AGU_Count]]+misc[[#This Row],[Core_L2_Count]]+misc[[#This Row],[Core_BUS_Count]]</f>
        <v>0</v>
      </c>
      <c r="AB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AD35">
        <f>COUNTIFS(cha_mc[TestName],misc[[#This Row],[LLC_MCA_String]],cha_mc[VisualId],MC_Check!$H$2)</f>
        <v>0</v>
      </c>
    </row>
    <row r="36" spans="6:30" x14ac:dyDescent="0.3">
      <c r="F36">
        <v>0</v>
      </c>
      <c r="G36">
        <v>33</v>
      </c>
      <c r="H36" s="95">
        <f>IF(MC_Check!$AK$2="PHY",misc[[#This Row],[location]],misc[[#This Row],[Module_log]])</f>
        <v>33</v>
      </c>
      <c r="I36" s="95" t="s">
        <v>145</v>
      </c>
      <c r="J36" s="5" t="b">
        <f>misc[[#This Row],[Core_Hitter_Count]]&gt;0</f>
        <v>0</v>
      </c>
      <c r="K36" t="b">
        <f>misc[[#This Row],[LLC_Hitter_Count]]&gt;0</f>
        <v>0</v>
      </c>
      <c r="L36" t="b">
        <f>misc[[#This Row],[CHA_Hitter_Count]]&gt;0</f>
        <v>0</v>
      </c>
      <c r="M36" t="str">
        <f>_xlfn.TEXTJOIN("",,"*SOCKET0**COMPUTE",misc[[#This Row],[Compute]],"**UNCORE**CHA**CHA",misc[[#This Row],[location]],splitchar,"UTIL**MC*STATUS*")</f>
        <v>*SOCKET0**COMPUTE0**UNCORE**CHA**CHA33__UTIL**MC*STATUS*</v>
      </c>
      <c r="N36">
        <f>COUNTIFS(cha_mc[TestName],misc[[#This Row],[CHA_MCA_String]],cha_mc[VisualId],MC_Check!$H$2)</f>
        <v>0</v>
      </c>
      <c r="O36" t="str">
        <f>_xlfn.TEXTJOIN("",,"*SOCKET0**COMPUTE",misc[[#This Row],[Compute]],"**CPU**MODULE",misc[[#This Row],[Module]],splitchar,"MEC*CR*MCI*STATUS**")</f>
        <v>*SOCKET0**COMPUTE0**CPU**MODULE33__MEC*CR*MCI*STATUS**</v>
      </c>
      <c r="P36">
        <f>COUNTIFS(core_mc[TestName],misc[[#This Row],[MEC_MCA_String]],core_mc[VisualId],MC_Check!$H$2)</f>
        <v>0</v>
      </c>
      <c r="Q36" t="str">
        <f>_xlfn.TEXTJOIN("",,"*SOCKET0**COMPUTE",misc[[#This Row],[Compute]],"**CPU**MODULE",misc[[#This Row],[Module]],splitchar,"AGU*CR*MCI*STATUS**")</f>
        <v>*SOCKET0**COMPUTE0**CPU**MODULE33__AGU*CR*MCI*STATUS**</v>
      </c>
      <c r="R36">
        <f>COUNTIFS(core_mc[TestName],misc[[#This Row],[AGU_MCA_String]],core_mc[VisualId],MC_Check!$H$2)</f>
        <v>0</v>
      </c>
      <c r="S36" t="str">
        <f>_xlfn.TEXTJOIN("",,"*SOCKET0**COMPUTE",misc[[#This Row],[Compute]],"**CPU**MODULE",misc[[#This Row],[Module]],splitchar,"IC*CR*MCI*STATUS**")</f>
        <v>*SOCKET0**COMPUTE0**CPU**MODULE33__IC*CR*MCI*STATUS**</v>
      </c>
      <c r="T36">
        <f>COUNTIFS(core_mc[TestName],misc[[#This Row],[IC_MCA_String]],core_mc[VisualId],MC_Check!$H$2)</f>
        <v>0</v>
      </c>
      <c r="U36" t="str">
        <f>_xlfn.TEXTJOIN("",,"*SOCKET0**COMPUTE",misc[[#This Row],[Compute]],"**CPU**MODULE",misc[[#This Row],[Module]],splitchar,"BBL*CR*MCI*STATUS**")</f>
        <v>*SOCKET0**COMPUTE0**CPU**MODULE33__BBL*CR*MCI*STATUS**</v>
      </c>
      <c r="V36">
        <f>COUNTIFS(core_mc[TestName],misc[[#This Row],[CORE_BBL_String]],core_mc[VisualId],MC_Check!$H$2)</f>
        <v>0</v>
      </c>
      <c r="W36" t="str">
        <f>_xlfn.TEXTJOIN("",,"*SOCKET0**COMPUTE",misc[[#This Row],[Compute]],"**CPU**MODULE",misc[[#This Row],[Module]],splitchar,"BUS*CR*MCI*STATUS**")</f>
        <v>*SOCKET0**COMPUTE0**CPU**MODULE33__BUS*CR*MCI*STATUS**</v>
      </c>
      <c r="X36">
        <f>COUNTIFS(core_mc[TestName],misc[[#This Row],[Core_BUS_String]],core_mc[VisualId],MC_Check!$H$2)</f>
        <v>0</v>
      </c>
      <c r="Y36" t="str">
        <f>_xlfn.TEXTJOIN("",,"*SOCKET0**COMPUTE",misc[[#This Row],[Compute]],"**CPU**MODULE",misc[[#This Row],[Module]],splitchar,"L2*CR*MCI*STATUS**")</f>
        <v>*SOCKET0**COMPUTE0**CPU**MODULE33__L2*CR*MCI*STATUS**</v>
      </c>
      <c r="Z36">
        <f>COUNTIFS(core_mc[TestName],misc[[#This Row],[Core_L2_String]],core_mc[VisualId],MC_Check!$H$2)</f>
        <v>0</v>
      </c>
      <c r="AA36">
        <f>misc[[#This Row],[Core_BBL_Count]]+misc[[#This Row],[Core_IC_Count]]+misc[[#This Row],[Core_MEC_Count]]+misc[[#This Row],[Core_AGU_Count]]+misc[[#This Row],[Core_L2_Count]]+misc[[#This Row],[Core_BUS_Count]]</f>
        <v>0</v>
      </c>
      <c r="AB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AD36">
        <f>COUNTIFS(cha_mc[TestName],misc[[#This Row],[LLC_MCA_String]],cha_mc[VisualId],MC_Check!$H$2)</f>
        <v>0</v>
      </c>
    </row>
    <row r="37" spans="6:30" x14ac:dyDescent="0.3">
      <c r="F37">
        <v>0</v>
      </c>
      <c r="G37">
        <v>34</v>
      </c>
      <c r="H37" s="95">
        <f>IF(MC_Check!$AK$2="PHY",misc[[#This Row],[location]],misc[[#This Row],[Module_log]])</f>
        <v>34</v>
      </c>
      <c r="I37">
        <f>misc[[#This Row],[Compute]]*24+12</f>
        <v>12</v>
      </c>
      <c r="J37" s="5" t="b">
        <f>misc[[#This Row],[Core_Hitter_Count]]&gt;0</f>
        <v>0</v>
      </c>
      <c r="K37" t="b">
        <f>misc[[#This Row],[LLC_Hitter_Count]]&gt;0</f>
        <v>0</v>
      </c>
      <c r="L37" t="b">
        <f>misc[[#This Row],[CHA_Hitter_Count]]&gt;0</f>
        <v>0</v>
      </c>
      <c r="M37" t="str">
        <f>_xlfn.TEXTJOIN("",,"*SOCKET0**COMPUTE",misc[[#This Row],[Compute]],"**UNCORE**CHA**CHA",misc[[#This Row],[location]],splitchar,"UTIL**MC*STATUS*")</f>
        <v>*SOCKET0**COMPUTE0**UNCORE**CHA**CHA34__UTIL**MC*STATUS*</v>
      </c>
      <c r="N37">
        <f>COUNTIFS(cha_mc[TestName],misc[[#This Row],[CHA_MCA_String]],cha_mc[VisualId],MC_Check!$H$2)</f>
        <v>0</v>
      </c>
      <c r="O37" t="str">
        <f>_xlfn.TEXTJOIN("",,"*SOCKET0**COMPUTE",misc[[#This Row],[Compute]],"**CPU**MODULE",misc[[#This Row],[Module]],splitchar,"MEC*CR*MCI*STATUS**")</f>
        <v>*SOCKET0**COMPUTE0**CPU**MODULE34__MEC*CR*MCI*STATUS**</v>
      </c>
      <c r="P37">
        <f>COUNTIFS(core_mc[TestName],misc[[#This Row],[MEC_MCA_String]],core_mc[VisualId],MC_Check!$H$2)</f>
        <v>0</v>
      </c>
      <c r="Q37" t="str">
        <f>_xlfn.TEXTJOIN("",,"*SOCKET0**COMPUTE",misc[[#This Row],[Compute]],"**CPU**MODULE",misc[[#This Row],[Module]],splitchar,"AGU*CR*MCI*STATUS**")</f>
        <v>*SOCKET0**COMPUTE0**CPU**MODULE34__AGU*CR*MCI*STATUS**</v>
      </c>
      <c r="R37">
        <f>COUNTIFS(core_mc[TestName],misc[[#This Row],[AGU_MCA_String]],core_mc[VisualId],MC_Check!$H$2)</f>
        <v>0</v>
      </c>
      <c r="S37" t="str">
        <f>_xlfn.TEXTJOIN("",,"*SOCKET0**COMPUTE",misc[[#This Row],[Compute]],"**CPU**MODULE",misc[[#This Row],[Module]],splitchar,"IC*CR*MCI*STATUS**")</f>
        <v>*SOCKET0**COMPUTE0**CPU**MODULE34__IC*CR*MCI*STATUS**</v>
      </c>
      <c r="T37">
        <f>COUNTIFS(core_mc[TestName],misc[[#This Row],[IC_MCA_String]],core_mc[VisualId],MC_Check!$H$2)</f>
        <v>0</v>
      </c>
      <c r="U37" t="str">
        <f>_xlfn.TEXTJOIN("",,"*SOCKET0**COMPUTE",misc[[#This Row],[Compute]],"**CPU**MODULE",misc[[#This Row],[Module]],splitchar,"BBL*CR*MCI*STATUS**")</f>
        <v>*SOCKET0**COMPUTE0**CPU**MODULE34__BBL*CR*MCI*STATUS**</v>
      </c>
      <c r="V37">
        <f>COUNTIFS(core_mc[TestName],misc[[#This Row],[CORE_BBL_String]],core_mc[VisualId],MC_Check!$H$2)</f>
        <v>0</v>
      </c>
      <c r="W37" t="str">
        <f>_xlfn.TEXTJOIN("",,"*SOCKET0**COMPUTE",misc[[#This Row],[Compute]],"**CPU**MODULE",misc[[#This Row],[Module]],splitchar,"BUS*CR*MCI*STATUS**")</f>
        <v>*SOCKET0**COMPUTE0**CPU**MODULE34__BUS*CR*MCI*STATUS**</v>
      </c>
      <c r="X37">
        <f>COUNTIFS(core_mc[TestName],misc[[#This Row],[Core_BUS_String]],core_mc[VisualId],MC_Check!$H$2)</f>
        <v>0</v>
      </c>
      <c r="Y37" t="str">
        <f>_xlfn.TEXTJOIN("",,"*SOCKET0**COMPUTE",misc[[#This Row],[Compute]],"**CPU**MODULE",misc[[#This Row],[Module]],splitchar,"L2*CR*MCI*STATUS**")</f>
        <v>*SOCKET0**COMPUTE0**CPU**MODULE34__L2*CR*MCI*STATUS**</v>
      </c>
      <c r="Z37">
        <f>COUNTIFS(core_mc[TestName],misc[[#This Row],[Core_L2_String]],core_mc[VisualId],MC_Check!$H$2)</f>
        <v>0</v>
      </c>
      <c r="AA37">
        <f>misc[[#This Row],[Core_BBL_Count]]+misc[[#This Row],[Core_IC_Count]]+misc[[#This Row],[Core_MEC_Count]]+misc[[#This Row],[Core_AGU_Count]]+misc[[#This Row],[Core_L2_Count]]+misc[[#This Row],[Core_BUS_Count]]</f>
        <v>0</v>
      </c>
      <c r="AB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AD37">
        <f>COUNTIFS(cha_mc[TestName],misc[[#This Row],[LLC_MCA_String]],cha_mc[VisualId],MC_Check!$H$2)</f>
        <v>0</v>
      </c>
    </row>
    <row r="38" spans="6:30" x14ac:dyDescent="0.3">
      <c r="F38">
        <v>0</v>
      </c>
      <c r="G38">
        <v>35</v>
      </c>
      <c r="H38" s="95">
        <f>IF(MC_Check!$AK$2="PHY",misc[[#This Row],[location]],misc[[#This Row],[Module_log]])</f>
        <v>35</v>
      </c>
      <c r="I38">
        <f>misc[[#This Row],[Compute]]*24+16</f>
        <v>16</v>
      </c>
      <c r="J38" s="5" t="b">
        <f>misc[[#This Row],[Core_Hitter_Count]]&gt;0</f>
        <v>0</v>
      </c>
      <c r="K38" t="b">
        <f>misc[[#This Row],[LLC_Hitter_Count]]&gt;0</f>
        <v>0</v>
      </c>
      <c r="L38" t="b">
        <f>misc[[#This Row],[CHA_Hitter_Count]]&gt;0</f>
        <v>0</v>
      </c>
      <c r="M38" t="str">
        <f>_xlfn.TEXTJOIN("",,"*SOCKET0**COMPUTE",misc[[#This Row],[Compute]],"**UNCORE**CHA**CHA",misc[[#This Row],[location]],splitchar,"UTIL**MC*STATUS*")</f>
        <v>*SOCKET0**COMPUTE0**UNCORE**CHA**CHA35__UTIL**MC*STATUS*</v>
      </c>
      <c r="N38">
        <f>COUNTIFS(cha_mc[TestName],misc[[#This Row],[CHA_MCA_String]],cha_mc[VisualId],MC_Check!$H$2)</f>
        <v>0</v>
      </c>
      <c r="O38" t="str">
        <f>_xlfn.TEXTJOIN("",,"*SOCKET0**COMPUTE",misc[[#This Row],[Compute]],"**CPU**MODULE",misc[[#This Row],[Module]],splitchar,"MEC*CR*MCI*STATUS**")</f>
        <v>*SOCKET0**COMPUTE0**CPU**MODULE35__MEC*CR*MCI*STATUS**</v>
      </c>
      <c r="P38">
        <f>COUNTIFS(core_mc[TestName],misc[[#This Row],[MEC_MCA_String]],core_mc[VisualId],MC_Check!$H$2)</f>
        <v>0</v>
      </c>
      <c r="Q38" t="str">
        <f>_xlfn.TEXTJOIN("",,"*SOCKET0**COMPUTE",misc[[#This Row],[Compute]],"**CPU**MODULE",misc[[#This Row],[Module]],splitchar,"AGU*CR*MCI*STATUS**")</f>
        <v>*SOCKET0**COMPUTE0**CPU**MODULE35__AGU*CR*MCI*STATUS**</v>
      </c>
      <c r="R38">
        <f>COUNTIFS(core_mc[TestName],misc[[#This Row],[AGU_MCA_String]],core_mc[VisualId],MC_Check!$H$2)</f>
        <v>0</v>
      </c>
      <c r="S38" t="str">
        <f>_xlfn.TEXTJOIN("",,"*SOCKET0**COMPUTE",misc[[#This Row],[Compute]],"**CPU**MODULE",misc[[#This Row],[Module]],splitchar,"IC*CR*MCI*STATUS**")</f>
        <v>*SOCKET0**COMPUTE0**CPU**MODULE35__IC*CR*MCI*STATUS**</v>
      </c>
      <c r="T38">
        <f>COUNTIFS(core_mc[TestName],misc[[#This Row],[IC_MCA_String]],core_mc[VisualId],MC_Check!$H$2)</f>
        <v>0</v>
      </c>
      <c r="U38" t="str">
        <f>_xlfn.TEXTJOIN("",,"*SOCKET0**COMPUTE",misc[[#This Row],[Compute]],"**CPU**MODULE",misc[[#This Row],[Module]],splitchar,"BBL*CR*MCI*STATUS**")</f>
        <v>*SOCKET0**COMPUTE0**CPU**MODULE35__BBL*CR*MCI*STATUS**</v>
      </c>
      <c r="V38">
        <f>COUNTIFS(core_mc[TestName],misc[[#This Row],[CORE_BBL_String]],core_mc[VisualId],MC_Check!$H$2)</f>
        <v>0</v>
      </c>
      <c r="W38" t="str">
        <f>_xlfn.TEXTJOIN("",,"*SOCKET0**COMPUTE",misc[[#This Row],[Compute]],"**CPU**MODULE",misc[[#This Row],[Module]],splitchar,"BUS*CR*MCI*STATUS**")</f>
        <v>*SOCKET0**COMPUTE0**CPU**MODULE35__BUS*CR*MCI*STATUS**</v>
      </c>
      <c r="X38">
        <f>COUNTIFS(core_mc[TestName],misc[[#This Row],[Core_BUS_String]],core_mc[VisualId],MC_Check!$H$2)</f>
        <v>0</v>
      </c>
      <c r="Y38" t="str">
        <f>_xlfn.TEXTJOIN("",,"*SOCKET0**COMPUTE",misc[[#This Row],[Compute]],"**CPU**MODULE",misc[[#This Row],[Module]],splitchar,"L2*CR*MCI*STATUS**")</f>
        <v>*SOCKET0**COMPUTE0**CPU**MODULE35__L2*CR*MCI*STATUS**</v>
      </c>
      <c r="Z38">
        <f>COUNTIFS(core_mc[TestName],misc[[#This Row],[Core_L2_String]],core_mc[VisualId],MC_Check!$H$2)</f>
        <v>0</v>
      </c>
      <c r="AA38">
        <f>misc[[#This Row],[Core_BBL_Count]]+misc[[#This Row],[Core_IC_Count]]+misc[[#This Row],[Core_MEC_Count]]+misc[[#This Row],[Core_AGU_Count]]+misc[[#This Row],[Core_L2_Count]]+misc[[#This Row],[Core_BUS_Count]]</f>
        <v>0</v>
      </c>
      <c r="AB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AD38">
        <f>COUNTIFS(cha_mc[TestName],misc[[#This Row],[LLC_MCA_String]],cha_mc[VisualId],MC_Check!$H$2)</f>
        <v>0</v>
      </c>
    </row>
    <row r="39" spans="6:30" x14ac:dyDescent="0.3">
      <c r="F39">
        <v>0</v>
      </c>
      <c r="G39">
        <v>36</v>
      </c>
      <c r="H39" s="95">
        <f>IF(MC_Check!$AK$2="PHY",misc[[#This Row],[location]],misc[[#This Row],[Module_log]])</f>
        <v>36</v>
      </c>
      <c r="I39">
        <f>misc[[#This Row],[Compute]]*24+20</f>
        <v>20</v>
      </c>
      <c r="J39" s="5" t="b">
        <f>misc[[#This Row],[Core_Hitter_Count]]&gt;0</f>
        <v>0</v>
      </c>
      <c r="K39" t="b">
        <f>misc[[#This Row],[LLC_Hitter_Count]]&gt;0</f>
        <v>0</v>
      </c>
      <c r="L39" t="b">
        <f>misc[[#This Row],[CHA_Hitter_Count]]&gt;0</f>
        <v>0</v>
      </c>
      <c r="M39" t="str">
        <f>_xlfn.TEXTJOIN("",,"*SOCKET0**COMPUTE",misc[[#This Row],[Compute]],"**UNCORE**CHA**CHA",misc[[#This Row],[location]],splitchar,"UTIL**MC*STATUS*")</f>
        <v>*SOCKET0**COMPUTE0**UNCORE**CHA**CHA36__UTIL**MC*STATUS*</v>
      </c>
      <c r="N39">
        <f>COUNTIFS(cha_mc[TestName],misc[[#This Row],[CHA_MCA_String]],cha_mc[VisualId],MC_Check!$H$2)</f>
        <v>0</v>
      </c>
      <c r="O39" t="str">
        <f>_xlfn.TEXTJOIN("",,"*SOCKET0**COMPUTE",misc[[#This Row],[Compute]],"**CPU**MODULE",misc[[#This Row],[Module]],splitchar,"MEC*CR*MCI*STATUS**")</f>
        <v>*SOCKET0**COMPUTE0**CPU**MODULE36__MEC*CR*MCI*STATUS**</v>
      </c>
      <c r="P39">
        <f>COUNTIFS(core_mc[TestName],misc[[#This Row],[MEC_MCA_String]],core_mc[VisualId],MC_Check!$H$2)</f>
        <v>0</v>
      </c>
      <c r="Q39" t="str">
        <f>_xlfn.TEXTJOIN("",,"*SOCKET0**COMPUTE",misc[[#This Row],[Compute]],"**CPU**MODULE",misc[[#This Row],[Module]],splitchar,"AGU*CR*MCI*STATUS**")</f>
        <v>*SOCKET0**COMPUTE0**CPU**MODULE36__AGU*CR*MCI*STATUS**</v>
      </c>
      <c r="R39">
        <f>COUNTIFS(core_mc[TestName],misc[[#This Row],[AGU_MCA_String]],core_mc[VisualId],MC_Check!$H$2)</f>
        <v>0</v>
      </c>
      <c r="S39" t="str">
        <f>_xlfn.TEXTJOIN("",,"*SOCKET0**COMPUTE",misc[[#This Row],[Compute]],"**CPU**MODULE",misc[[#This Row],[Module]],splitchar,"IC*CR*MCI*STATUS**")</f>
        <v>*SOCKET0**COMPUTE0**CPU**MODULE36__IC*CR*MCI*STATUS**</v>
      </c>
      <c r="T39">
        <f>COUNTIFS(core_mc[TestName],misc[[#This Row],[IC_MCA_String]],core_mc[VisualId],MC_Check!$H$2)</f>
        <v>0</v>
      </c>
      <c r="U39" t="str">
        <f>_xlfn.TEXTJOIN("",,"*SOCKET0**COMPUTE",misc[[#This Row],[Compute]],"**CPU**MODULE",misc[[#This Row],[Module]],splitchar,"BBL*CR*MCI*STATUS**")</f>
        <v>*SOCKET0**COMPUTE0**CPU**MODULE36__BBL*CR*MCI*STATUS**</v>
      </c>
      <c r="V39">
        <f>COUNTIFS(core_mc[TestName],misc[[#This Row],[CORE_BBL_String]],core_mc[VisualId],MC_Check!$H$2)</f>
        <v>0</v>
      </c>
      <c r="W39" t="str">
        <f>_xlfn.TEXTJOIN("",,"*SOCKET0**COMPUTE",misc[[#This Row],[Compute]],"**CPU**MODULE",misc[[#This Row],[Module]],splitchar,"BUS*CR*MCI*STATUS**")</f>
        <v>*SOCKET0**COMPUTE0**CPU**MODULE36__BUS*CR*MCI*STATUS**</v>
      </c>
      <c r="X39">
        <f>COUNTIFS(core_mc[TestName],misc[[#This Row],[Core_BUS_String]],core_mc[VisualId],MC_Check!$H$2)</f>
        <v>0</v>
      </c>
      <c r="Y39" t="str">
        <f>_xlfn.TEXTJOIN("",,"*SOCKET0**COMPUTE",misc[[#This Row],[Compute]],"**CPU**MODULE",misc[[#This Row],[Module]],splitchar,"L2*CR*MCI*STATUS**")</f>
        <v>*SOCKET0**COMPUTE0**CPU**MODULE36__L2*CR*MCI*STATUS**</v>
      </c>
      <c r="Z39">
        <f>COUNTIFS(core_mc[TestName],misc[[#This Row],[Core_L2_String]],core_mc[VisualId],MC_Check!$H$2)</f>
        <v>0</v>
      </c>
      <c r="AA39">
        <f>misc[[#This Row],[Core_BBL_Count]]+misc[[#This Row],[Core_IC_Count]]+misc[[#This Row],[Core_MEC_Count]]+misc[[#This Row],[Core_AGU_Count]]+misc[[#This Row],[Core_L2_Count]]+misc[[#This Row],[Core_BUS_Count]]</f>
        <v>0</v>
      </c>
      <c r="AB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AD39">
        <f>COUNTIFS(cha_mc[TestName],misc[[#This Row],[LLC_MCA_String]],cha_mc[VisualId],MC_Check!$H$2)</f>
        <v>0</v>
      </c>
    </row>
    <row r="40" spans="6:30" x14ac:dyDescent="0.3">
      <c r="F40">
        <v>0</v>
      </c>
      <c r="G40">
        <v>37</v>
      </c>
      <c r="H40" s="95">
        <f>IF(MC_Check!$AK$2="PHY",misc[[#This Row],[location]],misc[[#This Row],[Module_log]])</f>
        <v>37</v>
      </c>
      <c r="I40" s="95" t="s">
        <v>145</v>
      </c>
      <c r="J40" s="5" t="b">
        <f>misc[[#This Row],[Core_Hitter_Count]]&gt;0</f>
        <v>0</v>
      </c>
      <c r="K40" t="b">
        <f>misc[[#This Row],[LLC_Hitter_Count]]&gt;0</f>
        <v>0</v>
      </c>
      <c r="L40" t="b">
        <f>misc[[#This Row],[CHA_Hitter_Count]]&gt;0</f>
        <v>0</v>
      </c>
      <c r="M40" t="str">
        <f>_xlfn.TEXTJOIN("",,"*SOCKET0**COMPUTE",misc[[#This Row],[Compute]],"**UNCORE**CHA**CHA",misc[[#This Row],[location]],splitchar,"UTIL**MC*STATUS*")</f>
        <v>*SOCKET0**COMPUTE0**UNCORE**CHA**CHA37__UTIL**MC*STATUS*</v>
      </c>
      <c r="N40">
        <f>COUNTIFS(cha_mc[TestName],misc[[#This Row],[CHA_MCA_String]],cha_mc[VisualId],MC_Check!$H$2)</f>
        <v>0</v>
      </c>
      <c r="O40" t="str">
        <f>_xlfn.TEXTJOIN("",,"*SOCKET0**COMPUTE",misc[[#This Row],[Compute]],"**CPU**MODULE",misc[[#This Row],[Module]],splitchar,"MEC*CR*MCI*STATUS**")</f>
        <v>*SOCKET0**COMPUTE0**CPU**MODULE37__MEC*CR*MCI*STATUS**</v>
      </c>
      <c r="P40">
        <f>COUNTIFS(core_mc[TestName],misc[[#This Row],[MEC_MCA_String]],core_mc[VisualId],MC_Check!$H$2)</f>
        <v>0</v>
      </c>
      <c r="Q40" t="str">
        <f>_xlfn.TEXTJOIN("",,"*SOCKET0**COMPUTE",misc[[#This Row],[Compute]],"**CPU**MODULE",misc[[#This Row],[Module]],splitchar,"AGU*CR*MCI*STATUS**")</f>
        <v>*SOCKET0**COMPUTE0**CPU**MODULE37__AGU*CR*MCI*STATUS**</v>
      </c>
      <c r="R40">
        <f>COUNTIFS(core_mc[TestName],misc[[#This Row],[AGU_MCA_String]],core_mc[VisualId],MC_Check!$H$2)</f>
        <v>0</v>
      </c>
      <c r="S40" t="str">
        <f>_xlfn.TEXTJOIN("",,"*SOCKET0**COMPUTE",misc[[#This Row],[Compute]],"**CPU**MODULE",misc[[#This Row],[Module]],splitchar,"IC*CR*MCI*STATUS**")</f>
        <v>*SOCKET0**COMPUTE0**CPU**MODULE37__IC*CR*MCI*STATUS**</v>
      </c>
      <c r="T40">
        <f>COUNTIFS(core_mc[TestName],misc[[#This Row],[IC_MCA_String]],core_mc[VisualId],MC_Check!$H$2)</f>
        <v>0</v>
      </c>
      <c r="U40" t="str">
        <f>_xlfn.TEXTJOIN("",,"*SOCKET0**COMPUTE",misc[[#This Row],[Compute]],"**CPU**MODULE",misc[[#This Row],[Module]],splitchar,"BBL*CR*MCI*STATUS**")</f>
        <v>*SOCKET0**COMPUTE0**CPU**MODULE37__BBL*CR*MCI*STATUS**</v>
      </c>
      <c r="V40">
        <f>COUNTIFS(core_mc[TestName],misc[[#This Row],[CORE_BBL_String]],core_mc[VisualId],MC_Check!$H$2)</f>
        <v>0</v>
      </c>
      <c r="W40" t="str">
        <f>_xlfn.TEXTJOIN("",,"*SOCKET0**COMPUTE",misc[[#This Row],[Compute]],"**CPU**MODULE",misc[[#This Row],[Module]],splitchar,"BUS*CR*MCI*STATUS**")</f>
        <v>*SOCKET0**COMPUTE0**CPU**MODULE37__BUS*CR*MCI*STATUS**</v>
      </c>
      <c r="X40">
        <f>COUNTIFS(core_mc[TestName],misc[[#This Row],[Core_BUS_String]],core_mc[VisualId],MC_Check!$H$2)</f>
        <v>0</v>
      </c>
      <c r="Y40" t="str">
        <f>_xlfn.TEXTJOIN("",,"*SOCKET0**COMPUTE",misc[[#This Row],[Compute]],"**CPU**MODULE",misc[[#This Row],[Module]],splitchar,"L2*CR*MCI*STATUS**")</f>
        <v>*SOCKET0**COMPUTE0**CPU**MODULE37__L2*CR*MCI*STATUS**</v>
      </c>
      <c r="Z40">
        <f>COUNTIFS(core_mc[TestName],misc[[#This Row],[Core_L2_String]],core_mc[VisualId],MC_Check!$H$2)</f>
        <v>0</v>
      </c>
      <c r="AA40">
        <f>misc[[#This Row],[Core_BBL_Count]]+misc[[#This Row],[Core_IC_Count]]+misc[[#This Row],[Core_MEC_Count]]+misc[[#This Row],[Core_AGU_Count]]+misc[[#This Row],[Core_L2_Count]]+misc[[#This Row],[Core_BUS_Count]]</f>
        <v>0</v>
      </c>
      <c r="AB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AD40">
        <f>COUNTIFS(cha_mc[TestName],misc[[#This Row],[LLC_MCA_String]],cha_mc[VisualId],MC_Check!$H$2)</f>
        <v>0</v>
      </c>
    </row>
    <row r="41" spans="6:30" x14ac:dyDescent="0.3">
      <c r="F41">
        <v>0</v>
      </c>
      <c r="G41">
        <v>38</v>
      </c>
      <c r="H41" s="95">
        <f>IF(MC_Check!$AK$2="PHY",misc[[#This Row],[location]],misc[[#This Row],[Module_log]])</f>
        <v>38</v>
      </c>
      <c r="I41" s="95" t="s">
        <v>145</v>
      </c>
      <c r="J41" s="5" t="b">
        <f>misc[[#This Row],[Core_Hitter_Count]]&gt;0</f>
        <v>0</v>
      </c>
      <c r="K41" t="b">
        <f>misc[[#This Row],[LLC_Hitter_Count]]&gt;0</f>
        <v>0</v>
      </c>
      <c r="L41" t="b">
        <f>misc[[#This Row],[CHA_Hitter_Count]]&gt;0</f>
        <v>0</v>
      </c>
      <c r="M41" t="str">
        <f>_xlfn.TEXTJOIN("",,"*SOCKET0**COMPUTE",misc[[#This Row],[Compute]],"**UNCORE**CHA**CHA",misc[[#This Row],[location]],splitchar,"UTIL**MC*STATUS*")</f>
        <v>*SOCKET0**COMPUTE0**UNCORE**CHA**CHA38__UTIL**MC*STATUS*</v>
      </c>
      <c r="N41">
        <f>COUNTIFS(cha_mc[TestName],misc[[#This Row],[CHA_MCA_String]],cha_mc[VisualId],MC_Check!$H$2)</f>
        <v>0</v>
      </c>
      <c r="O41" t="str">
        <f>_xlfn.TEXTJOIN("",,"*SOCKET0**COMPUTE",misc[[#This Row],[Compute]],"**CPU**MODULE",misc[[#This Row],[Module]],splitchar,"MEC*CR*MCI*STATUS**")</f>
        <v>*SOCKET0**COMPUTE0**CPU**MODULE38__MEC*CR*MCI*STATUS**</v>
      </c>
      <c r="P41">
        <f>COUNTIFS(core_mc[TestName],misc[[#This Row],[MEC_MCA_String]],core_mc[VisualId],MC_Check!$H$2)</f>
        <v>0</v>
      </c>
      <c r="Q41" t="str">
        <f>_xlfn.TEXTJOIN("",,"*SOCKET0**COMPUTE",misc[[#This Row],[Compute]],"**CPU**MODULE",misc[[#This Row],[Module]],splitchar,"AGU*CR*MCI*STATUS**")</f>
        <v>*SOCKET0**COMPUTE0**CPU**MODULE38__AGU*CR*MCI*STATUS**</v>
      </c>
      <c r="R41">
        <f>COUNTIFS(core_mc[TestName],misc[[#This Row],[AGU_MCA_String]],core_mc[VisualId],MC_Check!$H$2)</f>
        <v>0</v>
      </c>
      <c r="S41" t="str">
        <f>_xlfn.TEXTJOIN("",,"*SOCKET0**COMPUTE",misc[[#This Row],[Compute]],"**CPU**MODULE",misc[[#This Row],[Module]],splitchar,"IC*CR*MCI*STATUS**")</f>
        <v>*SOCKET0**COMPUTE0**CPU**MODULE38__IC*CR*MCI*STATUS**</v>
      </c>
      <c r="T41">
        <f>COUNTIFS(core_mc[TestName],misc[[#This Row],[IC_MCA_String]],core_mc[VisualId],MC_Check!$H$2)</f>
        <v>0</v>
      </c>
      <c r="U41" t="str">
        <f>_xlfn.TEXTJOIN("",,"*SOCKET0**COMPUTE",misc[[#This Row],[Compute]],"**CPU**MODULE",misc[[#This Row],[Module]],splitchar,"BBL*CR*MCI*STATUS**")</f>
        <v>*SOCKET0**COMPUTE0**CPU**MODULE38__BBL*CR*MCI*STATUS**</v>
      </c>
      <c r="V41">
        <f>COUNTIFS(core_mc[TestName],misc[[#This Row],[CORE_BBL_String]],core_mc[VisualId],MC_Check!$H$2)</f>
        <v>0</v>
      </c>
      <c r="W41" t="str">
        <f>_xlfn.TEXTJOIN("",,"*SOCKET0**COMPUTE",misc[[#This Row],[Compute]],"**CPU**MODULE",misc[[#This Row],[Module]],splitchar,"BUS*CR*MCI*STATUS**")</f>
        <v>*SOCKET0**COMPUTE0**CPU**MODULE38__BUS*CR*MCI*STATUS**</v>
      </c>
      <c r="X41">
        <f>COUNTIFS(core_mc[TestName],misc[[#This Row],[Core_BUS_String]],core_mc[VisualId],MC_Check!$H$2)</f>
        <v>0</v>
      </c>
      <c r="Y41" t="str">
        <f>_xlfn.TEXTJOIN("",,"*SOCKET0**COMPUTE",misc[[#This Row],[Compute]],"**CPU**MODULE",misc[[#This Row],[Module]],splitchar,"L2*CR*MCI*STATUS**")</f>
        <v>*SOCKET0**COMPUTE0**CPU**MODULE38__L2*CR*MCI*STATUS**</v>
      </c>
      <c r="Z41">
        <f>COUNTIFS(core_mc[TestName],misc[[#This Row],[Core_L2_String]],core_mc[VisualId],MC_Check!$H$2)</f>
        <v>0</v>
      </c>
      <c r="AA41">
        <f>misc[[#This Row],[Core_BBL_Count]]+misc[[#This Row],[Core_IC_Count]]+misc[[#This Row],[Core_MEC_Count]]+misc[[#This Row],[Core_AGU_Count]]+misc[[#This Row],[Core_L2_Count]]+misc[[#This Row],[Core_BUS_Count]]</f>
        <v>0</v>
      </c>
      <c r="AB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AD41">
        <f>COUNTIFS(cha_mc[TestName],misc[[#This Row],[LLC_MCA_String]],cha_mc[VisualId],MC_Check!$H$2)</f>
        <v>0</v>
      </c>
    </row>
    <row r="42" spans="6:30" x14ac:dyDescent="0.3">
      <c r="F42">
        <v>0</v>
      </c>
      <c r="G42">
        <v>39</v>
      </c>
      <c r="H42" s="95">
        <f>IF(MC_Check!$AK$2="PHY",misc[[#This Row],[location]],misc[[#This Row],[Module_log]])</f>
        <v>39</v>
      </c>
      <c r="I42" s="95" t="s">
        <v>145</v>
      </c>
      <c r="J42" s="5" t="b">
        <f>misc[[#This Row],[Core_Hitter_Count]]&gt;0</f>
        <v>0</v>
      </c>
      <c r="K42" t="b">
        <f>misc[[#This Row],[LLC_Hitter_Count]]&gt;0</f>
        <v>0</v>
      </c>
      <c r="L42" t="b">
        <f>misc[[#This Row],[CHA_Hitter_Count]]&gt;0</f>
        <v>0</v>
      </c>
      <c r="M42" t="str">
        <f>_xlfn.TEXTJOIN("",,"*SOCKET0**COMPUTE",misc[[#This Row],[Compute]],"**UNCORE**CHA**CHA",misc[[#This Row],[location]],splitchar,"UTIL**MC*STATUS*")</f>
        <v>*SOCKET0**COMPUTE0**UNCORE**CHA**CHA39__UTIL**MC*STATUS*</v>
      </c>
      <c r="N42">
        <f>COUNTIFS(cha_mc[TestName],misc[[#This Row],[CHA_MCA_String]],cha_mc[VisualId],MC_Check!$H$2)</f>
        <v>0</v>
      </c>
      <c r="O42" t="str">
        <f>_xlfn.TEXTJOIN("",,"*SOCKET0**COMPUTE",misc[[#This Row],[Compute]],"**CPU**MODULE",misc[[#This Row],[Module]],splitchar,"MEC*CR*MCI*STATUS**")</f>
        <v>*SOCKET0**COMPUTE0**CPU**MODULE39__MEC*CR*MCI*STATUS**</v>
      </c>
      <c r="P42">
        <f>COUNTIFS(core_mc[TestName],misc[[#This Row],[MEC_MCA_String]],core_mc[VisualId],MC_Check!$H$2)</f>
        <v>0</v>
      </c>
      <c r="Q42" t="str">
        <f>_xlfn.TEXTJOIN("",,"*SOCKET0**COMPUTE",misc[[#This Row],[Compute]],"**CPU**MODULE",misc[[#This Row],[Module]],splitchar,"AGU*CR*MCI*STATUS**")</f>
        <v>*SOCKET0**COMPUTE0**CPU**MODULE39__AGU*CR*MCI*STATUS**</v>
      </c>
      <c r="R42">
        <f>COUNTIFS(core_mc[TestName],misc[[#This Row],[AGU_MCA_String]],core_mc[VisualId],MC_Check!$H$2)</f>
        <v>0</v>
      </c>
      <c r="S42" t="str">
        <f>_xlfn.TEXTJOIN("",,"*SOCKET0**COMPUTE",misc[[#This Row],[Compute]],"**CPU**MODULE",misc[[#This Row],[Module]],splitchar,"IC*CR*MCI*STATUS**")</f>
        <v>*SOCKET0**COMPUTE0**CPU**MODULE39__IC*CR*MCI*STATUS**</v>
      </c>
      <c r="T42">
        <f>COUNTIFS(core_mc[TestName],misc[[#This Row],[IC_MCA_String]],core_mc[VisualId],MC_Check!$H$2)</f>
        <v>0</v>
      </c>
      <c r="U42" t="str">
        <f>_xlfn.TEXTJOIN("",,"*SOCKET0**COMPUTE",misc[[#This Row],[Compute]],"**CPU**MODULE",misc[[#This Row],[Module]],splitchar,"BBL*CR*MCI*STATUS**")</f>
        <v>*SOCKET0**COMPUTE0**CPU**MODULE39__BBL*CR*MCI*STATUS**</v>
      </c>
      <c r="V42">
        <f>COUNTIFS(core_mc[TestName],misc[[#This Row],[CORE_BBL_String]],core_mc[VisualId],MC_Check!$H$2)</f>
        <v>0</v>
      </c>
      <c r="W42" t="str">
        <f>_xlfn.TEXTJOIN("",,"*SOCKET0**COMPUTE",misc[[#This Row],[Compute]],"**CPU**MODULE",misc[[#This Row],[Module]],splitchar,"BUS*CR*MCI*STATUS**")</f>
        <v>*SOCKET0**COMPUTE0**CPU**MODULE39__BUS*CR*MCI*STATUS**</v>
      </c>
      <c r="X42">
        <f>COUNTIFS(core_mc[TestName],misc[[#This Row],[Core_BUS_String]],core_mc[VisualId],MC_Check!$H$2)</f>
        <v>0</v>
      </c>
      <c r="Y42" t="str">
        <f>_xlfn.TEXTJOIN("",,"*SOCKET0**COMPUTE",misc[[#This Row],[Compute]],"**CPU**MODULE",misc[[#This Row],[Module]],splitchar,"L2*CR*MCI*STATUS**")</f>
        <v>*SOCKET0**COMPUTE0**CPU**MODULE39__L2*CR*MCI*STATUS**</v>
      </c>
      <c r="Z42">
        <f>COUNTIFS(core_mc[TestName],misc[[#This Row],[Core_L2_String]],core_mc[VisualId],MC_Check!$H$2)</f>
        <v>0</v>
      </c>
      <c r="AA42">
        <f>misc[[#This Row],[Core_BBL_Count]]+misc[[#This Row],[Core_IC_Count]]+misc[[#This Row],[Core_MEC_Count]]+misc[[#This Row],[Core_AGU_Count]]+misc[[#This Row],[Core_L2_Count]]+misc[[#This Row],[Core_BUS_Count]]</f>
        <v>0</v>
      </c>
      <c r="AB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AD42">
        <f>COUNTIFS(cha_mc[TestName],misc[[#This Row],[LLC_MCA_String]],cha_mc[VisualId],MC_Check!$H$2)</f>
        <v>0</v>
      </c>
    </row>
    <row r="43" spans="6:30" x14ac:dyDescent="0.3">
      <c r="F43">
        <v>0</v>
      </c>
      <c r="G43">
        <v>40</v>
      </c>
      <c r="H43" s="95">
        <f>IF(MC_Check!$AK$2="PHY",misc[[#This Row],[location]],misc[[#This Row],[Module_log]])</f>
        <v>40</v>
      </c>
      <c r="I43" s="95" t="s">
        <v>145</v>
      </c>
      <c r="J43" s="5" t="b">
        <f>misc[[#This Row],[Core_Hitter_Count]]&gt;0</f>
        <v>0</v>
      </c>
      <c r="K43" t="b">
        <f>misc[[#This Row],[LLC_Hitter_Count]]&gt;0</f>
        <v>0</v>
      </c>
      <c r="L43" t="b">
        <f>misc[[#This Row],[CHA_Hitter_Count]]&gt;0</f>
        <v>0</v>
      </c>
      <c r="M43" t="str">
        <f>_xlfn.TEXTJOIN("",,"*SOCKET0**COMPUTE",misc[[#This Row],[Compute]],"**UNCORE**CHA**CHA",misc[[#This Row],[location]],splitchar,"UTIL**MC*STATUS*")</f>
        <v>*SOCKET0**COMPUTE0**UNCORE**CHA**CHA40__UTIL**MC*STATUS*</v>
      </c>
      <c r="N43">
        <f>COUNTIFS(cha_mc[TestName],misc[[#This Row],[CHA_MCA_String]],cha_mc[VisualId],MC_Check!$H$2)</f>
        <v>0</v>
      </c>
      <c r="O43" t="str">
        <f>_xlfn.TEXTJOIN("",,"*SOCKET0**COMPUTE",misc[[#This Row],[Compute]],"**CPU**MODULE",misc[[#This Row],[Module]],splitchar,"MEC*CR*MCI*STATUS**")</f>
        <v>*SOCKET0**COMPUTE0**CPU**MODULE40__MEC*CR*MCI*STATUS**</v>
      </c>
      <c r="P43">
        <f>COUNTIFS(core_mc[TestName],misc[[#This Row],[MEC_MCA_String]],core_mc[VisualId],MC_Check!$H$2)</f>
        <v>0</v>
      </c>
      <c r="Q43" t="str">
        <f>_xlfn.TEXTJOIN("",,"*SOCKET0**COMPUTE",misc[[#This Row],[Compute]],"**CPU**MODULE",misc[[#This Row],[Module]],splitchar,"AGU*CR*MCI*STATUS**")</f>
        <v>*SOCKET0**COMPUTE0**CPU**MODULE40__AGU*CR*MCI*STATUS**</v>
      </c>
      <c r="R43">
        <f>COUNTIFS(core_mc[TestName],misc[[#This Row],[AGU_MCA_String]],core_mc[VisualId],MC_Check!$H$2)</f>
        <v>0</v>
      </c>
      <c r="S43" t="str">
        <f>_xlfn.TEXTJOIN("",,"*SOCKET0**COMPUTE",misc[[#This Row],[Compute]],"**CPU**MODULE",misc[[#This Row],[Module]],splitchar,"IC*CR*MCI*STATUS**")</f>
        <v>*SOCKET0**COMPUTE0**CPU**MODULE40__IC*CR*MCI*STATUS**</v>
      </c>
      <c r="T43">
        <f>COUNTIFS(core_mc[TestName],misc[[#This Row],[IC_MCA_String]],core_mc[VisualId],MC_Check!$H$2)</f>
        <v>0</v>
      </c>
      <c r="U43" t="str">
        <f>_xlfn.TEXTJOIN("",,"*SOCKET0**COMPUTE",misc[[#This Row],[Compute]],"**CPU**MODULE",misc[[#This Row],[Module]],splitchar,"BBL*CR*MCI*STATUS**")</f>
        <v>*SOCKET0**COMPUTE0**CPU**MODULE40__BBL*CR*MCI*STATUS**</v>
      </c>
      <c r="V43">
        <f>COUNTIFS(core_mc[TestName],misc[[#This Row],[CORE_BBL_String]],core_mc[VisualId],MC_Check!$H$2)</f>
        <v>0</v>
      </c>
      <c r="W43" t="str">
        <f>_xlfn.TEXTJOIN("",,"*SOCKET0**COMPUTE",misc[[#This Row],[Compute]],"**CPU**MODULE",misc[[#This Row],[Module]],splitchar,"BUS*CR*MCI*STATUS**")</f>
        <v>*SOCKET0**COMPUTE0**CPU**MODULE40__BUS*CR*MCI*STATUS**</v>
      </c>
      <c r="X43">
        <f>COUNTIFS(core_mc[TestName],misc[[#This Row],[Core_BUS_String]],core_mc[VisualId],MC_Check!$H$2)</f>
        <v>0</v>
      </c>
      <c r="Y43" t="str">
        <f>_xlfn.TEXTJOIN("",,"*SOCKET0**COMPUTE",misc[[#This Row],[Compute]],"**CPU**MODULE",misc[[#This Row],[Module]],splitchar,"L2*CR*MCI*STATUS**")</f>
        <v>*SOCKET0**COMPUTE0**CPU**MODULE40__L2*CR*MCI*STATUS**</v>
      </c>
      <c r="Z43">
        <f>COUNTIFS(core_mc[TestName],misc[[#This Row],[Core_L2_String]],core_mc[VisualId],MC_Check!$H$2)</f>
        <v>0</v>
      </c>
      <c r="AA43">
        <f>misc[[#This Row],[Core_BBL_Count]]+misc[[#This Row],[Core_IC_Count]]+misc[[#This Row],[Core_MEC_Count]]+misc[[#This Row],[Core_AGU_Count]]+misc[[#This Row],[Core_L2_Count]]+misc[[#This Row],[Core_BUS_Count]]</f>
        <v>0</v>
      </c>
      <c r="AB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AD43">
        <f>COUNTIFS(cha_mc[TestName],misc[[#This Row],[LLC_MCA_String]],cha_mc[VisualId],MC_Check!$H$2)</f>
        <v>0</v>
      </c>
    </row>
    <row r="44" spans="6:30" x14ac:dyDescent="0.3">
      <c r="F44">
        <v>0</v>
      </c>
      <c r="G44">
        <v>41</v>
      </c>
      <c r="H44" s="95">
        <f>IF(MC_Check!$AK$2="PHY",misc[[#This Row],[location]],misc[[#This Row],[Module_log]])</f>
        <v>41</v>
      </c>
      <c r="I44">
        <f>I37+1</f>
        <v>13</v>
      </c>
      <c r="J44" s="5" t="b">
        <f>misc[[#This Row],[Core_Hitter_Count]]&gt;0</f>
        <v>0</v>
      </c>
      <c r="K44" t="b">
        <f>misc[[#This Row],[LLC_Hitter_Count]]&gt;0</f>
        <v>0</v>
      </c>
      <c r="L44" t="b">
        <f>misc[[#This Row],[CHA_Hitter_Count]]&gt;0</f>
        <v>0</v>
      </c>
      <c r="M44" t="str">
        <f>_xlfn.TEXTJOIN("",,"*SOCKET0**COMPUTE",misc[[#This Row],[Compute]],"**UNCORE**CHA**CHA",misc[[#This Row],[location]],splitchar,"UTIL**MC*STATUS*")</f>
        <v>*SOCKET0**COMPUTE0**UNCORE**CHA**CHA41__UTIL**MC*STATUS*</v>
      </c>
      <c r="N44">
        <f>COUNTIFS(cha_mc[TestName],misc[[#This Row],[CHA_MCA_String]],cha_mc[VisualId],MC_Check!$H$2)</f>
        <v>0</v>
      </c>
      <c r="O44" t="str">
        <f>_xlfn.TEXTJOIN("",,"*SOCKET0**COMPUTE",misc[[#This Row],[Compute]],"**CPU**MODULE",misc[[#This Row],[Module]],splitchar,"MEC*CR*MCI*STATUS**")</f>
        <v>*SOCKET0**COMPUTE0**CPU**MODULE41__MEC*CR*MCI*STATUS**</v>
      </c>
      <c r="P44">
        <f>COUNTIFS(core_mc[TestName],misc[[#This Row],[MEC_MCA_String]],core_mc[VisualId],MC_Check!$H$2)</f>
        <v>0</v>
      </c>
      <c r="Q44" t="str">
        <f>_xlfn.TEXTJOIN("",,"*SOCKET0**COMPUTE",misc[[#This Row],[Compute]],"**CPU**MODULE",misc[[#This Row],[Module]],splitchar,"AGU*CR*MCI*STATUS**")</f>
        <v>*SOCKET0**COMPUTE0**CPU**MODULE41__AGU*CR*MCI*STATUS**</v>
      </c>
      <c r="R44">
        <f>COUNTIFS(core_mc[TestName],misc[[#This Row],[AGU_MCA_String]],core_mc[VisualId],MC_Check!$H$2)</f>
        <v>0</v>
      </c>
      <c r="S44" t="str">
        <f>_xlfn.TEXTJOIN("",,"*SOCKET0**COMPUTE",misc[[#This Row],[Compute]],"**CPU**MODULE",misc[[#This Row],[Module]],splitchar,"IC*CR*MCI*STATUS**")</f>
        <v>*SOCKET0**COMPUTE0**CPU**MODULE41__IC*CR*MCI*STATUS**</v>
      </c>
      <c r="T44">
        <f>COUNTIFS(core_mc[TestName],misc[[#This Row],[IC_MCA_String]],core_mc[VisualId],MC_Check!$H$2)</f>
        <v>0</v>
      </c>
      <c r="U44" t="str">
        <f>_xlfn.TEXTJOIN("",,"*SOCKET0**COMPUTE",misc[[#This Row],[Compute]],"**CPU**MODULE",misc[[#This Row],[Module]],splitchar,"BBL*CR*MCI*STATUS**")</f>
        <v>*SOCKET0**COMPUTE0**CPU**MODULE41__BBL*CR*MCI*STATUS**</v>
      </c>
      <c r="V44">
        <f>COUNTIFS(core_mc[TestName],misc[[#This Row],[CORE_BBL_String]],core_mc[VisualId],MC_Check!$H$2)</f>
        <v>0</v>
      </c>
      <c r="W44" t="str">
        <f>_xlfn.TEXTJOIN("",,"*SOCKET0**COMPUTE",misc[[#This Row],[Compute]],"**CPU**MODULE",misc[[#This Row],[Module]],splitchar,"BUS*CR*MCI*STATUS**")</f>
        <v>*SOCKET0**COMPUTE0**CPU**MODULE41__BUS*CR*MCI*STATUS**</v>
      </c>
      <c r="X44">
        <f>COUNTIFS(core_mc[TestName],misc[[#This Row],[Core_BUS_String]],core_mc[VisualId],MC_Check!$H$2)</f>
        <v>0</v>
      </c>
      <c r="Y44" t="str">
        <f>_xlfn.TEXTJOIN("",,"*SOCKET0**COMPUTE",misc[[#This Row],[Compute]],"**CPU**MODULE",misc[[#This Row],[Module]],splitchar,"L2*CR*MCI*STATUS**")</f>
        <v>*SOCKET0**COMPUTE0**CPU**MODULE41__L2*CR*MCI*STATUS**</v>
      </c>
      <c r="Z44">
        <f>COUNTIFS(core_mc[TestName],misc[[#This Row],[Core_L2_String]],core_mc[VisualId],MC_Check!$H$2)</f>
        <v>0</v>
      </c>
      <c r="AA44">
        <f>misc[[#This Row],[Core_BBL_Count]]+misc[[#This Row],[Core_IC_Count]]+misc[[#This Row],[Core_MEC_Count]]+misc[[#This Row],[Core_AGU_Count]]+misc[[#This Row],[Core_L2_Count]]+misc[[#This Row],[Core_BUS_Count]]</f>
        <v>0</v>
      </c>
      <c r="AB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AD44">
        <f>COUNTIFS(cha_mc[TestName],misc[[#This Row],[LLC_MCA_String]],cha_mc[VisualId],MC_Check!$H$2)</f>
        <v>0</v>
      </c>
    </row>
    <row r="45" spans="6:30" x14ac:dyDescent="0.3">
      <c r="F45">
        <v>0</v>
      </c>
      <c r="G45">
        <v>42</v>
      </c>
      <c r="H45" s="95">
        <f>IF(MC_Check!$AK$2="PHY",misc[[#This Row],[location]],misc[[#This Row],[Module_log]])</f>
        <v>42</v>
      </c>
      <c r="I45">
        <f t="shared" ref="H45:I46" si="3">I38+1</f>
        <v>17</v>
      </c>
      <c r="J45" s="5" t="b">
        <f>misc[[#This Row],[Core_Hitter_Count]]&gt;0</f>
        <v>0</v>
      </c>
      <c r="K45" t="b">
        <f>misc[[#This Row],[LLC_Hitter_Count]]&gt;0</f>
        <v>0</v>
      </c>
      <c r="L45" t="b">
        <f>misc[[#This Row],[CHA_Hitter_Count]]&gt;0</f>
        <v>0</v>
      </c>
      <c r="M45" t="str">
        <f>_xlfn.TEXTJOIN("",,"*SOCKET0**COMPUTE",misc[[#This Row],[Compute]],"**UNCORE**CHA**CHA",misc[[#This Row],[location]],splitchar,"UTIL**MC*STATUS*")</f>
        <v>*SOCKET0**COMPUTE0**UNCORE**CHA**CHA42__UTIL**MC*STATUS*</v>
      </c>
      <c r="N45">
        <f>COUNTIFS(cha_mc[TestName],misc[[#This Row],[CHA_MCA_String]],cha_mc[VisualId],MC_Check!$H$2)</f>
        <v>0</v>
      </c>
      <c r="O45" t="str">
        <f>_xlfn.TEXTJOIN("",,"*SOCKET0**COMPUTE",misc[[#This Row],[Compute]],"**CPU**MODULE",misc[[#This Row],[Module]],splitchar,"MEC*CR*MCI*STATUS**")</f>
        <v>*SOCKET0**COMPUTE0**CPU**MODULE42__MEC*CR*MCI*STATUS**</v>
      </c>
      <c r="P45">
        <f>COUNTIFS(core_mc[TestName],misc[[#This Row],[MEC_MCA_String]],core_mc[VisualId],MC_Check!$H$2)</f>
        <v>0</v>
      </c>
      <c r="Q45" t="str">
        <f>_xlfn.TEXTJOIN("",,"*SOCKET0**COMPUTE",misc[[#This Row],[Compute]],"**CPU**MODULE",misc[[#This Row],[Module]],splitchar,"AGU*CR*MCI*STATUS**")</f>
        <v>*SOCKET0**COMPUTE0**CPU**MODULE42__AGU*CR*MCI*STATUS**</v>
      </c>
      <c r="R45">
        <f>COUNTIFS(core_mc[TestName],misc[[#This Row],[AGU_MCA_String]],core_mc[VisualId],MC_Check!$H$2)</f>
        <v>0</v>
      </c>
      <c r="S45" t="str">
        <f>_xlfn.TEXTJOIN("",,"*SOCKET0**COMPUTE",misc[[#This Row],[Compute]],"**CPU**MODULE",misc[[#This Row],[Module]],splitchar,"IC*CR*MCI*STATUS**")</f>
        <v>*SOCKET0**COMPUTE0**CPU**MODULE42__IC*CR*MCI*STATUS**</v>
      </c>
      <c r="T45">
        <f>COUNTIFS(core_mc[TestName],misc[[#This Row],[IC_MCA_String]],core_mc[VisualId],MC_Check!$H$2)</f>
        <v>0</v>
      </c>
      <c r="U45" t="str">
        <f>_xlfn.TEXTJOIN("",,"*SOCKET0**COMPUTE",misc[[#This Row],[Compute]],"**CPU**MODULE",misc[[#This Row],[Module]],splitchar,"BBL*CR*MCI*STATUS**")</f>
        <v>*SOCKET0**COMPUTE0**CPU**MODULE42__BBL*CR*MCI*STATUS**</v>
      </c>
      <c r="V45">
        <f>COUNTIFS(core_mc[TestName],misc[[#This Row],[CORE_BBL_String]],core_mc[VisualId],MC_Check!$H$2)</f>
        <v>0</v>
      </c>
      <c r="W45" t="str">
        <f>_xlfn.TEXTJOIN("",,"*SOCKET0**COMPUTE",misc[[#This Row],[Compute]],"**CPU**MODULE",misc[[#This Row],[Module]],splitchar,"BUS*CR*MCI*STATUS**")</f>
        <v>*SOCKET0**COMPUTE0**CPU**MODULE42__BUS*CR*MCI*STATUS**</v>
      </c>
      <c r="X45">
        <f>COUNTIFS(core_mc[TestName],misc[[#This Row],[Core_BUS_String]],core_mc[VisualId],MC_Check!$H$2)</f>
        <v>0</v>
      </c>
      <c r="Y45" t="str">
        <f>_xlfn.TEXTJOIN("",,"*SOCKET0**COMPUTE",misc[[#This Row],[Compute]],"**CPU**MODULE",misc[[#This Row],[Module]],splitchar,"L2*CR*MCI*STATUS**")</f>
        <v>*SOCKET0**COMPUTE0**CPU**MODULE42__L2*CR*MCI*STATUS**</v>
      </c>
      <c r="Z45">
        <f>COUNTIFS(core_mc[TestName],misc[[#This Row],[Core_L2_String]],core_mc[VisualId],MC_Check!$H$2)</f>
        <v>0</v>
      </c>
      <c r="AA45">
        <f>misc[[#This Row],[Core_BBL_Count]]+misc[[#This Row],[Core_IC_Count]]+misc[[#This Row],[Core_MEC_Count]]+misc[[#This Row],[Core_AGU_Count]]+misc[[#This Row],[Core_L2_Count]]+misc[[#This Row],[Core_BUS_Count]]</f>
        <v>0</v>
      </c>
      <c r="AB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AD45">
        <f>COUNTIFS(cha_mc[TestName],misc[[#This Row],[LLC_MCA_String]],cha_mc[VisualId],MC_Check!$H$2)</f>
        <v>0</v>
      </c>
    </row>
    <row r="46" spans="6:30" x14ac:dyDescent="0.3">
      <c r="F46">
        <v>0</v>
      </c>
      <c r="G46">
        <v>43</v>
      </c>
      <c r="H46" s="95">
        <f>IF(MC_Check!$AK$2="PHY",misc[[#This Row],[location]],misc[[#This Row],[Module_log]])</f>
        <v>43</v>
      </c>
      <c r="I46">
        <f t="shared" si="3"/>
        <v>21</v>
      </c>
      <c r="J46" s="5" t="b">
        <f>misc[[#This Row],[Core_Hitter_Count]]&gt;0</f>
        <v>0</v>
      </c>
      <c r="K46" t="b">
        <f>misc[[#This Row],[LLC_Hitter_Count]]&gt;0</f>
        <v>0</v>
      </c>
      <c r="L46" t="b">
        <f>misc[[#This Row],[CHA_Hitter_Count]]&gt;0</f>
        <v>0</v>
      </c>
      <c r="M46" t="str">
        <f>_xlfn.TEXTJOIN("",,"*SOCKET0**COMPUTE",misc[[#This Row],[Compute]],"**UNCORE**CHA**CHA",misc[[#This Row],[location]],splitchar,"UTIL**MC*STATUS*")</f>
        <v>*SOCKET0**COMPUTE0**UNCORE**CHA**CHA43__UTIL**MC*STATUS*</v>
      </c>
      <c r="N46">
        <f>COUNTIFS(cha_mc[TestName],misc[[#This Row],[CHA_MCA_String]],cha_mc[VisualId],MC_Check!$H$2)</f>
        <v>0</v>
      </c>
      <c r="O46" t="str">
        <f>_xlfn.TEXTJOIN("",,"*SOCKET0**COMPUTE",misc[[#This Row],[Compute]],"**CPU**MODULE",misc[[#This Row],[Module]],splitchar,"MEC*CR*MCI*STATUS**")</f>
        <v>*SOCKET0**COMPUTE0**CPU**MODULE43__MEC*CR*MCI*STATUS**</v>
      </c>
      <c r="P46">
        <f>COUNTIFS(core_mc[TestName],misc[[#This Row],[MEC_MCA_String]],core_mc[VisualId],MC_Check!$H$2)</f>
        <v>0</v>
      </c>
      <c r="Q46" t="str">
        <f>_xlfn.TEXTJOIN("",,"*SOCKET0**COMPUTE",misc[[#This Row],[Compute]],"**CPU**MODULE",misc[[#This Row],[Module]],splitchar,"AGU*CR*MCI*STATUS**")</f>
        <v>*SOCKET0**COMPUTE0**CPU**MODULE43__AGU*CR*MCI*STATUS**</v>
      </c>
      <c r="R46">
        <f>COUNTIFS(core_mc[TestName],misc[[#This Row],[AGU_MCA_String]],core_mc[VisualId],MC_Check!$H$2)</f>
        <v>0</v>
      </c>
      <c r="S46" t="str">
        <f>_xlfn.TEXTJOIN("",,"*SOCKET0**COMPUTE",misc[[#This Row],[Compute]],"**CPU**MODULE",misc[[#This Row],[Module]],splitchar,"IC*CR*MCI*STATUS**")</f>
        <v>*SOCKET0**COMPUTE0**CPU**MODULE43__IC*CR*MCI*STATUS**</v>
      </c>
      <c r="T46">
        <f>COUNTIFS(core_mc[TestName],misc[[#This Row],[IC_MCA_String]],core_mc[VisualId],MC_Check!$H$2)</f>
        <v>0</v>
      </c>
      <c r="U46" t="str">
        <f>_xlfn.TEXTJOIN("",,"*SOCKET0**COMPUTE",misc[[#This Row],[Compute]],"**CPU**MODULE",misc[[#This Row],[Module]],splitchar,"BBL*CR*MCI*STATUS**")</f>
        <v>*SOCKET0**COMPUTE0**CPU**MODULE43__BBL*CR*MCI*STATUS**</v>
      </c>
      <c r="V46">
        <f>COUNTIFS(core_mc[TestName],misc[[#This Row],[CORE_BBL_String]],core_mc[VisualId],MC_Check!$H$2)</f>
        <v>0</v>
      </c>
      <c r="W46" t="str">
        <f>_xlfn.TEXTJOIN("",,"*SOCKET0**COMPUTE",misc[[#This Row],[Compute]],"**CPU**MODULE",misc[[#This Row],[Module]],splitchar,"BUS*CR*MCI*STATUS**")</f>
        <v>*SOCKET0**COMPUTE0**CPU**MODULE43__BUS*CR*MCI*STATUS**</v>
      </c>
      <c r="X46">
        <f>COUNTIFS(core_mc[TestName],misc[[#This Row],[Core_BUS_String]],core_mc[VisualId],MC_Check!$H$2)</f>
        <v>0</v>
      </c>
      <c r="Y46" t="str">
        <f>_xlfn.TEXTJOIN("",,"*SOCKET0**COMPUTE",misc[[#This Row],[Compute]],"**CPU**MODULE",misc[[#This Row],[Module]],splitchar,"L2*CR*MCI*STATUS**")</f>
        <v>*SOCKET0**COMPUTE0**CPU**MODULE43__L2*CR*MCI*STATUS**</v>
      </c>
      <c r="Z46">
        <f>COUNTIFS(core_mc[TestName],misc[[#This Row],[Core_L2_String]],core_mc[VisualId],MC_Check!$H$2)</f>
        <v>0</v>
      </c>
      <c r="AA46">
        <f>misc[[#This Row],[Core_BBL_Count]]+misc[[#This Row],[Core_IC_Count]]+misc[[#This Row],[Core_MEC_Count]]+misc[[#This Row],[Core_AGU_Count]]+misc[[#This Row],[Core_L2_Count]]+misc[[#This Row],[Core_BUS_Count]]</f>
        <v>0</v>
      </c>
      <c r="AB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AD46">
        <f>COUNTIFS(cha_mc[TestName],misc[[#This Row],[LLC_MCA_String]],cha_mc[VisualId],MC_Check!$H$2)</f>
        <v>0</v>
      </c>
    </row>
    <row r="47" spans="6:30" x14ac:dyDescent="0.3">
      <c r="F47">
        <v>0</v>
      </c>
      <c r="G47">
        <v>44</v>
      </c>
      <c r="H47" s="95">
        <f>IF(MC_Check!$AK$2="PHY",misc[[#This Row],[location]],misc[[#This Row],[Module_log]])</f>
        <v>44</v>
      </c>
      <c r="I47" s="95" t="s">
        <v>145</v>
      </c>
      <c r="J47" s="5" t="b">
        <f>misc[[#This Row],[Core_Hitter_Count]]&gt;0</f>
        <v>0</v>
      </c>
      <c r="K47" t="b">
        <f>misc[[#This Row],[LLC_Hitter_Count]]&gt;0</f>
        <v>0</v>
      </c>
      <c r="L47" t="b">
        <f>misc[[#This Row],[CHA_Hitter_Count]]&gt;0</f>
        <v>0</v>
      </c>
      <c r="M47" t="str">
        <f>_xlfn.TEXTJOIN("",,"*SOCKET0**COMPUTE",misc[[#This Row],[Compute]],"**UNCORE**CHA**CHA",misc[[#This Row],[location]],splitchar,"UTIL**MC*STATUS*")</f>
        <v>*SOCKET0**COMPUTE0**UNCORE**CHA**CHA44__UTIL**MC*STATUS*</v>
      </c>
      <c r="N47">
        <f>COUNTIFS(cha_mc[TestName],misc[[#This Row],[CHA_MCA_String]],cha_mc[VisualId],MC_Check!$H$2)</f>
        <v>0</v>
      </c>
      <c r="O47" t="str">
        <f>_xlfn.TEXTJOIN("",,"*SOCKET0**COMPUTE",misc[[#This Row],[Compute]],"**CPU**MODULE",misc[[#This Row],[Module]],splitchar,"MEC*CR*MCI*STATUS**")</f>
        <v>*SOCKET0**COMPUTE0**CPU**MODULE44__MEC*CR*MCI*STATUS**</v>
      </c>
      <c r="P47">
        <f>COUNTIFS(core_mc[TestName],misc[[#This Row],[MEC_MCA_String]],core_mc[VisualId],MC_Check!$H$2)</f>
        <v>0</v>
      </c>
      <c r="Q47" t="str">
        <f>_xlfn.TEXTJOIN("",,"*SOCKET0**COMPUTE",misc[[#This Row],[Compute]],"**CPU**MODULE",misc[[#This Row],[Module]],splitchar,"AGU*CR*MCI*STATUS**")</f>
        <v>*SOCKET0**COMPUTE0**CPU**MODULE44__AGU*CR*MCI*STATUS**</v>
      </c>
      <c r="R47">
        <f>COUNTIFS(core_mc[TestName],misc[[#This Row],[AGU_MCA_String]],core_mc[VisualId],MC_Check!$H$2)</f>
        <v>0</v>
      </c>
      <c r="S47" t="str">
        <f>_xlfn.TEXTJOIN("",,"*SOCKET0**COMPUTE",misc[[#This Row],[Compute]],"**CPU**MODULE",misc[[#This Row],[Module]],splitchar,"IC*CR*MCI*STATUS**")</f>
        <v>*SOCKET0**COMPUTE0**CPU**MODULE44__IC*CR*MCI*STATUS**</v>
      </c>
      <c r="T47">
        <f>COUNTIFS(core_mc[TestName],misc[[#This Row],[IC_MCA_String]],core_mc[VisualId],MC_Check!$H$2)</f>
        <v>0</v>
      </c>
      <c r="U47" t="str">
        <f>_xlfn.TEXTJOIN("",,"*SOCKET0**COMPUTE",misc[[#This Row],[Compute]],"**CPU**MODULE",misc[[#This Row],[Module]],splitchar,"BBL*CR*MCI*STATUS**")</f>
        <v>*SOCKET0**COMPUTE0**CPU**MODULE44__BBL*CR*MCI*STATUS**</v>
      </c>
      <c r="V47">
        <f>COUNTIFS(core_mc[TestName],misc[[#This Row],[CORE_BBL_String]],core_mc[VisualId],MC_Check!$H$2)</f>
        <v>0</v>
      </c>
      <c r="W47" t="str">
        <f>_xlfn.TEXTJOIN("",,"*SOCKET0**COMPUTE",misc[[#This Row],[Compute]],"**CPU**MODULE",misc[[#This Row],[Module]],splitchar,"BUS*CR*MCI*STATUS**")</f>
        <v>*SOCKET0**COMPUTE0**CPU**MODULE44__BUS*CR*MCI*STATUS**</v>
      </c>
      <c r="X47">
        <f>COUNTIFS(core_mc[TestName],misc[[#This Row],[Core_BUS_String]],core_mc[VisualId],MC_Check!$H$2)</f>
        <v>0</v>
      </c>
      <c r="Y47" t="str">
        <f>_xlfn.TEXTJOIN("",,"*SOCKET0**COMPUTE",misc[[#This Row],[Compute]],"**CPU**MODULE",misc[[#This Row],[Module]],splitchar,"L2*CR*MCI*STATUS**")</f>
        <v>*SOCKET0**COMPUTE0**CPU**MODULE44__L2*CR*MCI*STATUS**</v>
      </c>
      <c r="Z47">
        <f>COUNTIFS(core_mc[TestName],misc[[#This Row],[Core_L2_String]],core_mc[VisualId],MC_Check!$H$2)</f>
        <v>0</v>
      </c>
      <c r="AA47">
        <f>misc[[#This Row],[Core_BBL_Count]]+misc[[#This Row],[Core_IC_Count]]+misc[[#This Row],[Core_MEC_Count]]+misc[[#This Row],[Core_AGU_Count]]+misc[[#This Row],[Core_L2_Count]]+misc[[#This Row],[Core_BUS_Count]]</f>
        <v>0</v>
      </c>
      <c r="AB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AD47">
        <f>COUNTIFS(cha_mc[TestName],misc[[#This Row],[LLC_MCA_String]],cha_mc[VisualId],MC_Check!$H$2)</f>
        <v>0</v>
      </c>
    </row>
    <row r="48" spans="6:30" x14ac:dyDescent="0.3">
      <c r="F48">
        <v>0</v>
      </c>
      <c r="G48">
        <v>45</v>
      </c>
      <c r="H48" s="95">
        <f>IF(MC_Check!$AK$2="PHY",misc[[#This Row],[location]],misc[[#This Row],[Module_log]])</f>
        <v>45</v>
      </c>
      <c r="I48" s="95" t="s">
        <v>145</v>
      </c>
      <c r="J48" s="5" t="b">
        <f>misc[[#This Row],[Core_Hitter_Count]]&gt;0</f>
        <v>0</v>
      </c>
      <c r="K48" t="b">
        <f>misc[[#This Row],[LLC_Hitter_Count]]&gt;0</f>
        <v>0</v>
      </c>
      <c r="L48" t="b">
        <f>misc[[#This Row],[CHA_Hitter_Count]]&gt;0</f>
        <v>0</v>
      </c>
      <c r="M48" t="str">
        <f>_xlfn.TEXTJOIN("",,"*SOCKET0**COMPUTE",misc[[#This Row],[Compute]],"**UNCORE**CHA**CHA",misc[[#This Row],[location]],splitchar,"UTIL**MC*STATUS*")</f>
        <v>*SOCKET0**COMPUTE0**UNCORE**CHA**CHA45__UTIL**MC*STATUS*</v>
      </c>
      <c r="N48">
        <f>COUNTIFS(cha_mc[TestName],misc[[#This Row],[CHA_MCA_String]],cha_mc[VisualId],MC_Check!$H$2)</f>
        <v>0</v>
      </c>
      <c r="O48" t="str">
        <f>_xlfn.TEXTJOIN("",,"*SOCKET0**COMPUTE",misc[[#This Row],[Compute]],"**CPU**MODULE",misc[[#This Row],[Module]],splitchar,"MEC*CR*MCI*STATUS**")</f>
        <v>*SOCKET0**COMPUTE0**CPU**MODULE45__MEC*CR*MCI*STATUS**</v>
      </c>
      <c r="P48">
        <f>COUNTIFS(core_mc[TestName],misc[[#This Row],[MEC_MCA_String]],core_mc[VisualId],MC_Check!$H$2)</f>
        <v>0</v>
      </c>
      <c r="Q48" t="str">
        <f>_xlfn.TEXTJOIN("",,"*SOCKET0**COMPUTE",misc[[#This Row],[Compute]],"**CPU**MODULE",misc[[#This Row],[Module]],splitchar,"AGU*CR*MCI*STATUS**")</f>
        <v>*SOCKET0**COMPUTE0**CPU**MODULE45__AGU*CR*MCI*STATUS**</v>
      </c>
      <c r="R48">
        <f>COUNTIFS(core_mc[TestName],misc[[#This Row],[AGU_MCA_String]],core_mc[VisualId],MC_Check!$H$2)</f>
        <v>0</v>
      </c>
      <c r="S48" t="str">
        <f>_xlfn.TEXTJOIN("",,"*SOCKET0**COMPUTE",misc[[#This Row],[Compute]],"**CPU**MODULE",misc[[#This Row],[Module]],splitchar,"IC*CR*MCI*STATUS**")</f>
        <v>*SOCKET0**COMPUTE0**CPU**MODULE45__IC*CR*MCI*STATUS**</v>
      </c>
      <c r="T48">
        <f>COUNTIFS(core_mc[TestName],misc[[#This Row],[IC_MCA_String]],core_mc[VisualId],MC_Check!$H$2)</f>
        <v>0</v>
      </c>
      <c r="U48" t="str">
        <f>_xlfn.TEXTJOIN("",,"*SOCKET0**COMPUTE",misc[[#This Row],[Compute]],"**CPU**MODULE",misc[[#This Row],[Module]],splitchar,"BBL*CR*MCI*STATUS**")</f>
        <v>*SOCKET0**COMPUTE0**CPU**MODULE45__BBL*CR*MCI*STATUS**</v>
      </c>
      <c r="V48">
        <f>COUNTIFS(core_mc[TestName],misc[[#This Row],[CORE_BBL_String]],core_mc[VisualId],MC_Check!$H$2)</f>
        <v>0</v>
      </c>
      <c r="W48" t="str">
        <f>_xlfn.TEXTJOIN("",,"*SOCKET0**COMPUTE",misc[[#This Row],[Compute]],"**CPU**MODULE",misc[[#This Row],[Module]],splitchar,"BUS*CR*MCI*STATUS**")</f>
        <v>*SOCKET0**COMPUTE0**CPU**MODULE45__BUS*CR*MCI*STATUS**</v>
      </c>
      <c r="X48">
        <f>COUNTIFS(core_mc[TestName],misc[[#This Row],[Core_BUS_String]],core_mc[VisualId],MC_Check!$H$2)</f>
        <v>0</v>
      </c>
      <c r="Y48" t="str">
        <f>_xlfn.TEXTJOIN("",,"*SOCKET0**COMPUTE",misc[[#This Row],[Compute]],"**CPU**MODULE",misc[[#This Row],[Module]],splitchar,"L2*CR*MCI*STATUS**")</f>
        <v>*SOCKET0**COMPUTE0**CPU**MODULE45__L2*CR*MCI*STATUS**</v>
      </c>
      <c r="Z48">
        <f>COUNTIFS(core_mc[TestName],misc[[#This Row],[Core_L2_String]],core_mc[VisualId],MC_Check!$H$2)</f>
        <v>0</v>
      </c>
      <c r="AA48">
        <f>misc[[#This Row],[Core_BBL_Count]]+misc[[#This Row],[Core_IC_Count]]+misc[[#This Row],[Core_MEC_Count]]+misc[[#This Row],[Core_AGU_Count]]+misc[[#This Row],[Core_L2_Count]]+misc[[#This Row],[Core_BUS_Count]]</f>
        <v>0</v>
      </c>
      <c r="AB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AD48">
        <f>COUNTIFS(cha_mc[TestName],misc[[#This Row],[LLC_MCA_String]],cha_mc[VisualId],MC_Check!$H$2)</f>
        <v>0</v>
      </c>
    </row>
    <row r="49" spans="6:30" x14ac:dyDescent="0.3">
      <c r="F49">
        <v>0</v>
      </c>
      <c r="G49">
        <v>46</v>
      </c>
      <c r="H49" s="95">
        <f>IF(MC_Check!$AK$2="PHY",misc[[#This Row],[location]],misc[[#This Row],[Module_log]])</f>
        <v>46</v>
      </c>
      <c r="I49" s="95" t="s">
        <v>145</v>
      </c>
      <c r="J49" s="5" t="b">
        <f>misc[[#This Row],[Core_Hitter_Count]]&gt;0</f>
        <v>0</v>
      </c>
      <c r="K49" t="b">
        <f>misc[[#This Row],[LLC_Hitter_Count]]&gt;0</f>
        <v>0</v>
      </c>
      <c r="L49" t="b">
        <f>misc[[#This Row],[CHA_Hitter_Count]]&gt;0</f>
        <v>0</v>
      </c>
      <c r="M49" t="str">
        <f>_xlfn.TEXTJOIN("",,"*SOCKET0**COMPUTE",misc[[#This Row],[Compute]],"**UNCORE**CHA**CHA",misc[[#This Row],[location]],splitchar,"UTIL**MC*STATUS*")</f>
        <v>*SOCKET0**COMPUTE0**UNCORE**CHA**CHA46__UTIL**MC*STATUS*</v>
      </c>
      <c r="N49">
        <f>COUNTIFS(cha_mc[TestName],misc[[#This Row],[CHA_MCA_String]],cha_mc[VisualId],MC_Check!$H$2)</f>
        <v>0</v>
      </c>
      <c r="O49" t="str">
        <f>_xlfn.TEXTJOIN("",,"*SOCKET0**COMPUTE",misc[[#This Row],[Compute]],"**CPU**MODULE",misc[[#This Row],[Module]],splitchar,"MEC*CR*MCI*STATUS**")</f>
        <v>*SOCKET0**COMPUTE0**CPU**MODULE46__MEC*CR*MCI*STATUS**</v>
      </c>
      <c r="P49">
        <f>COUNTIFS(core_mc[TestName],misc[[#This Row],[MEC_MCA_String]],core_mc[VisualId],MC_Check!$H$2)</f>
        <v>0</v>
      </c>
      <c r="Q49" t="str">
        <f>_xlfn.TEXTJOIN("",,"*SOCKET0**COMPUTE",misc[[#This Row],[Compute]],"**CPU**MODULE",misc[[#This Row],[Module]],splitchar,"AGU*CR*MCI*STATUS**")</f>
        <v>*SOCKET0**COMPUTE0**CPU**MODULE46__AGU*CR*MCI*STATUS**</v>
      </c>
      <c r="R49">
        <f>COUNTIFS(core_mc[TestName],misc[[#This Row],[AGU_MCA_String]],core_mc[VisualId],MC_Check!$H$2)</f>
        <v>0</v>
      </c>
      <c r="S49" t="str">
        <f>_xlfn.TEXTJOIN("",,"*SOCKET0**COMPUTE",misc[[#This Row],[Compute]],"**CPU**MODULE",misc[[#This Row],[Module]],splitchar,"IC*CR*MCI*STATUS**")</f>
        <v>*SOCKET0**COMPUTE0**CPU**MODULE46__IC*CR*MCI*STATUS**</v>
      </c>
      <c r="T49">
        <f>COUNTIFS(core_mc[TestName],misc[[#This Row],[IC_MCA_String]],core_mc[VisualId],MC_Check!$H$2)</f>
        <v>0</v>
      </c>
      <c r="U49" t="str">
        <f>_xlfn.TEXTJOIN("",,"*SOCKET0**COMPUTE",misc[[#This Row],[Compute]],"**CPU**MODULE",misc[[#This Row],[Module]],splitchar,"BBL*CR*MCI*STATUS**")</f>
        <v>*SOCKET0**COMPUTE0**CPU**MODULE46__BBL*CR*MCI*STATUS**</v>
      </c>
      <c r="V49">
        <f>COUNTIFS(core_mc[TestName],misc[[#This Row],[CORE_BBL_String]],core_mc[VisualId],MC_Check!$H$2)</f>
        <v>0</v>
      </c>
      <c r="W49" t="str">
        <f>_xlfn.TEXTJOIN("",,"*SOCKET0**COMPUTE",misc[[#This Row],[Compute]],"**CPU**MODULE",misc[[#This Row],[Module]],splitchar,"BUS*CR*MCI*STATUS**")</f>
        <v>*SOCKET0**COMPUTE0**CPU**MODULE46__BUS*CR*MCI*STATUS**</v>
      </c>
      <c r="X49">
        <f>COUNTIFS(core_mc[TestName],misc[[#This Row],[Core_BUS_String]],core_mc[VisualId],MC_Check!$H$2)</f>
        <v>0</v>
      </c>
      <c r="Y49" t="str">
        <f>_xlfn.TEXTJOIN("",,"*SOCKET0**COMPUTE",misc[[#This Row],[Compute]],"**CPU**MODULE",misc[[#This Row],[Module]],splitchar,"L2*CR*MCI*STATUS**")</f>
        <v>*SOCKET0**COMPUTE0**CPU**MODULE46__L2*CR*MCI*STATUS**</v>
      </c>
      <c r="Z49">
        <f>COUNTIFS(core_mc[TestName],misc[[#This Row],[Core_L2_String]],core_mc[VisualId],MC_Check!$H$2)</f>
        <v>0</v>
      </c>
      <c r="AA49">
        <f>misc[[#This Row],[Core_BBL_Count]]+misc[[#This Row],[Core_IC_Count]]+misc[[#This Row],[Core_MEC_Count]]+misc[[#This Row],[Core_AGU_Count]]+misc[[#This Row],[Core_L2_Count]]+misc[[#This Row],[Core_BUS_Count]]</f>
        <v>0</v>
      </c>
      <c r="AB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AD49">
        <f>COUNTIFS(cha_mc[TestName],misc[[#This Row],[LLC_MCA_String]],cha_mc[VisualId],MC_Check!$H$2)</f>
        <v>0</v>
      </c>
    </row>
    <row r="50" spans="6:30" x14ac:dyDescent="0.3">
      <c r="F50">
        <v>0</v>
      </c>
      <c r="G50">
        <v>47</v>
      </c>
      <c r="H50" s="95">
        <f>IF(MC_Check!$AK$2="PHY",misc[[#This Row],[location]],misc[[#This Row],[Module_log]])</f>
        <v>47</v>
      </c>
      <c r="I50" s="95" t="s">
        <v>145</v>
      </c>
      <c r="J50" s="5" t="b">
        <f>misc[[#This Row],[Core_Hitter_Count]]&gt;0</f>
        <v>0</v>
      </c>
      <c r="K50" t="b">
        <f>misc[[#This Row],[LLC_Hitter_Count]]&gt;0</f>
        <v>0</v>
      </c>
      <c r="L50" t="b">
        <f>misc[[#This Row],[CHA_Hitter_Count]]&gt;0</f>
        <v>0</v>
      </c>
      <c r="M50" t="str">
        <f>_xlfn.TEXTJOIN("",,"*SOCKET0**COMPUTE",misc[[#This Row],[Compute]],"**UNCORE**CHA**CHA",misc[[#This Row],[location]],splitchar,"UTIL**MC*STATUS*")</f>
        <v>*SOCKET0**COMPUTE0**UNCORE**CHA**CHA47__UTIL**MC*STATUS*</v>
      </c>
      <c r="N50">
        <f>COUNTIFS(cha_mc[TestName],misc[[#This Row],[CHA_MCA_String]],cha_mc[VisualId],MC_Check!$H$2)</f>
        <v>0</v>
      </c>
      <c r="O50" t="str">
        <f>_xlfn.TEXTJOIN("",,"*SOCKET0**COMPUTE",misc[[#This Row],[Compute]],"**CPU**MODULE",misc[[#This Row],[Module]],splitchar,"MEC*CR*MCI*STATUS**")</f>
        <v>*SOCKET0**COMPUTE0**CPU**MODULE47__MEC*CR*MCI*STATUS**</v>
      </c>
      <c r="P50">
        <f>COUNTIFS(core_mc[TestName],misc[[#This Row],[MEC_MCA_String]],core_mc[VisualId],MC_Check!$H$2)</f>
        <v>0</v>
      </c>
      <c r="Q50" t="str">
        <f>_xlfn.TEXTJOIN("",,"*SOCKET0**COMPUTE",misc[[#This Row],[Compute]],"**CPU**MODULE",misc[[#This Row],[Module]],splitchar,"AGU*CR*MCI*STATUS**")</f>
        <v>*SOCKET0**COMPUTE0**CPU**MODULE47__AGU*CR*MCI*STATUS**</v>
      </c>
      <c r="R50">
        <f>COUNTIFS(core_mc[TestName],misc[[#This Row],[AGU_MCA_String]],core_mc[VisualId],MC_Check!$H$2)</f>
        <v>0</v>
      </c>
      <c r="S50" t="str">
        <f>_xlfn.TEXTJOIN("",,"*SOCKET0**COMPUTE",misc[[#This Row],[Compute]],"**CPU**MODULE",misc[[#This Row],[Module]],splitchar,"IC*CR*MCI*STATUS**")</f>
        <v>*SOCKET0**COMPUTE0**CPU**MODULE47__IC*CR*MCI*STATUS**</v>
      </c>
      <c r="T50">
        <f>COUNTIFS(core_mc[TestName],misc[[#This Row],[IC_MCA_String]],core_mc[VisualId],MC_Check!$H$2)</f>
        <v>0</v>
      </c>
      <c r="U50" t="str">
        <f>_xlfn.TEXTJOIN("",,"*SOCKET0**COMPUTE",misc[[#This Row],[Compute]],"**CPU**MODULE",misc[[#This Row],[Module]],splitchar,"BBL*CR*MCI*STATUS**")</f>
        <v>*SOCKET0**COMPUTE0**CPU**MODULE47__BBL*CR*MCI*STATUS**</v>
      </c>
      <c r="V50">
        <f>COUNTIFS(core_mc[TestName],misc[[#This Row],[CORE_BBL_String]],core_mc[VisualId],MC_Check!$H$2)</f>
        <v>0</v>
      </c>
      <c r="W50" t="str">
        <f>_xlfn.TEXTJOIN("",,"*SOCKET0**COMPUTE",misc[[#This Row],[Compute]],"**CPU**MODULE",misc[[#This Row],[Module]],splitchar,"BUS*CR*MCI*STATUS**")</f>
        <v>*SOCKET0**COMPUTE0**CPU**MODULE47__BUS*CR*MCI*STATUS**</v>
      </c>
      <c r="X50">
        <f>COUNTIFS(core_mc[TestName],misc[[#This Row],[Core_BUS_String]],core_mc[VisualId],MC_Check!$H$2)</f>
        <v>0</v>
      </c>
      <c r="Y50" t="str">
        <f>_xlfn.TEXTJOIN("",,"*SOCKET0**COMPUTE",misc[[#This Row],[Compute]],"**CPU**MODULE",misc[[#This Row],[Module]],splitchar,"L2*CR*MCI*STATUS**")</f>
        <v>*SOCKET0**COMPUTE0**CPU**MODULE47__L2*CR*MCI*STATUS**</v>
      </c>
      <c r="Z50">
        <f>COUNTIFS(core_mc[TestName],misc[[#This Row],[Core_L2_String]],core_mc[VisualId],MC_Check!$H$2)</f>
        <v>0</v>
      </c>
      <c r="AA50">
        <f>misc[[#This Row],[Core_BBL_Count]]+misc[[#This Row],[Core_IC_Count]]+misc[[#This Row],[Core_MEC_Count]]+misc[[#This Row],[Core_AGU_Count]]+misc[[#This Row],[Core_L2_Count]]+misc[[#This Row],[Core_BUS_Count]]</f>
        <v>0</v>
      </c>
      <c r="AB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AD50">
        <f>COUNTIFS(cha_mc[TestName],misc[[#This Row],[LLC_MCA_String]],cha_mc[VisualId],MC_Check!$H$2)</f>
        <v>0</v>
      </c>
    </row>
    <row r="51" spans="6:30" x14ac:dyDescent="0.3">
      <c r="F51">
        <v>0</v>
      </c>
      <c r="G51">
        <v>48</v>
      </c>
      <c r="H51" s="95">
        <f>IF(MC_Check!$AK$2="PHY",misc[[#This Row],[location]],misc[[#This Row],[Module_log]])</f>
        <v>48</v>
      </c>
      <c r="I51">
        <f>I44+1</f>
        <v>14</v>
      </c>
      <c r="J51" s="5" t="b">
        <f>misc[[#This Row],[Core_Hitter_Count]]&gt;0</f>
        <v>0</v>
      </c>
      <c r="K51" t="b">
        <f>misc[[#This Row],[LLC_Hitter_Count]]&gt;0</f>
        <v>0</v>
      </c>
      <c r="L51" t="b">
        <f>misc[[#This Row],[CHA_Hitter_Count]]&gt;0</f>
        <v>0</v>
      </c>
      <c r="M51" t="str">
        <f>_xlfn.TEXTJOIN("",,"*SOCKET0**COMPUTE",misc[[#This Row],[Compute]],"**UNCORE**CHA**CHA",misc[[#This Row],[location]],splitchar,"UTIL**MC*STATUS*")</f>
        <v>*SOCKET0**COMPUTE0**UNCORE**CHA**CHA48__UTIL**MC*STATUS*</v>
      </c>
      <c r="N51">
        <f>COUNTIFS(cha_mc[TestName],misc[[#This Row],[CHA_MCA_String]],cha_mc[VisualId],MC_Check!$H$2)</f>
        <v>0</v>
      </c>
      <c r="O51" t="str">
        <f>_xlfn.TEXTJOIN("",,"*SOCKET0**COMPUTE",misc[[#This Row],[Compute]],"**CPU**MODULE",misc[[#This Row],[Module]],splitchar,"MEC*CR*MCI*STATUS**")</f>
        <v>*SOCKET0**COMPUTE0**CPU**MODULE48__MEC*CR*MCI*STATUS**</v>
      </c>
      <c r="P51">
        <f>COUNTIFS(core_mc[TestName],misc[[#This Row],[MEC_MCA_String]],core_mc[VisualId],MC_Check!$H$2)</f>
        <v>0</v>
      </c>
      <c r="Q51" t="str">
        <f>_xlfn.TEXTJOIN("",,"*SOCKET0**COMPUTE",misc[[#This Row],[Compute]],"**CPU**MODULE",misc[[#This Row],[Module]],splitchar,"AGU*CR*MCI*STATUS**")</f>
        <v>*SOCKET0**COMPUTE0**CPU**MODULE48__AGU*CR*MCI*STATUS**</v>
      </c>
      <c r="R51">
        <f>COUNTIFS(core_mc[TestName],misc[[#This Row],[AGU_MCA_String]],core_mc[VisualId],MC_Check!$H$2)</f>
        <v>0</v>
      </c>
      <c r="S51" t="str">
        <f>_xlfn.TEXTJOIN("",,"*SOCKET0**COMPUTE",misc[[#This Row],[Compute]],"**CPU**MODULE",misc[[#This Row],[Module]],splitchar,"IC*CR*MCI*STATUS**")</f>
        <v>*SOCKET0**COMPUTE0**CPU**MODULE48__IC*CR*MCI*STATUS**</v>
      </c>
      <c r="T51">
        <f>COUNTIFS(core_mc[TestName],misc[[#This Row],[IC_MCA_String]],core_mc[VisualId],MC_Check!$H$2)</f>
        <v>0</v>
      </c>
      <c r="U51" t="str">
        <f>_xlfn.TEXTJOIN("",,"*SOCKET0**COMPUTE",misc[[#This Row],[Compute]],"**CPU**MODULE",misc[[#This Row],[Module]],splitchar,"BBL*CR*MCI*STATUS**")</f>
        <v>*SOCKET0**COMPUTE0**CPU**MODULE48__BBL*CR*MCI*STATUS**</v>
      </c>
      <c r="V51">
        <f>COUNTIFS(core_mc[TestName],misc[[#This Row],[CORE_BBL_String]],core_mc[VisualId],MC_Check!$H$2)</f>
        <v>0</v>
      </c>
      <c r="W51" t="str">
        <f>_xlfn.TEXTJOIN("",,"*SOCKET0**COMPUTE",misc[[#This Row],[Compute]],"**CPU**MODULE",misc[[#This Row],[Module]],splitchar,"BUS*CR*MCI*STATUS**")</f>
        <v>*SOCKET0**COMPUTE0**CPU**MODULE48__BUS*CR*MCI*STATUS**</v>
      </c>
      <c r="X51">
        <f>COUNTIFS(core_mc[TestName],misc[[#This Row],[Core_BUS_String]],core_mc[VisualId],MC_Check!$H$2)</f>
        <v>0</v>
      </c>
      <c r="Y51" t="str">
        <f>_xlfn.TEXTJOIN("",,"*SOCKET0**COMPUTE",misc[[#This Row],[Compute]],"**CPU**MODULE",misc[[#This Row],[Module]],splitchar,"L2*CR*MCI*STATUS**")</f>
        <v>*SOCKET0**COMPUTE0**CPU**MODULE48__L2*CR*MCI*STATUS**</v>
      </c>
      <c r="Z51">
        <f>COUNTIFS(core_mc[TestName],misc[[#This Row],[Core_L2_String]],core_mc[VisualId],MC_Check!$H$2)</f>
        <v>0</v>
      </c>
      <c r="AA51">
        <f>misc[[#This Row],[Core_BBL_Count]]+misc[[#This Row],[Core_IC_Count]]+misc[[#This Row],[Core_MEC_Count]]+misc[[#This Row],[Core_AGU_Count]]+misc[[#This Row],[Core_L2_Count]]+misc[[#This Row],[Core_BUS_Count]]</f>
        <v>0</v>
      </c>
      <c r="AB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AD51">
        <f>COUNTIFS(cha_mc[TestName],misc[[#This Row],[LLC_MCA_String]],cha_mc[VisualId],MC_Check!$H$2)</f>
        <v>0</v>
      </c>
    </row>
    <row r="52" spans="6:30" x14ac:dyDescent="0.3">
      <c r="F52">
        <v>0</v>
      </c>
      <c r="G52">
        <v>49</v>
      </c>
      <c r="H52" s="95">
        <f>IF(MC_Check!$AK$2="PHY",misc[[#This Row],[location]],misc[[#This Row],[Module_log]])</f>
        <v>49</v>
      </c>
      <c r="I52">
        <f t="shared" ref="H52:I53" si="4">I45+1</f>
        <v>18</v>
      </c>
      <c r="J52" s="5" t="b">
        <f>misc[[#This Row],[Core_Hitter_Count]]&gt;0</f>
        <v>0</v>
      </c>
      <c r="K52" t="b">
        <f>misc[[#This Row],[LLC_Hitter_Count]]&gt;0</f>
        <v>0</v>
      </c>
      <c r="L52" t="b">
        <f>misc[[#This Row],[CHA_Hitter_Count]]&gt;0</f>
        <v>0</v>
      </c>
      <c r="M52" t="str">
        <f>_xlfn.TEXTJOIN("",,"*SOCKET0**COMPUTE",misc[[#This Row],[Compute]],"**UNCORE**CHA**CHA",misc[[#This Row],[location]],splitchar,"UTIL**MC*STATUS*")</f>
        <v>*SOCKET0**COMPUTE0**UNCORE**CHA**CHA49__UTIL**MC*STATUS*</v>
      </c>
      <c r="N52">
        <f>COUNTIFS(cha_mc[TestName],misc[[#This Row],[CHA_MCA_String]],cha_mc[VisualId],MC_Check!$H$2)</f>
        <v>0</v>
      </c>
      <c r="O52" t="str">
        <f>_xlfn.TEXTJOIN("",,"*SOCKET0**COMPUTE",misc[[#This Row],[Compute]],"**CPU**MODULE",misc[[#This Row],[Module]],splitchar,"MEC*CR*MCI*STATUS**")</f>
        <v>*SOCKET0**COMPUTE0**CPU**MODULE49__MEC*CR*MCI*STATUS**</v>
      </c>
      <c r="P52">
        <f>COUNTIFS(core_mc[TestName],misc[[#This Row],[MEC_MCA_String]],core_mc[VisualId],MC_Check!$H$2)</f>
        <v>0</v>
      </c>
      <c r="Q52" t="str">
        <f>_xlfn.TEXTJOIN("",,"*SOCKET0**COMPUTE",misc[[#This Row],[Compute]],"**CPU**MODULE",misc[[#This Row],[Module]],splitchar,"AGU*CR*MCI*STATUS**")</f>
        <v>*SOCKET0**COMPUTE0**CPU**MODULE49__AGU*CR*MCI*STATUS**</v>
      </c>
      <c r="R52">
        <f>COUNTIFS(core_mc[TestName],misc[[#This Row],[AGU_MCA_String]],core_mc[VisualId],MC_Check!$H$2)</f>
        <v>0</v>
      </c>
      <c r="S52" t="str">
        <f>_xlfn.TEXTJOIN("",,"*SOCKET0**COMPUTE",misc[[#This Row],[Compute]],"**CPU**MODULE",misc[[#This Row],[Module]],splitchar,"IC*CR*MCI*STATUS**")</f>
        <v>*SOCKET0**COMPUTE0**CPU**MODULE49__IC*CR*MCI*STATUS**</v>
      </c>
      <c r="T52">
        <f>COUNTIFS(core_mc[TestName],misc[[#This Row],[IC_MCA_String]],core_mc[VisualId],MC_Check!$H$2)</f>
        <v>0</v>
      </c>
      <c r="U52" t="str">
        <f>_xlfn.TEXTJOIN("",,"*SOCKET0**COMPUTE",misc[[#This Row],[Compute]],"**CPU**MODULE",misc[[#This Row],[Module]],splitchar,"BBL*CR*MCI*STATUS**")</f>
        <v>*SOCKET0**COMPUTE0**CPU**MODULE49__BBL*CR*MCI*STATUS**</v>
      </c>
      <c r="V52">
        <f>COUNTIFS(core_mc[TestName],misc[[#This Row],[CORE_BBL_String]],core_mc[VisualId],MC_Check!$H$2)</f>
        <v>0</v>
      </c>
      <c r="W52" t="str">
        <f>_xlfn.TEXTJOIN("",,"*SOCKET0**COMPUTE",misc[[#This Row],[Compute]],"**CPU**MODULE",misc[[#This Row],[Module]],splitchar,"BUS*CR*MCI*STATUS**")</f>
        <v>*SOCKET0**COMPUTE0**CPU**MODULE49__BUS*CR*MCI*STATUS**</v>
      </c>
      <c r="X52">
        <f>COUNTIFS(core_mc[TestName],misc[[#This Row],[Core_BUS_String]],core_mc[VisualId],MC_Check!$H$2)</f>
        <v>0</v>
      </c>
      <c r="Y52" t="str">
        <f>_xlfn.TEXTJOIN("",,"*SOCKET0**COMPUTE",misc[[#This Row],[Compute]],"**CPU**MODULE",misc[[#This Row],[Module]],splitchar,"L2*CR*MCI*STATUS**")</f>
        <v>*SOCKET0**COMPUTE0**CPU**MODULE49__L2*CR*MCI*STATUS**</v>
      </c>
      <c r="Z52">
        <f>COUNTIFS(core_mc[TestName],misc[[#This Row],[Core_L2_String]],core_mc[VisualId],MC_Check!$H$2)</f>
        <v>0</v>
      </c>
      <c r="AA52">
        <f>misc[[#This Row],[Core_BBL_Count]]+misc[[#This Row],[Core_IC_Count]]+misc[[#This Row],[Core_MEC_Count]]+misc[[#This Row],[Core_AGU_Count]]+misc[[#This Row],[Core_L2_Count]]+misc[[#This Row],[Core_BUS_Count]]</f>
        <v>0</v>
      </c>
      <c r="AB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AD52">
        <f>COUNTIFS(cha_mc[TestName],misc[[#This Row],[LLC_MCA_String]],cha_mc[VisualId],MC_Check!$H$2)</f>
        <v>0</v>
      </c>
    </row>
    <row r="53" spans="6:30" x14ac:dyDescent="0.3">
      <c r="F53">
        <v>0</v>
      </c>
      <c r="G53">
        <v>50</v>
      </c>
      <c r="H53" s="95">
        <f>IF(MC_Check!$AK$2="PHY",misc[[#This Row],[location]],misc[[#This Row],[Module_log]])</f>
        <v>50</v>
      </c>
      <c r="I53">
        <f t="shared" si="4"/>
        <v>22</v>
      </c>
      <c r="J53" s="5" t="b">
        <f>misc[[#This Row],[Core_Hitter_Count]]&gt;0</f>
        <v>0</v>
      </c>
      <c r="K53" t="b">
        <f>misc[[#This Row],[LLC_Hitter_Count]]&gt;0</f>
        <v>0</v>
      </c>
      <c r="L53" t="b">
        <f>misc[[#This Row],[CHA_Hitter_Count]]&gt;0</f>
        <v>0</v>
      </c>
      <c r="M53" t="str">
        <f>_xlfn.TEXTJOIN("",,"*SOCKET0**COMPUTE",misc[[#This Row],[Compute]],"**UNCORE**CHA**CHA",misc[[#This Row],[location]],splitchar,"UTIL**MC*STATUS*")</f>
        <v>*SOCKET0**COMPUTE0**UNCORE**CHA**CHA50__UTIL**MC*STATUS*</v>
      </c>
      <c r="N53">
        <f>COUNTIFS(cha_mc[TestName],misc[[#This Row],[CHA_MCA_String]],cha_mc[VisualId],MC_Check!$H$2)</f>
        <v>0</v>
      </c>
      <c r="O53" t="str">
        <f>_xlfn.TEXTJOIN("",,"*SOCKET0**COMPUTE",misc[[#This Row],[Compute]],"**CPU**MODULE",misc[[#This Row],[Module]],splitchar,"MEC*CR*MCI*STATUS**")</f>
        <v>*SOCKET0**COMPUTE0**CPU**MODULE50__MEC*CR*MCI*STATUS**</v>
      </c>
      <c r="P53">
        <f>COUNTIFS(core_mc[TestName],misc[[#This Row],[MEC_MCA_String]],core_mc[VisualId],MC_Check!$H$2)</f>
        <v>0</v>
      </c>
      <c r="Q53" t="str">
        <f>_xlfn.TEXTJOIN("",,"*SOCKET0**COMPUTE",misc[[#This Row],[Compute]],"**CPU**MODULE",misc[[#This Row],[Module]],splitchar,"AGU*CR*MCI*STATUS**")</f>
        <v>*SOCKET0**COMPUTE0**CPU**MODULE50__AGU*CR*MCI*STATUS**</v>
      </c>
      <c r="R53">
        <f>COUNTIFS(core_mc[TestName],misc[[#This Row],[AGU_MCA_String]],core_mc[VisualId],MC_Check!$H$2)</f>
        <v>0</v>
      </c>
      <c r="S53" t="str">
        <f>_xlfn.TEXTJOIN("",,"*SOCKET0**COMPUTE",misc[[#This Row],[Compute]],"**CPU**MODULE",misc[[#This Row],[Module]],splitchar,"IC*CR*MCI*STATUS**")</f>
        <v>*SOCKET0**COMPUTE0**CPU**MODULE50__IC*CR*MCI*STATUS**</v>
      </c>
      <c r="T53">
        <f>COUNTIFS(core_mc[TestName],misc[[#This Row],[IC_MCA_String]],core_mc[VisualId],MC_Check!$H$2)</f>
        <v>0</v>
      </c>
      <c r="U53" t="str">
        <f>_xlfn.TEXTJOIN("",,"*SOCKET0**COMPUTE",misc[[#This Row],[Compute]],"**CPU**MODULE",misc[[#This Row],[Module]],splitchar,"BBL*CR*MCI*STATUS**")</f>
        <v>*SOCKET0**COMPUTE0**CPU**MODULE50__BBL*CR*MCI*STATUS**</v>
      </c>
      <c r="V53">
        <f>COUNTIFS(core_mc[TestName],misc[[#This Row],[CORE_BBL_String]],core_mc[VisualId],MC_Check!$H$2)</f>
        <v>0</v>
      </c>
      <c r="W53" t="str">
        <f>_xlfn.TEXTJOIN("",,"*SOCKET0**COMPUTE",misc[[#This Row],[Compute]],"**CPU**MODULE",misc[[#This Row],[Module]],splitchar,"BUS*CR*MCI*STATUS**")</f>
        <v>*SOCKET0**COMPUTE0**CPU**MODULE50__BUS*CR*MCI*STATUS**</v>
      </c>
      <c r="X53">
        <f>COUNTIFS(core_mc[TestName],misc[[#This Row],[Core_BUS_String]],core_mc[VisualId],MC_Check!$H$2)</f>
        <v>0</v>
      </c>
      <c r="Y53" t="str">
        <f>_xlfn.TEXTJOIN("",,"*SOCKET0**COMPUTE",misc[[#This Row],[Compute]],"**CPU**MODULE",misc[[#This Row],[Module]],splitchar,"L2*CR*MCI*STATUS**")</f>
        <v>*SOCKET0**COMPUTE0**CPU**MODULE50__L2*CR*MCI*STATUS**</v>
      </c>
      <c r="Z53">
        <f>COUNTIFS(core_mc[TestName],misc[[#This Row],[Core_L2_String]],core_mc[VisualId],MC_Check!$H$2)</f>
        <v>0</v>
      </c>
      <c r="AA53">
        <f>misc[[#This Row],[Core_BBL_Count]]+misc[[#This Row],[Core_IC_Count]]+misc[[#This Row],[Core_MEC_Count]]+misc[[#This Row],[Core_AGU_Count]]+misc[[#This Row],[Core_L2_Count]]+misc[[#This Row],[Core_BUS_Count]]</f>
        <v>0</v>
      </c>
      <c r="AB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AD53">
        <f>COUNTIFS(cha_mc[TestName],misc[[#This Row],[LLC_MCA_String]],cha_mc[VisualId],MC_Check!$H$2)</f>
        <v>0</v>
      </c>
    </row>
    <row r="54" spans="6:30" x14ac:dyDescent="0.3">
      <c r="F54">
        <v>0</v>
      </c>
      <c r="G54">
        <v>51</v>
      </c>
      <c r="H54" s="95">
        <f>IF(MC_Check!$AK$2="PHY",misc[[#This Row],[location]],misc[[#This Row],[Module_log]])</f>
        <v>51</v>
      </c>
      <c r="I54" s="95" t="s">
        <v>145</v>
      </c>
      <c r="J54" s="5" t="b">
        <f>misc[[#This Row],[Core_Hitter_Count]]&gt;0</f>
        <v>0</v>
      </c>
      <c r="K54" t="b">
        <f>misc[[#This Row],[LLC_Hitter_Count]]&gt;0</f>
        <v>0</v>
      </c>
      <c r="L54" t="b">
        <f>misc[[#This Row],[CHA_Hitter_Count]]&gt;0</f>
        <v>0</v>
      </c>
      <c r="M54" t="str">
        <f>_xlfn.TEXTJOIN("",,"*SOCKET0**COMPUTE",misc[[#This Row],[Compute]],"**UNCORE**CHA**CHA",misc[[#This Row],[location]],splitchar,"UTIL**MC*STATUS*")</f>
        <v>*SOCKET0**COMPUTE0**UNCORE**CHA**CHA51__UTIL**MC*STATUS*</v>
      </c>
      <c r="N54">
        <f>COUNTIFS(cha_mc[TestName],misc[[#This Row],[CHA_MCA_String]],cha_mc[VisualId],MC_Check!$H$2)</f>
        <v>0</v>
      </c>
      <c r="O54" t="str">
        <f>_xlfn.TEXTJOIN("",,"*SOCKET0**COMPUTE",misc[[#This Row],[Compute]],"**CPU**MODULE",misc[[#This Row],[Module]],splitchar,"MEC*CR*MCI*STATUS**")</f>
        <v>*SOCKET0**COMPUTE0**CPU**MODULE51__MEC*CR*MCI*STATUS**</v>
      </c>
      <c r="P54">
        <f>COUNTIFS(core_mc[TestName],misc[[#This Row],[MEC_MCA_String]],core_mc[VisualId],MC_Check!$H$2)</f>
        <v>0</v>
      </c>
      <c r="Q54" t="str">
        <f>_xlfn.TEXTJOIN("",,"*SOCKET0**COMPUTE",misc[[#This Row],[Compute]],"**CPU**MODULE",misc[[#This Row],[Module]],splitchar,"AGU*CR*MCI*STATUS**")</f>
        <v>*SOCKET0**COMPUTE0**CPU**MODULE51__AGU*CR*MCI*STATUS**</v>
      </c>
      <c r="R54">
        <f>COUNTIFS(core_mc[TestName],misc[[#This Row],[AGU_MCA_String]],core_mc[VisualId],MC_Check!$H$2)</f>
        <v>0</v>
      </c>
      <c r="S54" t="str">
        <f>_xlfn.TEXTJOIN("",,"*SOCKET0**COMPUTE",misc[[#This Row],[Compute]],"**CPU**MODULE",misc[[#This Row],[Module]],splitchar,"IC*CR*MCI*STATUS**")</f>
        <v>*SOCKET0**COMPUTE0**CPU**MODULE51__IC*CR*MCI*STATUS**</v>
      </c>
      <c r="T54">
        <f>COUNTIFS(core_mc[TestName],misc[[#This Row],[IC_MCA_String]],core_mc[VisualId],MC_Check!$H$2)</f>
        <v>0</v>
      </c>
      <c r="U54" t="str">
        <f>_xlfn.TEXTJOIN("",,"*SOCKET0**COMPUTE",misc[[#This Row],[Compute]],"**CPU**MODULE",misc[[#This Row],[Module]],splitchar,"BBL*CR*MCI*STATUS**")</f>
        <v>*SOCKET0**COMPUTE0**CPU**MODULE51__BBL*CR*MCI*STATUS**</v>
      </c>
      <c r="V54">
        <f>COUNTIFS(core_mc[TestName],misc[[#This Row],[CORE_BBL_String]],core_mc[VisualId],MC_Check!$H$2)</f>
        <v>0</v>
      </c>
      <c r="W54" t="str">
        <f>_xlfn.TEXTJOIN("",,"*SOCKET0**COMPUTE",misc[[#This Row],[Compute]],"**CPU**MODULE",misc[[#This Row],[Module]],splitchar,"BUS*CR*MCI*STATUS**")</f>
        <v>*SOCKET0**COMPUTE0**CPU**MODULE51__BUS*CR*MCI*STATUS**</v>
      </c>
      <c r="X54">
        <f>COUNTIFS(core_mc[TestName],misc[[#This Row],[Core_BUS_String]],core_mc[VisualId],MC_Check!$H$2)</f>
        <v>0</v>
      </c>
      <c r="Y54" t="str">
        <f>_xlfn.TEXTJOIN("",,"*SOCKET0**COMPUTE",misc[[#This Row],[Compute]],"**CPU**MODULE",misc[[#This Row],[Module]],splitchar,"L2*CR*MCI*STATUS**")</f>
        <v>*SOCKET0**COMPUTE0**CPU**MODULE51__L2*CR*MCI*STATUS**</v>
      </c>
      <c r="Z54">
        <f>COUNTIFS(core_mc[TestName],misc[[#This Row],[Core_L2_String]],core_mc[VisualId],MC_Check!$H$2)</f>
        <v>0</v>
      </c>
      <c r="AA54">
        <f>misc[[#This Row],[Core_BBL_Count]]+misc[[#This Row],[Core_IC_Count]]+misc[[#This Row],[Core_MEC_Count]]+misc[[#This Row],[Core_AGU_Count]]+misc[[#This Row],[Core_L2_Count]]+misc[[#This Row],[Core_BUS_Count]]</f>
        <v>0</v>
      </c>
      <c r="AB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AD54">
        <f>COUNTIFS(cha_mc[TestName],misc[[#This Row],[LLC_MCA_String]],cha_mc[VisualId],MC_Check!$H$2)</f>
        <v>0</v>
      </c>
    </row>
    <row r="55" spans="6:30" x14ac:dyDescent="0.3">
      <c r="F55">
        <v>0</v>
      </c>
      <c r="G55">
        <v>52</v>
      </c>
      <c r="H55" s="95">
        <f>IF(MC_Check!$AK$2="PHY",misc[[#This Row],[location]],misc[[#This Row],[Module_log]])</f>
        <v>52</v>
      </c>
      <c r="I55" s="95" t="s">
        <v>145</v>
      </c>
      <c r="J55" s="5" t="b">
        <f>misc[[#This Row],[Core_Hitter_Count]]&gt;0</f>
        <v>0</v>
      </c>
      <c r="K55" t="b">
        <f>misc[[#This Row],[LLC_Hitter_Count]]&gt;0</f>
        <v>0</v>
      </c>
      <c r="L55" t="b">
        <f>misc[[#This Row],[CHA_Hitter_Count]]&gt;0</f>
        <v>0</v>
      </c>
      <c r="M55" t="str">
        <f>_xlfn.TEXTJOIN("",,"*SOCKET0**COMPUTE",misc[[#This Row],[Compute]],"**UNCORE**CHA**CHA",misc[[#This Row],[location]],splitchar,"UTIL**MC*STATUS*")</f>
        <v>*SOCKET0**COMPUTE0**UNCORE**CHA**CHA52__UTIL**MC*STATUS*</v>
      </c>
      <c r="N55">
        <f>COUNTIFS(cha_mc[TestName],misc[[#This Row],[CHA_MCA_String]],cha_mc[VisualId],MC_Check!$H$2)</f>
        <v>0</v>
      </c>
      <c r="O55" t="str">
        <f>_xlfn.TEXTJOIN("",,"*SOCKET0**COMPUTE",misc[[#This Row],[Compute]],"**CPU**MODULE",misc[[#This Row],[Module]],splitchar,"MEC*CR*MCI*STATUS**")</f>
        <v>*SOCKET0**COMPUTE0**CPU**MODULE52__MEC*CR*MCI*STATUS**</v>
      </c>
      <c r="P55">
        <f>COUNTIFS(core_mc[TestName],misc[[#This Row],[MEC_MCA_String]],core_mc[VisualId],MC_Check!$H$2)</f>
        <v>0</v>
      </c>
      <c r="Q55" t="str">
        <f>_xlfn.TEXTJOIN("",,"*SOCKET0**COMPUTE",misc[[#This Row],[Compute]],"**CPU**MODULE",misc[[#This Row],[Module]],splitchar,"AGU*CR*MCI*STATUS**")</f>
        <v>*SOCKET0**COMPUTE0**CPU**MODULE52__AGU*CR*MCI*STATUS**</v>
      </c>
      <c r="R55">
        <f>COUNTIFS(core_mc[TestName],misc[[#This Row],[AGU_MCA_String]],core_mc[VisualId],MC_Check!$H$2)</f>
        <v>0</v>
      </c>
      <c r="S55" t="str">
        <f>_xlfn.TEXTJOIN("",,"*SOCKET0**COMPUTE",misc[[#This Row],[Compute]],"**CPU**MODULE",misc[[#This Row],[Module]],splitchar,"IC*CR*MCI*STATUS**")</f>
        <v>*SOCKET0**COMPUTE0**CPU**MODULE52__IC*CR*MCI*STATUS**</v>
      </c>
      <c r="T55">
        <f>COUNTIFS(core_mc[TestName],misc[[#This Row],[IC_MCA_String]],core_mc[VisualId],MC_Check!$H$2)</f>
        <v>0</v>
      </c>
      <c r="U55" t="str">
        <f>_xlfn.TEXTJOIN("",,"*SOCKET0**COMPUTE",misc[[#This Row],[Compute]],"**CPU**MODULE",misc[[#This Row],[Module]],splitchar,"BBL*CR*MCI*STATUS**")</f>
        <v>*SOCKET0**COMPUTE0**CPU**MODULE52__BBL*CR*MCI*STATUS**</v>
      </c>
      <c r="V55">
        <f>COUNTIFS(core_mc[TestName],misc[[#This Row],[CORE_BBL_String]],core_mc[VisualId],MC_Check!$H$2)</f>
        <v>0</v>
      </c>
      <c r="W55" t="str">
        <f>_xlfn.TEXTJOIN("",,"*SOCKET0**COMPUTE",misc[[#This Row],[Compute]],"**CPU**MODULE",misc[[#This Row],[Module]],splitchar,"BUS*CR*MCI*STATUS**")</f>
        <v>*SOCKET0**COMPUTE0**CPU**MODULE52__BUS*CR*MCI*STATUS**</v>
      </c>
      <c r="X55">
        <f>COUNTIFS(core_mc[TestName],misc[[#This Row],[Core_BUS_String]],core_mc[VisualId],MC_Check!$H$2)</f>
        <v>0</v>
      </c>
      <c r="Y55" t="str">
        <f>_xlfn.TEXTJOIN("",,"*SOCKET0**COMPUTE",misc[[#This Row],[Compute]],"**CPU**MODULE",misc[[#This Row],[Module]],splitchar,"L2*CR*MCI*STATUS**")</f>
        <v>*SOCKET0**COMPUTE0**CPU**MODULE52__L2*CR*MCI*STATUS**</v>
      </c>
      <c r="Z55">
        <f>COUNTIFS(core_mc[TestName],misc[[#This Row],[Core_L2_String]],core_mc[VisualId],MC_Check!$H$2)</f>
        <v>0</v>
      </c>
      <c r="AA55">
        <f>misc[[#This Row],[Core_BBL_Count]]+misc[[#This Row],[Core_IC_Count]]+misc[[#This Row],[Core_MEC_Count]]+misc[[#This Row],[Core_AGU_Count]]+misc[[#This Row],[Core_L2_Count]]+misc[[#This Row],[Core_BUS_Count]]</f>
        <v>0</v>
      </c>
      <c r="AB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AD55">
        <f>COUNTIFS(cha_mc[TestName],misc[[#This Row],[LLC_MCA_String]],cha_mc[VisualId],MC_Check!$H$2)</f>
        <v>0</v>
      </c>
    </row>
    <row r="56" spans="6:30" x14ac:dyDescent="0.3">
      <c r="F56">
        <v>0</v>
      </c>
      <c r="G56">
        <v>53</v>
      </c>
      <c r="H56" s="95">
        <f>IF(MC_Check!$AK$2="PHY",misc[[#This Row],[location]],misc[[#This Row],[Module_log]])</f>
        <v>53</v>
      </c>
      <c r="I56" s="95" t="s">
        <v>145</v>
      </c>
      <c r="J56" s="5" t="b">
        <f>misc[[#This Row],[Core_Hitter_Count]]&gt;0</f>
        <v>0</v>
      </c>
      <c r="K56" t="b">
        <f>misc[[#This Row],[LLC_Hitter_Count]]&gt;0</f>
        <v>0</v>
      </c>
      <c r="L56" t="b">
        <f>misc[[#This Row],[CHA_Hitter_Count]]&gt;0</f>
        <v>0</v>
      </c>
      <c r="M56" t="str">
        <f>_xlfn.TEXTJOIN("",,"*SOCKET0**COMPUTE",misc[[#This Row],[Compute]],"**UNCORE**CHA**CHA",misc[[#This Row],[location]],splitchar,"UTIL**MC*STATUS*")</f>
        <v>*SOCKET0**COMPUTE0**UNCORE**CHA**CHA53__UTIL**MC*STATUS*</v>
      </c>
      <c r="N56">
        <f>COUNTIFS(cha_mc[TestName],misc[[#This Row],[CHA_MCA_String]],cha_mc[VisualId],MC_Check!$H$2)</f>
        <v>0</v>
      </c>
      <c r="O56" t="str">
        <f>_xlfn.TEXTJOIN("",,"*SOCKET0**COMPUTE",misc[[#This Row],[Compute]],"**CPU**MODULE",misc[[#This Row],[Module]],splitchar,"MEC*CR*MCI*STATUS**")</f>
        <v>*SOCKET0**COMPUTE0**CPU**MODULE53__MEC*CR*MCI*STATUS**</v>
      </c>
      <c r="P56">
        <f>COUNTIFS(core_mc[TestName],misc[[#This Row],[MEC_MCA_String]],core_mc[VisualId],MC_Check!$H$2)</f>
        <v>0</v>
      </c>
      <c r="Q56" t="str">
        <f>_xlfn.TEXTJOIN("",,"*SOCKET0**COMPUTE",misc[[#This Row],[Compute]],"**CPU**MODULE",misc[[#This Row],[Module]],splitchar,"AGU*CR*MCI*STATUS**")</f>
        <v>*SOCKET0**COMPUTE0**CPU**MODULE53__AGU*CR*MCI*STATUS**</v>
      </c>
      <c r="R56">
        <f>COUNTIFS(core_mc[TestName],misc[[#This Row],[AGU_MCA_String]],core_mc[VisualId],MC_Check!$H$2)</f>
        <v>0</v>
      </c>
      <c r="S56" t="str">
        <f>_xlfn.TEXTJOIN("",,"*SOCKET0**COMPUTE",misc[[#This Row],[Compute]],"**CPU**MODULE",misc[[#This Row],[Module]],splitchar,"IC*CR*MCI*STATUS**")</f>
        <v>*SOCKET0**COMPUTE0**CPU**MODULE53__IC*CR*MCI*STATUS**</v>
      </c>
      <c r="T56">
        <f>COUNTIFS(core_mc[TestName],misc[[#This Row],[IC_MCA_String]],core_mc[VisualId],MC_Check!$H$2)</f>
        <v>0</v>
      </c>
      <c r="U56" t="str">
        <f>_xlfn.TEXTJOIN("",,"*SOCKET0**COMPUTE",misc[[#This Row],[Compute]],"**CPU**MODULE",misc[[#This Row],[Module]],splitchar,"BBL*CR*MCI*STATUS**")</f>
        <v>*SOCKET0**COMPUTE0**CPU**MODULE53__BBL*CR*MCI*STATUS**</v>
      </c>
      <c r="V56">
        <f>COUNTIFS(core_mc[TestName],misc[[#This Row],[CORE_BBL_String]],core_mc[VisualId],MC_Check!$H$2)</f>
        <v>0</v>
      </c>
      <c r="W56" t="str">
        <f>_xlfn.TEXTJOIN("",,"*SOCKET0**COMPUTE",misc[[#This Row],[Compute]],"**CPU**MODULE",misc[[#This Row],[Module]],splitchar,"BUS*CR*MCI*STATUS**")</f>
        <v>*SOCKET0**COMPUTE0**CPU**MODULE53__BUS*CR*MCI*STATUS**</v>
      </c>
      <c r="X56">
        <f>COUNTIFS(core_mc[TestName],misc[[#This Row],[Core_BUS_String]],core_mc[VisualId],MC_Check!$H$2)</f>
        <v>0</v>
      </c>
      <c r="Y56" t="str">
        <f>_xlfn.TEXTJOIN("",,"*SOCKET0**COMPUTE",misc[[#This Row],[Compute]],"**CPU**MODULE",misc[[#This Row],[Module]],splitchar,"L2*CR*MCI*STATUS**")</f>
        <v>*SOCKET0**COMPUTE0**CPU**MODULE53__L2*CR*MCI*STATUS**</v>
      </c>
      <c r="Z56">
        <f>COUNTIFS(core_mc[TestName],misc[[#This Row],[Core_L2_String]],core_mc[VisualId],MC_Check!$H$2)</f>
        <v>0</v>
      </c>
      <c r="AA56">
        <f>misc[[#This Row],[Core_BBL_Count]]+misc[[#This Row],[Core_IC_Count]]+misc[[#This Row],[Core_MEC_Count]]+misc[[#This Row],[Core_AGU_Count]]+misc[[#This Row],[Core_L2_Count]]+misc[[#This Row],[Core_BUS_Count]]</f>
        <v>0</v>
      </c>
      <c r="AB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AD56">
        <f>COUNTIFS(cha_mc[TestName],misc[[#This Row],[LLC_MCA_String]],cha_mc[VisualId],MC_Check!$H$2)</f>
        <v>0</v>
      </c>
    </row>
    <row r="57" spans="6:30" x14ac:dyDescent="0.3">
      <c r="F57">
        <v>0</v>
      </c>
      <c r="G57">
        <v>54</v>
      </c>
      <c r="H57" s="95">
        <f>IF(MC_Check!$AK$2="PHY",misc[[#This Row],[location]],misc[[#This Row],[Module_log]])</f>
        <v>54</v>
      </c>
      <c r="I57" s="95" t="s">
        <v>145</v>
      </c>
      <c r="J57" s="5" t="b">
        <f>misc[[#This Row],[Core_Hitter_Count]]&gt;0</f>
        <v>0</v>
      </c>
      <c r="K57" t="b">
        <f>misc[[#This Row],[LLC_Hitter_Count]]&gt;0</f>
        <v>0</v>
      </c>
      <c r="L57" t="b">
        <f>misc[[#This Row],[CHA_Hitter_Count]]&gt;0</f>
        <v>0</v>
      </c>
      <c r="M57" t="str">
        <f>_xlfn.TEXTJOIN("",,"*SOCKET0**COMPUTE",misc[[#This Row],[Compute]],"**UNCORE**CHA**CHA",misc[[#This Row],[location]],splitchar,"UTIL**MC*STATUS*")</f>
        <v>*SOCKET0**COMPUTE0**UNCORE**CHA**CHA54__UTIL**MC*STATUS*</v>
      </c>
      <c r="N57">
        <f>COUNTIFS(cha_mc[TestName],misc[[#This Row],[CHA_MCA_String]],cha_mc[VisualId],MC_Check!$H$2)</f>
        <v>0</v>
      </c>
      <c r="O57" t="str">
        <f>_xlfn.TEXTJOIN("",,"*SOCKET0**COMPUTE",misc[[#This Row],[Compute]],"**CPU**MODULE",misc[[#This Row],[Module]],splitchar,"MEC*CR*MCI*STATUS**")</f>
        <v>*SOCKET0**COMPUTE0**CPU**MODULE54__MEC*CR*MCI*STATUS**</v>
      </c>
      <c r="P57">
        <f>COUNTIFS(core_mc[TestName],misc[[#This Row],[MEC_MCA_String]],core_mc[VisualId],MC_Check!$H$2)</f>
        <v>0</v>
      </c>
      <c r="Q57" t="str">
        <f>_xlfn.TEXTJOIN("",,"*SOCKET0**COMPUTE",misc[[#This Row],[Compute]],"**CPU**MODULE",misc[[#This Row],[Module]],splitchar,"AGU*CR*MCI*STATUS**")</f>
        <v>*SOCKET0**COMPUTE0**CPU**MODULE54__AGU*CR*MCI*STATUS**</v>
      </c>
      <c r="R57">
        <f>COUNTIFS(core_mc[TestName],misc[[#This Row],[AGU_MCA_String]],core_mc[VisualId],MC_Check!$H$2)</f>
        <v>0</v>
      </c>
      <c r="S57" t="str">
        <f>_xlfn.TEXTJOIN("",,"*SOCKET0**COMPUTE",misc[[#This Row],[Compute]],"**CPU**MODULE",misc[[#This Row],[Module]],splitchar,"IC*CR*MCI*STATUS**")</f>
        <v>*SOCKET0**COMPUTE0**CPU**MODULE54__IC*CR*MCI*STATUS**</v>
      </c>
      <c r="T57">
        <f>COUNTIFS(core_mc[TestName],misc[[#This Row],[IC_MCA_String]],core_mc[VisualId],MC_Check!$H$2)</f>
        <v>0</v>
      </c>
      <c r="U57" t="str">
        <f>_xlfn.TEXTJOIN("",,"*SOCKET0**COMPUTE",misc[[#This Row],[Compute]],"**CPU**MODULE",misc[[#This Row],[Module]],splitchar,"BBL*CR*MCI*STATUS**")</f>
        <v>*SOCKET0**COMPUTE0**CPU**MODULE54__BBL*CR*MCI*STATUS**</v>
      </c>
      <c r="V57">
        <f>COUNTIFS(core_mc[TestName],misc[[#This Row],[CORE_BBL_String]],core_mc[VisualId],MC_Check!$H$2)</f>
        <v>0</v>
      </c>
      <c r="W57" t="str">
        <f>_xlfn.TEXTJOIN("",,"*SOCKET0**COMPUTE",misc[[#This Row],[Compute]],"**CPU**MODULE",misc[[#This Row],[Module]],splitchar,"BUS*CR*MCI*STATUS**")</f>
        <v>*SOCKET0**COMPUTE0**CPU**MODULE54__BUS*CR*MCI*STATUS**</v>
      </c>
      <c r="X57">
        <f>COUNTIFS(core_mc[TestName],misc[[#This Row],[Core_BUS_String]],core_mc[VisualId],MC_Check!$H$2)</f>
        <v>0</v>
      </c>
      <c r="Y57" t="str">
        <f>_xlfn.TEXTJOIN("",,"*SOCKET0**COMPUTE",misc[[#This Row],[Compute]],"**CPU**MODULE",misc[[#This Row],[Module]],splitchar,"L2*CR*MCI*STATUS**")</f>
        <v>*SOCKET0**COMPUTE0**CPU**MODULE54__L2*CR*MCI*STATUS**</v>
      </c>
      <c r="Z57">
        <f>COUNTIFS(core_mc[TestName],misc[[#This Row],[Core_L2_String]],core_mc[VisualId],MC_Check!$H$2)</f>
        <v>0</v>
      </c>
      <c r="AA57">
        <f>misc[[#This Row],[Core_BBL_Count]]+misc[[#This Row],[Core_IC_Count]]+misc[[#This Row],[Core_MEC_Count]]+misc[[#This Row],[Core_AGU_Count]]+misc[[#This Row],[Core_L2_Count]]+misc[[#This Row],[Core_BUS_Count]]</f>
        <v>0</v>
      </c>
      <c r="AB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AD57">
        <f>COUNTIFS(cha_mc[TestName],misc[[#This Row],[LLC_MCA_String]],cha_mc[VisualId],MC_Check!$H$2)</f>
        <v>0</v>
      </c>
    </row>
    <row r="58" spans="6:30" x14ac:dyDescent="0.3">
      <c r="F58">
        <v>0</v>
      </c>
      <c r="G58">
        <v>55</v>
      </c>
      <c r="H58" s="95">
        <f>IF(MC_Check!$AK$2="PHY",misc[[#This Row],[location]],misc[[#This Row],[Module_log]])</f>
        <v>55</v>
      </c>
      <c r="I58">
        <f>I51+1</f>
        <v>15</v>
      </c>
      <c r="J58" s="5" t="b">
        <f>misc[[#This Row],[Core_Hitter_Count]]&gt;0</f>
        <v>0</v>
      </c>
      <c r="K58" t="b">
        <f>misc[[#This Row],[LLC_Hitter_Count]]&gt;0</f>
        <v>0</v>
      </c>
      <c r="L58" t="b">
        <f>misc[[#This Row],[CHA_Hitter_Count]]&gt;0</f>
        <v>0</v>
      </c>
      <c r="M58" t="str">
        <f>_xlfn.TEXTJOIN("",,"*SOCKET0**COMPUTE",misc[[#This Row],[Compute]],"**UNCORE**CHA**CHA",misc[[#This Row],[location]],splitchar,"UTIL**MC*STATUS*")</f>
        <v>*SOCKET0**COMPUTE0**UNCORE**CHA**CHA55__UTIL**MC*STATUS*</v>
      </c>
      <c r="N58">
        <f>COUNTIFS(cha_mc[TestName],misc[[#This Row],[CHA_MCA_String]],cha_mc[VisualId],MC_Check!$H$2)</f>
        <v>0</v>
      </c>
      <c r="O58" t="str">
        <f>_xlfn.TEXTJOIN("",,"*SOCKET0**COMPUTE",misc[[#This Row],[Compute]],"**CPU**MODULE",misc[[#This Row],[Module]],splitchar,"MEC*CR*MCI*STATUS**")</f>
        <v>*SOCKET0**COMPUTE0**CPU**MODULE55__MEC*CR*MCI*STATUS**</v>
      </c>
      <c r="P58">
        <f>COUNTIFS(core_mc[TestName],misc[[#This Row],[MEC_MCA_String]],core_mc[VisualId],MC_Check!$H$2)</f>
        <v>0</v>
      </c>
      <c r="Q58" t="str">
        <f>_xlfn.TEXTJOIN("",,"*SOCKET0**COMPUTE",misc[[#This Row],[Compute]],"**CPU**MODULE",misc[[#This Row],[Module]],splitchar,"AGU*CR*MCI*STATUS**")</f>
        <v>*SOCKET0**COMPUTE0**CPU**MODULE55__AGU*CR*MCI*STATUS**</v>
      </c>
      <c r="R58">
        <f>COUNTIFS(core_mc[TestName],misc[[#This Row],[AGU_MCA_String]],core_mc[VisualId],MC_Check!$H$2)</f>
        <v>0</v>
      </c>
      <c r="S58" t="str">
        <f>_xlfn.TEXTJOIN("",,"*SOCKET0**COMPUTE",misc[[#This Row],[Compute]],"**CPU**MODULE",misc[[#This Row],[Module]],splitchar,"IC*CR*MCI*STATUS**")</f>
        <v>*SOCKET0**COMPUTE0**CPU**MODULE55__IC*CR*MCI*STATUS**</v>
      </c>
      <c r="T58">
        <f>COUNTIFS(core_mc[TestName],misc[[#This Row],[IC_MCA_String]],core_mc[VisualId],MC_Check!$H$2)</f>
        <v>0</v>
      </c>
      <c r="U58" t="str">
        <f>_xlfn.TEXTJOIN("",,"*SOCKET0**COMPUTE",misc[[#This Row],[Compute]],"**CPU**MODULE",misc[[#This Row],[Module]],splitchar,"BBL*CR*MCI*STATUS**")</f>
        <v>*SOCKET0**COMPUTE0**CPU**MODULE55__BBL*CR*MCI*STATUS**</v>
      </c>
      <c r="V58">
        <f>COUNTIFS(core_mc[TestName],misc[[#This Row],[CORE_BBL_String]],core_mc[VisualId],MC_Check!$H$2)</f>
        <v>0</v>
      </c>
      <c r="W58" t="str">
        <f>_xlfn.TEXTJOIN("",,"*SOCKET0**COMPUTE",misc[[#This Row],[Compute]],"**CPU**MODULE",misc[[#This Row],[Module]],splitchar,"BUS*CR*MCI*STATUS**")</f>
        <v>*SOCKET0**COMPUTE0**CPU**MODULE55__BUS*CR*MCI*STATUS**</v>
      </c>
      <c r="X58">
        <f>COUNTIFS(core_mc[TestName],misc[[#This Row],[Core_BUS_String]],core_mc[VisualId],MC_Check!$H$2)</f>
        <v>0</v>
      </c>
      <c r="Y58" t="str">
        <f>_xlfn.TEXTJOIN("",,"*SOCKET0**COMPUTE",misc[[#This Row],[Compute]],"**CPU**MODULE",misc[[#This Row],[Module]],splitchar,"L2*CR*MCI*STATUS**")</f>
        <v>*SOCKET0**COMPUTE0**CPU**MODULE55__L2*CR*MCI*STATUS**</v>
      </c>
      <c r="Z58">
        <f>COUNTIFS(core_mc[TestName],misc[[#This Row],[Core_L2_String]],core_mc[VisualId],MC_Check!$H$2)</f>
        <v>0</v>
      </c>
      <c r="AA58">
        <f>misc[[#This Row],[Core_BBL_Count]]+misc[[#This Row],[Core_IC_Count]]+misc[[#This Row],[Core_MEC_Count]]+misc[[#This Row],[Core_AGU_Count]]+misc[[#This Row],[Core_L2_Count]]+misc[[#This Row],[Core_BUS_Count]]</f>
        <v>0</v>
      </c>
      <c r="AB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AD58">
        <f>COUNTIFS(cha_mc[TestName],misc[[#This Row],[LLC_MCA_String]],cha_mc[VisualId],MC_Check!$H$2)</f>
        <v>0</v>
      </c>
    </row>
    <row r="59" spans="6:30" x14ac:dyDescent="0.3">
      <c r="F59">
        <v>0</v>
      </c>
      <c r="G59">
        <v>56</v>
      </c>
      <c r="H59" s="95">
        <f>IF(MC_Check!$AK$2="PHY",misc[[#This Row],[location]],misc[[#This Row],[Module_log]])</f>
        <v>56</v>
      </c>
      <c r="I59">
        <f t="shared" ref="H59:I60" si="5">I52+1</f>
        <v>19</v>
      </c>
      <c r="J59" s="5" t="b">
        <f>misc[[#This Row],[Core_Hitter_Count]]&gt;0</f>
        <v>0</v>
      </c>
      <c r="K59" t="b">
        <f>misc[[#This Row],[LLC_Hitter_Count]]&gt;0</f>
        <v>0</v>
      </c>
      <c r="L59" t="b">
        <f>misc[[#This Row],[CHA_Hitter_Count]]&gt;0</f>
        <v>0</v>
      </c>
      <c r="M59" t="str">
        <f>_xlfn.TEXTJOIN("",,"*SOCKET0**COMPUTE",misc[[#This Row],[Compute]],"**UNCORE**CHA**CHA",misc[[#This Row],[location]],splitchar,"UTIL**MC*STATUS*")</f>
        <v>*SOCKET0**COMPUTE0**UNCORE**CHA**CHA56__UTIL**MC*STATUS*</v>
      </c>
      <c r="N59">
        <f>COUNTIFS(cha_mc[TestName],misc[[#This Row],[CHA_MCA_String]],cha_mc[VisualId],MC_Check!$H$2)</f>
        <v>0</v>
      </c>
      <c r="O59" t="str">
        <f>_xlfn.TEXTJOIN("",,"*SOCKET0**COMPUTE",misc[[#This Row],[Compute]],"**CPU**MODULE",misc[[#This Row],[Module]],splitchar,"MEC*CR*MCI*STATUS**")</f>
        <v>*SOCKET0**COMPUTE0**CPU**MODULE56__MEC*CR*MCI*STATUS**</v>
      </c>
      <c r="P59">
        <f>COUNTIFS(core_mc[TestName],misc[[#This Row],[MEC_MCA_String]],core_mc[VisualId],MC_Check!$H$2)</f>
        <v>0</v>
      </c>
      <c r="Q59" t="str">
        <f>_xlfn.TEXTJOIN("",,"*SOCKET0**COMPUTE",misc[[#This Row],[Compute]],"**CPU**MODULE",misc[[#This Row],[Module]],splitchar,"AGU*CR*MCI*STATUS**")</f>
        <v>*SOCKET0**COMPUTE0**CPU**MODULE56__AGU*CR*MCI*STATUS**</v>
      </c>
      <c r="R59">
        <f>COUNTIFS(core_mc[TestName],misc[[#This Row],[AGU_MCA_String]],core_mc[VisualId],MC_Check!$H$2)</f>
        <v>0</v>
      </c>
      <c r="S59" t="str">
        <f>_xlfn.TEXTJOIN("",,"*SOCKET0**COMPUTE",misc[[#This Row],[Compute]],"**CPU**MODULE",misc[[#This Row],[Module]],splitchar,"IC*CR*MCI*STATUS**")</f>
        <v>*SOCKET0**COMPUTE0**CPU**MODULE56__IC*CR*MCI*STATUS**</v>
      </c>
      <c r="T59">
        <f>COUNTIFS(core_mc[TestName],misc[[#This Row],[IC_MCA_String]],core_mc[VisualId],MC_Check!$H$2)</f>
        <v>0</v>
      </c>
      <c r="U59" t="str">
        <f>_xlfn.TEXTJOIN("",,"*SOCKET0**COMPUTE",misc[[#This Row],[Compute]],"**CPU**MODULE",misc[[#This Row],[Module]],splitchar,"BBL*CR*MCI*STATUS**")</f>
        <v>*SOCKET0**COMPUTE0**CPU**MODULE56__BBL*CR*MCI*STATUS**</v>
      </c>
      <c r="V59">
        <f>COUNTIFS(core_mc[TestName],misc[[#This Row],[CORE_BBL_String]],core_mc[VisualId],MC_Check!$H$2)</f>
        <v>0</v>
      </c>
      <c r="W59" t="str">
        <f>_xlfn.TEXTJOIN("",,"*SOCKET0**COMPUTE",misc[[#This Row],[Compute]],"**CPU**MODULE",misc[[#This Row],[Module]],splitchar,"BUS*CR*MCI*STATUS**")</f>
        <v>*SOCKET0**COMPUTE0**CPU**MODULE56__BUS*CR*MCI*STATUS**</v>
      </c>
      <c r="X59">
        <f>COUNTIFS(core_mc[TestName],misc[[#This Row],[Core_BUS_String]],core_mc[VisualId],MC_Check!$H$2)</f>
        <v>0</v>
      </c>
      <c r="Y59" t="str">
        <f>_xlfn.TEXTJOIN("",,"*SOCKET0**COMPUTE",misc[[#This Row],[Compute]],"**CPU**MODULE",misc[[#This Row],[Module]],splitchar,"L2*CR*MCI*STATUS**")</f>
        <v>*SOCKET0**COMPUTE0**CPU**MODULE56__L2*CR*MCI*STATUS**</v>
      </c>
      <c r="Z59">
        <f>COUNTIFS(core_mc[TestName],misc[[#This Row],[Core_L2_String]],core_mc[VisualId],MC_Check!$H$2)</f>
        <v>0</v>
      </c>
      <c r="AA59">
        <f>misc[[#This Row],[Core_BBL_Count]]+misc[[#This Row],[Core_IC_Count]]+misc[[#This Row],[Core_MEC_Count]]+misc[[#This Row],[Core_AGU_Count]]+misc[[#This Row],[Core_L2_Count]]+misc[[#This Row],[Core_BUS_Count]]</f>
        <v>0</v>
      </c>
      <c r="AB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AD59">
        <f>COUNTIFS(cha_mc[TestName],misc[[#This Row],[LLC_MCA_String]],cha_mc[VisualId],MC_Check!$H$2)</f>
        <v>0</v>
      </c>
    </row>
    <row r="60" spans="6:30" x14ac:dyDescent="0.3">
      <c r="F60">
        <v>0</v>
      </c>
      <c r="G60">
        <v>57</v>
      </c>
      <c r="H60" s="95">
        <f>IF(MC_Check!$AK$2="PHY",misc[[#This Row],[location]],misc[[#This Row],[Module_log]])</f>
        <v>57</v>
      </c>
      <c r="I60">
        <f t="shared" si="5"/>
        <v>23</v>
      </c>
      <c r="J60" s="5" t="b">
        <f>misc[[#This Row],[Core_Hitter_Count]]&gt;0</f>
        <v>0</v>
      </c>
      <c r="K60" t="b">
        <f>misc[[#This Row],[LLC_Hitter_Count]]&gt;0</f>
        <v>0</v>
      </c>
      <c r="L60" t="b">
        <f>misc[[#This Row],[CHA_Hitter_Count]]&gt;0</f>
        <v>0</v>
      </c>
      <c r="M60" t="str">
        <f>_xlfn.TEXTJOIN("",,"*SOCKET0**COMPUTE",misc[[#This Row],[Compute]],"**UNCORE**CHA**CHA",misc[[#This Row],[location]],splitchar,"UTIL**MC*STATUS*")</f>
        <v>*SOCKET0**COMPUTE0**UNCORE**CHA**CHA57__UTIL**MC*STATUS*</v>
      </c>
      <c r="N60">
        <f>COUNTIFS(cha_mc[TestName],misc[[#This Row],[CHA_MCA_String]],cha_mc[VisualId],MC_Check!$H$2)</f>
        <v>0</v>
      </c>
      <c r="O60" t="str">
        <f>_xlfn.TEXTJOIN("",,"*SOCKET0**COMPUTE",misc[[#This Row],[Compute]],"**CPU**MODULE",misc[[#This Row],[Module]],splitchar,"MEC*CR*MCI*STATUS**")</f>
        <v>*SOCKET0**COMPUTE0**CPU**MODULE57__MEC*CR*MCI*STATUS**</v>
      </c>
      <c r="P60">
        <f>COUNTIFS(core_mc[TestName],misc[[#This Row],[MEC_MCA_String]],core_mc[VisualId],MC_Check!$H$2)</f>
        <v>0</v>
      </c>
      <c r="Q60" t="str">
        <f>_xlfn.TEXTJOIN("",,"*SOCKET0**COMPUTE",misc[[#This Row],[Compute]],"**CPU**MODULE",misc[[#This Row],[Module]],splitchar,"AGU*CR*MCI*STATUS**")</f>
        <v>*SOCKET0**COMPUTE0**CPU**MODULE57__AGU*CR*MCI*STATUS**</v>
      </c>
      <c r="R60">
        <f>COUNTIFS(core_mc[TestName],misc[[#This Row],[AGU_MCA_String]],core_mc[VisualId],MC_Check!$H$2)</f>
        <v>0</v>
      </c>
      <c r="S60" t="str">
        <f>_xlfn.TEXTJOIN("",,"*SOCKET0**COMPUTE",misc[[#This Row],[Compute]],"**CPU**MODULE",misc[[#This Row],[Module]],splitchar,"IC*CR*MCI*STATUS**")</f>
        <v>*SOCKET0**COMPUTE0**CPU**MODULE57__IC*CR*MCI*STATUS**</v>
      </c>
      <c r="T60">
        <f>COUNTIFS(core_mc[TestName],misc[[#This Row],[IC_MCA_String]],core_mc[VisualId],MC_Check!$H$2)</f>
        <v>0</v>
      </c>
      <c r="U60" t="str">
        <f>_xlfn.TEXTJOIN("",,"*SOCKET0**COMPUTE",misc[[#This Row],[Compute]],"**CPU**MODULE",misc[[#This Row],[Module]],splitchar,"BBL*CR*MCI*STATUS**")</f>
        <v>*SOCKET0**COMPUTE0**CPU**MODULE57__BBL*CR*MCI*STATUS**</v>
      </c>
      <c r="V60">
        <f>COUNTIFS(core_mc[TestName],misc[[#This Row],[CORE_BBL_String]],core_mc[VisualId],MC_Check!$H$2)</f>
        <v>0</v>
      </c>
      <c r="W60" t="str">
        <f>_xlfn.TEXTJOIN("",,"*SOCKET0**COMPUTE",misc[[#This Row],[Compute]],"**CPU**MODULE",misc[[#This Row],[Module]],splitchar,"BUS*CR*MCI*STATUS**")</f>
        <v>*SOCKET0**COMPUTE0**CPU**MODULE57__BUS*CR*MCI*STATUS**</v>
      </c>
      <c r="X60">
        <f>COUNTIFS(core_mc[TestName],misc[[#This Row],[Core_BUS_String]],core_mc[VisualId],MC_Check!$H$2)</f>
        <v>0</v>
      </c>
      <c r="Y60" t="str">
        <f>_xlfn.TEXTJOIN("",,"*SOCKET0**COMPUTE",misc[[#This Row],[Compute]],"**CPU**MODULE",misc[[#This Row],[Module]],splitchar,"L2*CR*MCI*STATUS**")</f>
        <v>*SOCKET0**COMPUTE0**CPU**MODULE57__L2*CR*MCI*STATUS**</v>
      </c>
      <c r="Z60">
        <f>COUNTIFS(core_mc[TestName],misc[[#This Row],[Core_L2_String]],core_mc[VisualId],MC_Check!$H$2)</f>
        <v>0</v>
      </c>
      <c r="AA60">
        <f>misc[[#This Row],[Core_BBL_Count]]+misc[[#This Row],[Core_IC_Count]]+misc[[#This Row],[Core_MEC_Count]]+misc[[#This Row],[Core_AGU_Count]]+misc[[#This Row],[Core_L2_Count]]+misc[[#This Row],[Core_BUS_Count]]</f>
        <v>0</v>
      </c>
      <c r="AB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AD60">
        <f>COUNTIFS(cha_mc[TestName],misc[[#This Row],[LLC_MCA_String]],cha_mc[VisualId],MC_Check!$H$2)</f>
        <v>0</v>
      </c>
    </row>
    <row r="61" spans="6:30" x14ac:dyDescent="0.3">
      <c r="F61">
        <v>0</v>
      </c>
      <c r="G61">
        <v>58</v>
      </c>
      <c r="H61" s="95">
        <f>IF(MC_Check!$AK$2="PHY",misc[[#This Row],[location]],misc[[#This Row],[Module_log]])</f>
        <v>58</v>
      </c>
      <c r="I61" s="95" t="s">
        <v>145</v>
      </c>
      <c r="J61" s="5" t="b">
        <f>misc[[#This Row],[Core_Hitter_Count]]&gt;0</f>
        <v>0</v>
      </c>
      <c r="K61" t="b">
        <f>misc[[#This Row],[LLC_Hitter_Count]]&gt;0</f>
        <v>0</v>
      </c>
      <c r="L61" t="b">
        <f>misc[[#This Row],[CHA_Hitter_Count]]&gt;0</f>
        <v>0</v>
      </c>
      <c r="M61" t="str">
        <f>_xlfn.TEXTJOIN("",,"*SOCKET0**COMPUTE",misc[[#This Row],[Compute]],"**UNCORE**CHA**CHA",misc[[#This Row],[location]],splitchar,"UTIL**MC*STATUS*")</f>
        <v>*SOCKET0**COMPUTE0**UNCORE**CHA**CHA58__UTIL**MC*STATUS*</v>
      </c>
      <c r="N61">
        <f>COUNTIFS(cha_mc[TestName],misc[[#This Row],[CHA_MCA_String]],cha_mc[VisualId],MC_Check!$H$2)</f>
        <v>0</v>
      </c>
      <c r="O61" t="str">
        <f>_xlfn.TEXTJOIN("",,"*SOCKET0**COMPUTE",misc[[#This Row],[Compute]],"**CPU**MODULE",misc[[#This Row],[Module]],splitchar,"MEC*CR*MCI*STATUS**")</f>
        <v>*SOCKET0**COMPUTE0**CPU**MODULE58__MEC*CR*MCI*STATUS**</v>
      </c>
      <c r="P61">
        <f>COUNTIFS(core_mc[TestName],misc[[#This Row],[MEC_MCA_String]],core_mc[VisualId],MC_Check!$H$2)</f>
        <v>0</v>
      </c>
      <c r="Q61" t="str">
        <f>_xlfn.TEXTJOIN("",,"*SOCKET0**COMPUTE",misc[[#This Row],[Compute]],"**CPU**MODULE",misc[[#This Row],[Module]],splitchar,"AGU*CR*MCI*STATUS**")</f>
        <v>*SOCKET0**COMPUTE0**CPU**MODULE58__AGU*CR*MCI*STATUS**</v>
      </c>
      <c r="R61">
        <f>COUNTIFS(core_mc[TestName],misc[[#This Row],[AGU_MCA_String]],core_mc[VisualId],MC_Check!$H$2)</f>
        <v>0</v>
      </c>
      <c r="S61" t="str">
        <f>_xlfn.TEXTJOIN("",,"*SOCKET0**COMPUTE",misc[[#This Row],[Compute]],"**CPU**MODULE",misc[[#This Row],[Module]],splitchar,"IC*CR*MCI*STATUS**")</f>
        <v>*SOCKET0**COMPUTE0**CPU**MODULE58__IC*CR*MCI*STATUS**</v>
      </c>
      <c r="T61">
        <f>COUNTIFS(core_mc[TestName],misc[[#This Row],[IC_MCA_String]],core_mc[VisualId],MC_Check!$H$2)</f>
        <v>0</v>
      </c>
      <c r="U61" t="str">
        <f>_xlfn.TEXTJOIN("",,"*SOCKET0**COMPUTE",misc[[#This Row],[Compute]],"**CPU**MODULE",misc[[#This Row],[Module]],splitchar,"BBL*CR*MCI*STATUS**")</f>
        <v>*SOCKET0**COMPUTE0**CPU**MODULE58__BBL*CR*MCI*STATUS**</v>
      </c>
      <c r="V61">
        <f>COUNTIFS(core_mc[TestName],misc[[#This Row],[CORE_BBL_String]],core_mc[VisualId],MC_Check!$H$2)</f>
        <v>0</v>
      </c>
      <c r="W61" t="str">
        <f>_xlfn.TEXTJOIN("",,"*SOCKET0**COMPUTE",misc[[#This Row],[Compute]],"**CPU**MODULE",misc[[#This Row],[Module]],splitchar,"BUS*CR*MCI*STATUS**")</f>
        <v>*SOCKET0**COMPUTE0**CPU**MODULE58__BUS*CR*MCI*STATUS**</v>
      </c>
      <c r="X61">
        <f>COUNTIFS(core_mc[TestName],misc[[#This Row],[Core_BUS_String]],core_mc[VisualId],MC_Check!$H$2)</f>
        <v>0</v>
      </c>
      <c r="Y61" t="str">
        <f>_xlfn.TEXTJOIN("",,"*SOCKET0**COMPUTE",misc[[#This Row],[Compute]],"**CPU**MODULE",misc[[#This Row],[Module]],splitchar,"L2*CR*MCI*STATUS**")</f>
        <v>*SOCKET0**COMPUTE0**CPU**MODULE58__L2*CR*MCI*STATUS**</v>
      </c>
      <c r="Z61">
        <f>COUNTIFS(core_mc[TestName],misc[[#This Row],[Core_L2_String]],core_mc[VisualId],MC_Check!$H$2)</f>
        <v>0</v>
      </c>
      <c r="AA61">
        <f>misc[[#This Row],[Core_BBL_Count]]+misc[[#This Row],[Core_IC_Count]]+misc[[#This Row],[Core_MEC_Count]]+misc[[#This Row],[Core_AGU_Count]]+misc[[#This Row],[Core_L2_Count]]+misc[[#This Row],[Core_BUS_Count]]</f>
        <v>0</v>
      </c>
      <c r="AB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AD61">
        <f>COUNTIFS(cha_mc[TestName],misc[[#This Row],[LLC_MCA_String]],cha_mc[VisualId],MC_Check!$H$2)</f>
        <v>0</v>
      </c>
    </row>
    <row r="62" spans="6:30" x14ac:dyDescent="0.3">
      <c r="F62">
        <v>0</v>
      </c>
      <c r="G62">
        <v>59</v>
      </c>
      <c r="H62" s="95">
        <f>IF(MC_Check!$AK$2="PHY",misc[[#This Row],[location]],misc[[#This Row],[Module_log]])</f>
        <v>59</v>
      </c>
      <c r="I62" s="95" t="s">
        <v>145</v>
      </c>
      <c r="J62" s="5" t="b">
        <f>misc[[#This Row],[Core_Hitter_Count]]&gt;0</f>
        <v>0</v>
      </c>
      <c r="K62" t="b">
        <f>misc[[#This Row],[LLC_Hitter_Count]]&gt;0</f>
        <v>0</v>
      </c>
      <c r="L62" t="b">
        <f>misc[[#This Row],[CHA_Hitter_Count]]&gt;0</f>
        <v>0</v>
      </c>
      <c r="M62" t="str">
        <f>_xlfn.TEXTJOIN("",,"*SOCKET0**COMPUTE",misc[[#This Row],[Compute]],"**UNCORE**CHA**CHA",misc[[#This Row],[location]],splitchar,"UTIL**MC*STATUS*")</f>
        <v>*SOCKET0**COMPUTE0**UNCORE**CHA**CHA59__UTIL**MC*STATUS*</v>
      </c>
      <c r="N62">
        <f>COUNTIFS(cha_mc[TestName],misc[[#This Row],[CHA_MCA_String]],cha_mc[VisualId],MC_Check!$H$2)</f>
        <v>0</v>
      </c>
      <c r="O62" t="str">
        <f>_xlfn.TEXTJOIN("",,"*SOCKET0**COMPUTE",misc[[#This Row],[Compute]],"**CPU**MODULE",misc[[#This Row],[Module]],splitchar,"MEC*CR*MCI*STATUS**")</f>
        <v>*SOCKET0**COMPUTE0**CPU**MODULE59__MEC*CR*MCI*STATUS**</v>
      </c>
      <c r="P62">
        <f>COUNTIFS(core_mc[TestName],misc[[#This Row],[MEC_MCA_String]],core_mc[VisualId],MC_Check!$H$2)</f>
        <v>0</v>
      </c>
      <c r="Q62" t="str">
        <f>_xlfn.TEXTJOIN("",,"*SOCKET0**COMPUTE",misc[[#This Row],[Compute]],"**CPU**MODULE",misc[[#This Row],[Module]],splitchar,"AGU*CR*MCI*STATUS**")</f>
        <v>*SOCKET0**COMPUTE0**CPU**MODULE59__AGU*CR*MCI*STATUS**</v>
      </c>
      <c r="R62">
        <f>COUNTIFS(core_mc[TestName],misc[[#This Row],[AGU_MCA_String]],core_mc[VisualId],MC_Check!$H$2)</f>
        <v>0</v>
      </c>
      <c r="S62" t="str">
        <f>_xlfn.TEXTJOIN("",,"*SOCKET0**COMPUTE",misc[[#This Row],[Compute]],"**CPU**MODULE",misc[[#This Row],[Module]],splitchar,"IC*CR*MCI*STATUS**")</f>
        <v>*SOCKET0**COMPUTE0**CPU**MODULE59__IC*CR*MCI*STATUS**</v>
      </c>
      <c r="T62">
        <f>COUNTIFS(core_mc[TestName],misc[[#This Row],[IC_MCA_String]],core_mc[VisualId],MC_Check!$H$2)</f>
        <v>0</v>
      </c>
      <c r="U62" t="str">
        <f>_xlfn.TEXTJOIN("",,"*SOCKET0**COMPUTE",misc[[#This Row],[Compute]],"**CPU**MODULE",misc[[#This Row],[Module]],splitchar,"BBL*CR*MCI*STATUS**")</f>
        <v>*SOCKET0**COMPUTE0**CPU**MODULE59__BBL*CR*MCI*STATUS**</v>
      </c>
      <c r="V62">
        <f>COUNTIFS(core_mc[TestName],misc[[#This Row],[CORE_BBL_String]],core_mc[VisualId],MC_Check!$H$2)</f>
        <v>0</v>
      </c>
      <c r="W62" t="str">
        <f>_xlfn.TEXTJOIN("",,"*SOCKET0**COMPUTE",misc[[#This Row],[Compute]],"**CPU**MODULE",misc[[#This Row],[Module]],splitchar,"BUS*CR*MCI*STATUS**")</f>
        <v>*SOCKET0**COMPUTE0**CPU**MODULE59__BUS*CR*MCI*STATUS**</v>
      </c>
      <c r="X62">
        <f>COUNTIFS(core_mc[TestName],misc[[#This Row],[Core_BUS_String]],core_mc[VisualId],MC_Check!$H$2)</f>
        <v>0</v>
      </c>
      <c r="Y62" t="str">
        <f>_xlfn.TEXTJOIN("",,"*SOCKET0**COMPUTE",misc[[#This Row],[Compute]],"**CPU**MODULE",misc[[#This Row],[Module]],splitchar,"L2*CR*MCI*STATUS**")</f>
        <v>*SOCKET0**COMPUTE0**CPU**MODULE59__L2*CR*MCI*STATUS**</v>
      </c>
      <c r="Z62">
        <f>COUNTIFS(core_mc[TestName],misc[[#This Row],[Core_L2_String]],core_mc[VisualId],MC_Check!$H$2)</f>
        <v>0</v>
      </c>
      <c r="AA62">
        <f>misc[[#This Row],[Core_BBL_Count]]+misc[[#This Row],[Core_IC_Count]]+misc[[#This Row],[Core_MEC_Count]]+misc[[#This Row],[Core_AGU_Count]]+misc[[#This Row],[Core_L2_Count]]+misc[[#This Row],[Core_BUS_Count]]</f>
        <v>0</v>
      </c>
      <c r="AB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AD62">
        <f>COUNTIFS(cha_mc[TestName],misc[[#This Row],[LLC_MCA_String]],cha_mc[VisualId],MC_Check!$H$2)</f>
        <v>0</v>
      </c>
    </row>
    <row r="63" spans="6:30" x14ac:dyDescent="0.3">
      <c r="F63">
        <v>1</v>
      </c>
      <c r="G63">
        <f t="shared" ref="G63:G94" si="6">G62+1</f>
        <v>60</v>
      </c>
      <c r="H63" s="95">
        <f>IF(MC_Check!$AK$2="PHY",misc[[#This Row],[location]],misc[[#This Row],[Module_log]])</f>
        <v>60</v>
      </c>
      <c r="I63" s="95" t="s">
        <v>145</v>
      </c>
      <c r="J63" s="5" t="b">
        <f>misc[[#This Row],[Core_Hitter_Count]]&gt;0</f>
        <v>0</v>
      </c>
      <c r="K63" t="b">
        <f>misc[[#This Row],[LLC_Hitter_Count]]&gt;0</f>
        <v>0</v>
      </c>
      <c r="L63" t="b">
        <f>misc[[#This Row],[CHA_Hitter_Count]]&gt;0</f>
        <v>0</v>
      </c>
      <c r="M63" t="str">
        <f>_xlfn.TEXTJOIN("",,"*SOCKET0**COMPUTE",misc[[#This Row],[Compute]],"**UNCORE**CHA**CHA",misc[[#This Row],[location]],splitchar,"UTIL**MC*STATUS*")</f>
        <v>*SOCKET0**COMPUTE1**UNCORE**CHA**CHA60__UTIL**MC*STATUS*</v>
      </c>
      <c r="N63">
        <f>COUNTIFS(cha_mc[TestName],misc[[#This Row],[CHA_MCA_String]],cha_mc[VisualId],MC_Check!$H$2)</f>
        <v>0</v>
      </c>
      <c r="O63" t="str">
        <f>_xlfn.TEXTJOIN("",,"*SOCKET0**COMPUTE",misc[[#This Row],[Compute]],"**CPU**MODULE",misc[[#This Row],[Module]],splitchar,"MEC*CR*MCI*STATUS**")</f>
        <v>*SOCKET0**COMPUTE1**CPU**MODULE60__MEC*CR*MCI*STATUS**</v>
      </c>
      <c r="P63">
        <f>COUNTIFS(core_mc[TestName],misc[[#This Row],[MEC_MCA_String]],core_mc[VisualId],MC_Check!$H$2)</f>
        <v>0</v>
      </c>
      <c r="Q63" t="str">
        <f>_xlfn.TEXTJOIN("",,"*SOCKET0**COMPUTE",misc[[#This Row],[Compute]],"**CPU**MODULE",misc[[#This Row],[Module]],splitchar,"AGU*CR*MCI*STATUS**")</f>
        <v>*SOCKET0**COMPUTE1**CPU**MODULE60__AGU*CR*MCI*STATUS**</v>
      </c>
      <c r="R63">
        <f>COUNTIFS(core_mc[TestName],misc[[#This Row],[AGU_MCA_String]],core_mc[VisualId],MC_Check!$H$2)</f>
        <v>0</v>
      </c>
      <c r="S63" t="str">
        <f>_xlfn.TEXTJOIN("",,"*SOCKET0**COMPUTE",misc[[#This Row],[Compute]],"**CPU**MODULE",misc[[#This Row],[Module]],splitchar,"IC*CR*MCI*STATUS**")</f>
        <v>*SOCKET0**COMPUTE1**CPU**MODULE60__IC*CR*MCI*STATUS**</v>
      </c>
      <c r="T63">
        <f>COUNTIFS(core_mc[TestName],misc[[#This Row],[IC_MCA_String]],core_mc[VisualId],MC_Check!$H$2)</f>
        <v>0</v>
      </c>
      <c r="U63" t="str">
        <f>_xlfn.TEXTJOIN("",,"*SOCKET0**COMPUTE",misc[[#This Row],[Compute]],"**CPU**MODULE",misc[[#This Row],[Module]],splitchar,"BBL*CR*MCI*STATUS**")</f>
        <v>*SOCKET0**COMPUTE1**CPU**MODULE60__BBL*CR*MCI*STATUS**</v>
      </c>
      <c r="V63">
        <f>COUNTIFS(core_mc[TestName],misc[[#This Row],[CORE_BBL_String]],core_mc[VisualId],MC_Check!$H$2)</f>
        <v>0</v>
      </c>
      <c r="W63" t="str">
        <f>_xlfn.TEXTJOIN("",,"*SOCKET0**COMPUTE",misc[[#This Row],[Compute]],"**CPU**MODULE",misc[[#This Row],[Module]],splitchar,"BUS*CR*MCI*STATUS**")</f>
        <v>*SOCKET0**COMPUTE1**CPU**MODULE60__BUS*CR*MCI*STATUS**</v>
      </c>
      <c r="X63">
        <f>COUNTIFS(core_mc[TestName],misc[[#This Row],[Core_BUS_String]],core_mc[VisualId],MC_Check!$H$2)</f>
        <v>0</v>
      </c>
      <c r="Y63" t="str">
        <f>_xlfn.TEXTJOIN("",,"*SOCKET0**COMPUTE",misc[[#This Row],[Compute]],"**CPU**MODULE",misc[[#This Row],[Module]],splitchar,"L2*CR*MCI*STATUS**")</f>
        <v>*SOCKET0**COMPUTE1**CPU**MODULE60__L2*CR*MCI*STATUS**</v>
      </c>
      <c r="Z63">
        <f>COUNTIFS(core_mc[TestName],misc[[#This Row],[Core_L2_String]],core_mc[VisualId],MC_Check!$H$2)</f>
        <v>0</v>
      </c>
      <c r="AA63">
        <f>misc[[#This Row],[Core_BBL_Count]]+misc[[#This Row],[Core_IC_Count]]+misc[[#This Row],[Core_MEC_Count]]+misc[[#This Row],[Core_AGU_Count]]+misc[[#This Row],[Core_L2_Count]]+misc[[#This Row],[Core_BUS_Count]]</f>
        <v>0</v>
      </c>
      <c r="AB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AD63">
        <f>COUNTIFS(cha_mc[TestName],misc[[#This Row],[LLC_MCA_String]],cha_mc[VisualId],MC_Check!$H$2)</f>
        <v>0</v>
      </c>
    </row>
    <row r="64" spans="6:30" x14ac:dyDescent="0.3">
      <c r="F64">
        <v>1</v>
      </c>
      <c r="G64">
        <f t="shared" si="6"/>
        <v>61</v>
      </c>
      <c r="H64" s="95">
        <f>IF(MC_Check!$AK$2="PHY",misc[[#This Row],[location]],misc[[#This Row],[Module_log]])</f>
        <v>61</v>
      </c>
      <c r="I64" s="95" t="s">
        <v>145</v>
      </c>
      <c r="J64" s="5" t="b">
        <f>misc[[#This Row],[Core_Hitter_Count]]&gt;0</f>
        <v>0</v>
      </c>
      <c r="K64" t="b">
        <f>misc[[#This Row],[LLC_Hitter_Count]]&gt;0</f>
        <v>0</v>
      </c>
      <c r="L64" t="b">
        <f>misc[[#This Row],[CHA_Hitter_Count]]&gt;0</f>
        <v>0</v>
      </c>
      <c r="M64" t="str">
        <f>_xlfn.TEXTJOIN("",,"*SOCKET0**COMPUTE",misc[[#This Row],[Compute]],"**UNCORE**CHA**CHA",misc[[#This Row],[location]],splitchar,"UTIL**MC*STATUS*")</f>
        <v>*SOCKET0**COMPUTE1**UNCORE**CHA**CHA61__UTIL**MC*STATUS*</v>
      </c>
      <c r="N64">
        <f>COUNTIFS(cha_mc[TestName],misc[[#This Row],[CHA_MCA_String]],cha_mc[VisualId],MC_Check!$H$2)</f>
        <v>0</v>
      </c>
      <c r="O64" t="str">
        <f>_xlfn.TEXTJOIN("",,"*SOCKET0**COMPUTE",misc[[#This Row],[Compute]],"**CPU**MODULE",misc[[#This Row],[Module]],splitchar,"MEC*CR*MCI*STATUS**")</f>
        <v>*SOCKET0**COMPUTE1**CPU**MODULE61__MEC*CR*MCI*STATUS**</v>
      </c>
      <c r="P64">
        <f>COUNTIFS(core_mc[TestName],misc[[#This Row],[MEC_MCA_String]],core_mc[VisualId],MC_Check!$H$2)</f>
        <v>0</v>
      </c>
      <c r="Q64" t="str">
        <f>_xlfn.TEXTJOIN("",,"*SOCKET0**COMPUTE",misc[[#This Row],[Compute]],"**CPU**MODULE",misc[[#This Row],[Module]],splitchar,"AGU*CR*MCI*STATUS**")</f>
        <v>*SOCKET0**COMPUTE1**CPU**MODULE61__AGU*CR*MCI*STATUS**</v>
      </c>
      <c r="R64">
        <f>COUNTIFS(core_mc[TestName],misc[[#This Row],[AGU_MCA_String]],core_mc[VisualId],MC_Check!$H$2)</f>
        <v>0</v>
      </c>
      <c r="S64" t="str">
        <f>_xlfn.TEXTJOIN("",,"*SOCKET0**COMPUTE",misc[[#This Row],[Compute]],"**CPU**MODULE",misc[[#This Row],[Module]],splitchar,"IC*CR*MCI*STATUS**")</f>
        <v>*SOCKET0**COMPUTE1**CPU**MODULE61__IC*CR*MCI*STATUS**</v>
      </c>
      <c r="T64">
        <f>COUNTIFS(core_mc[TestName],misc[[#This Row],[IC_MCA_String]],core_mc[VisualId],MC_Check!$H$2)</f>
        <v>0</v>
      </c>
      <c r="U64" t="str">
        <f>_xlfn.TEXTJOIN("",,"*SOCKET0**COMPUTE",misc[[#This Row],[Compute]],"**CPU**MODULE",misc[[#This Row],[Module]],splitchar,"BBL*CR*MCI*STATUS**")</f>
        <v>*SOCKET0**COMPUTE1**CPU**MODULE61__BBL*CR*MCI*STATUS**</v>
      </c>
      <c r="V64">
        <f>COUNTIFS(core_mc[TestName],misc[[#This Row],[CORE_BBL_String]],core_mc[VisualId],MC_Check!$H$2)</f>
        <v>0</v>
      </c>
      <c r="W64" t="str">
        <f>_xlfn.TEXTJOIN("",,"*SOCKET0**COMPUTE",misc[[#This Row],[Compute]],"**CPU**MODULE",misc[[#This Row],[Module]],splitchar,"BUS*CR*MCI*STATUS**")</f>
        <v>*SOCKET0**COMPUTE1**CPU**MODULE61__BUS*CR*MCI*STATUS**</v>
      </c>
      <c r="X64">
        <f>COUNTIFS(core_mc[TestName],misc[[#This Row],[Core_BUS_String]],core_mc[VisualId],MC_Check!$H$2)</f>
        <v>0</v>
      </c>
      <c r="Y64" t="str">
        <f>_xlfn.TEXTJOIN("",,"*SOCKET0**COMPUTE",misc[[#This Row],[Compute]],"**CPU**MODULE",misc[[#This Row],[Module]],splitchar,"L2*CR*MCI*STATUS**")</f>
        <v>*SOCKET0**COMPUTE1**CPU**MODULE61__L2*CR*MCI*STATUS**</v>
      </c>
      <c r="Z64">
        <f>COUNTIFS(core_mc[TestName],misc[[#This Row],[Core_L2_String]],core_mc[VisualId],MC_Check!$H$2)</f>
        <v>0</v>
      </c>
      <c r="AA64">
        <f>misc[[#This Row],[Core_BBL_Count]]+misc[[#This Row],[Core_IC_Count]]+misc[[#This Row],[Core_MEC_Count]]+misc[[#This Row],[Core_AGU_Count]]+misc[[#This Row],[Core_L2_Count]]+misc[[#This Row],[Core_BUS_Count]]</f>
        <v>0</v>
      </c>
      <c r="AB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AD64">
        <f>COUNTIFS(cha_mc[TestName],misc[[#This Row],[LLC_MCA_String]],cha_mc[VisualId],MC_Check!$H$2)</f>
        <v>0</v>
      </c>
    </row>
    <row r="65" spans="6:30" x14ac:dyDescent="0.3">
      <c r="F65">
        <v>1</v>
      </c>
      <c r="G65">
        <f t="shared" si="6"/>
        <v>62</v>
      </c>
      <c r="H65" s="95">
        <f>IF(MC_Check!$AK$2="PHY",misc[[#This Row],[location]],misc[[#This Row],[Module_log]])</f>
        <v>62</v>
      </c>
      <c r="I65" s="95" t="s">
        <v>145</v>
      </c>
      <c r="J65" s="5" t="b">
        <f>misc[[#This Row],[Core_Hitter_Count]]&gt;0</f>
        <v>0</v>
      </c>
      <c r="K65" t="b">
        <f>misc[[#This Row],[LLC_Hitter_Count]]&gt;0</f>
        <v>0</v>
      </c>
      <c r="L65" t="b">
        <f>misc[[#This Row],[CHA_Hitter_Count]]&gt;0</f>
        <v>0</v>
      </c>
      <c r="M65" t="str">
        <f>_xlfn.TEXTJOIN("",,"*SOCKET0**COMPUTE",misc[[#This Row],[Compute]],"**UNCORE**CHA**CHA",misc[[#This Row],[location]],splitchar,"UTIL**MC*STATUS*")</f>
        <v>*SOCKET0**COMPUTE1**UNCORE**CHA**CHA62__UTIL**MC*STATUS*</v>
      </c>
      <c r="N65">
        <f>COUNTIFS(cha_mc[TestName],misc[[#This Row],[CHA_MCA_String]],cha_mc[VisualId],MC_Check!$H$2)</f>
        <v>0</v>
      </c>
      <c r="O65" t="str">
        <f>_xlfn.TEXTJOIN("",,"*SOCKET0**COMPUTE",misc[[#This Row],[Compute]],"**CPU**MODULE",misc[[#This Row],[Module]],splitchar,"MEC*CR*MCI*STATUS**")</f>
        <v>*SOCKET0**COMPUTE1**CPU**MODULE62__MEC*CR*MCI*STATUS**</v>
      </c>
      <c r="P65">
        <f>COUNTIFS(core_mc[TestName],misc[[#This Row],[MEC_MCA_String]],core_mc[VisualId],MC_Check!$H$2)</f>
        <v>0</v>
      </c>
      <c r="Q65" t="str">
        <f>_xlfn.TEXTJOIN("",,"*SOCKET0**COMPUTE",misc[[#This Row],[Compute]],"**CPU**MODULE",misc[[#This Row],[Module]],splitchar,"AGU*CR*MCI*STATUS**")</f>
        <v>*SOCKET0**COMPUTE1**CPU**MODULE62__AGU*CR*MCI*STATUS**</v>
      </c>
      <c r="R65">
        <f>COUNTIFS(core_mc[TestName],misc[[#This Row],[AGU_MCA_String]],core_mc[VisualId],MC_Check!$H$2)</f>
        <v>0</v>
      </c>
      <c r="S65" t="str">
        <f>_xlfn.TEXTJOIN("",,"*SOCKET0**COMPUTE",misc[[#This Row],[Compute]],"**CPU**MODULE",misc[[#This Row],[Module]],splitchar,"IC*CR*MCI*STATUS**")</f>
        <v>*SOCKET0**COMPUTE1**CPU**MODULE62__IC*CR*MCI*STATUS**</v>
      </c>
      <c r="T65">
        <f>COUNTIFS(core_mc[TestName],misc[[#This Row],[IC_MCA_String]],core_mc[VisualId],MC_Check!$H$2)</f>
        <v>0</v>
      </c>
      <c r="U65" t="str">
        <f>_xlfn.TEXTJOIN("",,"*SOCKET0**COMPUTE",misc[[#This Row],[Compute]],"**CPU**MODULE",misc[[#This Row],[Module]],splitchar,"BBL*CR*MCI*STATUS**")</f>
        <v>*SOCKET0**COMPUTE1**CPU**MODULE62__BBL*CR*MCI*STATUS**</v>
      </c>
      <c r="V65">
        <f>COUNTIFS(core_mc[TestName],misc[[#This Row],[CORE_BBL_String]],core_mc[VisualId],MC_Check!$H$2)</f>
        <v>0</v>
      </c>
      <c r="W65" t="str">
        <f>_xlfn.TEXTJOIN("",,"*SOCKET0**COMPUTE",misc[[#This Row],[Compute]],"**CPU**MODULE",misc[[#This Row],[Module]],splitchar,"BUS*CR*MCI*STATUS**")</f>
        <v>*SOCKET0**COMPUTE1**CPU**MODULE62__BUS*CR*MCI*STATUS**</v>
      </c>
      <c r="X65">
        <f>COUNTIFS(core_mc[TestName],misc[[#This Row],[Core_BUS_String]],core_mc[VisualId],MC_Check!$H$2)</f>
        <v>0</v>
      </c>
      <c r="Y65" t="str">
        <f>_xlfn.TEXTJOIN("",,"*SOCKET0**COMPUTE",misc[[#This Row],[Compute]],"**CPU**MODULE",misc[[#This Row],[Module]],splitchar,"L2*CR*MCI*STATUS**")</f>
        <v>*SOCKET0**COMPUTE1**CPU**MODULE62__L2*CR*MCI*STATUS**</v>
      </c>
      <c r="Z65">
        <f>COUNTIFS(core_mc[TestName],misc[[#This Row],[Core_L2_String]],core_mc[VisualId],MC_Check!$H$2)</f>
        <v>0</v>
      </c>
      <c r="AA65">
        <f>misc[[#This Row],[Core_BBL_Count]]+misc[[#This Row],[Core_IC_Count]]+misc[[#This Row],[Core_MEC_Count]]+misc[[#This Row],[Core_AGU_Count]]+misc[[#This Row],[Core_L2_Count]]+misc[[#This Row],[Core_BUS_Count]]</f>
        <v>0</v>
      </c>
      <c r="AB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AD65">
        <f>COUNTIFS(cha_mc[TestName],misc[[#This Row],[LLC_MCA_String]],cha_mc[VisualId],MC_Check!$H$2)</f>
        <v>0</v>
      </c>
    </row>
    <row r="66" spans="6:30" x14ac:dyDescent="0.3">
      <c r="F66">
        <v>1</v>
      </c>
      <c r="G66">
        <f t="shared" si="6"/>
        <v>63</v>
      </c>
      <c r="H66" s="95">
        <f>IF(MC_Check!$AK$2="PHY",misc[[#This Row],[location]],misc[[#This Row],[Module_log]])</f>
        <v>63</v>
      </c>
      <c r="I66" s="95" t="s">
        <v>145</v>
      </c>
      <c r="J66" s="5" t="b">
        <f>misc[[#This Row],[Core_Hitter_Count]]&gt;0</f>
        <v>0</v>
      </c>
      <c r="K66" t="b">
        <f>misc[[#This Row],[LLC_Hitter_Count]]&gt;0</f>
        <v>0</v>
      </c>
      <c r="L66" t="b">
        <f>misc[[#This Row],[CHA_Hitter_Count]]&gt;0</f>
        <v>0</v>
      </c>
      <c r="M66" t="str">
        <f>_xlfn.TEXTJOIN("",,"*SOCKET0**COMPUTE",misc[[#This Row],[Compute]],"**UNCORE**CHA**CHA",misc[[#This Row],[location]],splitchar,"UTIL**MC*STATUS*")</f>
        <v>*SOCKET0**COMPUTE1**UNCORE**CHA**CHA63__UTIL**MC*STATUS*</v>
      </c>
      <c r="N66">
        <f>COUNTIFS(cha_mc[TestName],misc[[#This Row],[CHA_MCA_String]],cha_mc[VisualId],MC_Check!$H$2)</f>
        <v>0</v>
      </c>
      <c r="O66" t="str">
        <f>_xlfn.TEXTJOIN("",,"*SOCKET0**COMPUTE",misc[[#This Row],[Compute]],"**CPU**MODULE",misc[[#This Row],[Module]],splitchar,"MEC*CR*MCI*STATUS**")</f>
        <v>*SOCKET0**COMPUTE1**CPU**MODULE63__MEC*CR*MCI*STATUS**</v>
      </c>
      <c r="P66">
        <f>COUNTIFS(core_mc[TestName],misc[[#This Row],[MEC_MCA_String]],core_mc[VisualId],MC_Check!$H$2)</f>
        <v>0</v>
      </c>
      <c r="Q66" t="str">
        <f>_xlfn.TEXTJOIN("",,"*SOCKET0**COMPUTE",misc[[#This Row],[Compute]],"**CPU**MODULE",misc[[#This Row],[Module]],splitchar,"AGU*CR*MCI*STATUS**")</f>
        <v>*SOCKET0**COMPUTE1**CPU**MODULE63__AGU*CR*MCI*STATUS**</v>
      </c>
      <c r="R66">
        <f>COUNTIFS(core_mc[TestName],misc[[#This Row],[AGU_MCA_String]],core_mc[VisualId],MC_Check!$H$2)</f>
        <v>0</v>
      </c>
      <c r="S66" t="str">
        <f>_xlfn.TEXTJOIN("",,"*SOCKET0**COMPUTE",misc[[#This Row],[Compute]],"**CPU**MODULE",misc[[#This Row],[Module]],splitchar,"IC*CR*MCI*STATUS**")</f>
        <v>*SOCKET0**COMPUTE1**CPU**MODULE63__IC*CR*MCI*STATUS**</v>
      </c>
      <c r="T66">
        <f>COUNTIFS(core_mc[TestName],misc[[#This Row],[IC_MCA_String]],core_mc[VisualId],MC_Check!$H$2)</f>
        <v>0</v>
      </c>
      <c r="U66" t="str">
        <f>_xlfn.TEXTJOIN("",,"*SOCKET0**COMPUTE",misc[[#This Row],[Compute]],"**CPU**MODULE",misc[[#This Row],[Module]],splitchar,"BBL*CR*MCI*STATUS**")</f>
        <v>*SOCKET0**COMPUTE1**CPU**MODULE63__BBL*CR*MCI*STATUS**</v>
      </c>
      <c r="V66">
        <f>COUNTIFS(core_mc[TestName],misc[[#This Row],[CORE_BBL_String]],core_mc[VisualId],MC_Check!$H$2)</f>
        <v>0</v>
      </c>
      <c r="W66" t="str">
        <f>_xlfn.TEXTJOIN("",,"*SOCKET0**COMPUTE",misc[[#This Row],[Compute]],"**CPU**MODULE",misc[[#This Row],[Module]],splitchar,"BUS*CR*MCI*STATUS**")</f>
        <v>*SOCKET0**COMPUTE1**CPU**MODULE63__BUS*CR*MCI*STATUS**</v>
      </c>
      <c r="X66">
        <f>COUNTIFS(core_mc[TestName],misc[[#This Row],[Core_BUS_String]],core_mc[VisualId],MC_Check!$H$2)</f>
        <v>0</v>
      </c>
      <c r="Y66" t="str">
        <f>_xlfn.TEXTJOIN("",,"*SOCKET0**COMPUTE",misc[[#This Row],[Compute]],"**CPU**MODULE",misc[[#This Row],[Module]],splitchar,"L2*CR*MCI*STATUS**")</f>
        <v>*SOCKET0**COMPUTE1**CPU**MODULE63__L2*CR*MCI*STATUS**</v>
      </c>
      <c r="Z66">
        <f>COUNTIFS(core_mc[TestName],misc[[#This Row],[Core_L2_String]],core_mc[VisualId],MC_Check!$H$2)</f>
        <v>0</v>
      </c>
      <c r="AA66">
        <f>misc[[#This Row],[Core_BBL_Count]]+misc[[#This Row],[Core_IC_Count]]+misc[[#This Row],[Core_MEC_Count]]+misc[[#This Row],[Core_AGU_Count]]+misc[[#This Row],[Core_L2_Count]]+misc[[#This Row],[Core_BUS_Count]]</f>
        <v>0</v>
      </c>
      <c r="AB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AD66">
        <f>COUNTIFS(cha_mc[TestName],misc[[#This Row],[LLC_MCA_String]],cha_mc[VisualId],MC_Check!$H$2)</f>
        <v>0</v>
      </c>
    </row>
    <row r="67" spans="6:30" x14ac:dyDescent="0.3">
      <c r="F67">
        <v>1</v>
      </c>
      <c r="G67">
        <f t="shared" si="6"/>
        <v>64</v>
      </c>
      <c r="H67" s="95">
        <f>IF(MC_Check!$AK$2="PHY",misc[[#This Row],[location]],misc[[#This Row],[Module_log]])</f>
        <v>64</v>
      </c>
      <c r="I67" s="95" t="s">
        <v>145</v>
      </c>
      <c r="J67" s="5" t="b">
        <f>misc[[#This Row],[Core_Hitter_Count]]&gt;0</f>
        <v>0</v>
      </c>
      <c r="K67" t="b">
        <f>misc[[#This Row],[LLC_Hitter_Count]]&gt;0</f>
        <v>0</v>
      </c>
      <c r="L67" t="b">
        <f>misc[[#This Row],[CHA_Hitter_Count]]&gt;0</f>
        <v>0</v>
      </c>
      <c r="M67" t="str">
        <f>_xlfn.TEXTJOIN("",,"*SOCKET0**COMPUTE",misc[[#This Row],[Compute]],"**UNCORE**CHA**CHA",misc[[#This Row],[location]],splitchar,"UTIL**MC*STATUS*")</f>
        <v>*SOCKET0**COMPUTE1**UNCORE**CHA**CHA64__UTIL**MC*STATUS*</v>
      </c>
      <c r="N67">
        <f>COUNTIFS(cha_mc[TestName],misc[[#This Row],[CHA_MCA_String]],cha_mc[VisualId],MC_Check!$H$2)</f>
        <v>0</v>
      </c>
      <c r="O67" t="str">
        <f>_xlfn.TEXTJOIN("",,"*SOCKET0**COMPUTE",misc[[#This Row],[Compute]],"**CPU**MODULE",misc[[#This Row],[Module]],splitchar,"MEC*CR*MCI*STATUS**")</f>
        <v>*SOCKET0**COMPUTE1**CPU**MODULE64__MEC*CR*MCI*STATUS**</v>
      </c>
      <c r="P67">
        <f>COUNTIFS(core_mc[TestName],misc[[#This Row],[MEC_MCA_String]],core_mc[VisualId],MC_Check!$H$2)</f>
        <v>0</v>
      </c>
      <c r="Q67" t="str">
        <f>_xlfn.TEXTJOIN("",,"*SOCKET0**COMPUTE",misc[[#This Row],[Compute]],"**CPU**MODULE",misc[[#This Row],[Module]],splitchar,"AGU*CR*MCI*STATUS**")</f>
        <v>*SOCKET0**COMPUTE1**CPU**MODULE64__AGU*CR*MCI*STATUS**</v>
      </c>
      <c r="R67">
        <f>COUNTIFS(core_mc[TestName],misc[[#This Row],[AGU_MCA_String]],core_mc[VisualId],MC_Check!$H$2)</f>
        <v>0</v>
      </c>
      <c r="S67" t="str">
        <f>_xlfn.TEXTJOIN("",,"*SOCKET0**COMPUTE",misc[[#This Row],[Compute]],"**CPU**MODULE",misc[[#This Row],[Module]],splitchar,"IC*CR*MCI*STATUS**")</f>
        <v>*SOCKET0**COMPUTE1**CPU**MODULE64__IC*CR*MCI*STATUS**</v>
      </c>
      <c r="T67">
        <f>COUNTIFS(core_mc[TestName],misc[[#This Row],[IC_MCA_String]],core_mc[VisualId],MC_Check!$H$2)</f>
        <v>0</v>
      </c>
      <c r="U67" t="str">
        <f>_xlfn.TEXTJOIN("",,"*SOCKET0**COMPUTE",misc[[#This Row],[Compute]],"**CPU**MODULE",misc[[#This Row],[Module]],splitchar,"BBL*CR*MCI*STATUS**")</f>
        <v>*SOCKET0**COMPUTE1**CPU**MODULE64__BBL*CR*MCI*STATUS**</v>
      </c>
      <c r="V67">
        <f>COUNTIFS(core_mc[TestName],misc[[#This Row],[CORE_BBL_String]],core_mc[VisualId],MC_Check!$H$2)</f>
        <v>0</v>
      </c>
      <c r="W67" t="str">
        <f>_xlfn.TEXTJOIN("",,"*SOCKET0**COMPUTE",misc[[#This Row],[Compute]],"**CPU**MODULE",misc[[#This Row],[Module]],splitchar,"BUS*CR*MCI*STATUS**")</f>
        <v>*SOCKET0**COMPUTE1**CPU**MODULE64__BUS*CR*MCI*STATUS**</v>
      </c>
      <c r="X67">
        <f>COUNTIFS(core_mc[TestName],misc[[#This Row],[Core_BUS_String]],core_mc[VisualId],MC_Check!$H$2)</f>
        <v>0</v>
      </c>
      <c r="Y67" t="str">
        <f>_xlfn.TEXTJOIN("",,"*SOCKET0**COMPUTE",misc[[#This Row],[Compute]],"**CPU**MODULE",misc[[#This Row],[Module]],splitchar,"L2*CR*MCI*STATUS**")</f>
        <v>*SOCKET0**COMPUTE1**CPU**MODULE64__L2*CR*MCI*STATUS**</v>
      </c>
      <c r="Z67">
        <f>COUNTIFS(core_mc[TestName],misc[[#This Row],[Core_L2_String]],core_mc[VisualId],MC_Check!$H$2)</f>
        <v>0</v>
      </c>
      <c r="AA67">
        <f>misc[[#This Row],[Core_BBL_Count]]+misc[[#This Row],[Core_IC_Count]]+misc[[#This Row],[Core_MEC_Count]]+misc[[#This Row],[Core_AGU_Count]]+misc[[#This Row],[Core_L2_Count]]+misc[[#This Row],[Core_BUS_Count]]</f>
        <v>0</v>
      </c>
      <c r="AB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AD67">
        <f>COUNTIFS(cha_mc[TestName],misc[[#This Row],[LLC_MCA_String]],cha_mc[VisualId],MC_Check!$H$2)</f>
        <v>0</v>
      </c>
    </row>
    <row r="68" spans="6:30" x14ac:dyDescent="0.3">
      <c r="F68">
        <v>1</v>
      </c>
      <c r="G68">
        <f t="shared" si="6"/>
        <v>65</v>
      </c>
      <c r="H68" s="95">
        <f>IF(MC_Check!$AK$2="PHY",misc[[#This Row],[location]],misc[[#This Row],[Module_log]])</f>
        <v>65</v>
      </c>
      <c r="I68" s="95" t="s">
        <v>145</v>
      </c>
      <c r="J68" s="5" t="b">
        <f>misc[[#This Row],[Core_Hitter_Count]]&gt;0</f>
        <v>0</v>
      </c>
      <c r="K68" t="b">
        <f>misc[[#This Row],[LLC_Hitter_Count]]&gt;0</f>
        <v>0</v>
      </c>
      <c r="L68" t="b">
        <f>misc[[#This Row],[CHA_Hitter_Count]]&gt;0</f>
        <v>0</v>
      </c>
      <c r="M68" t="str">
        <f>_xlfn.TEXTJOIN("",,"*SOCKET0**COMPUTE",misc[[#This Row],[Compute]],"**UNCORE**CHA**CHA",misc[[#This Row],[location]],splitchar,"UTIL**MC*STATUS*")</f>
        <v>*SOCKET0**COMPUTE1**UNCORE**CHA**CHA65__UTIL**MC*STATUS*</v>
      </c>
      <c r="N68">
        <f>COUNTIFS(cha_mc[TestName],misc[[#This Row],[CHA_MCA_String]],cha_mc[VisualId],MC_Check!$H$2)</f>
        <v>0</v>
      </c>
      <c r="O68" t="str">
        <f>_xlfn.TEXTJOIN("",,"*SOCKET0**COMPUTE",misc[[#This Row],[Compute]],"**CPU**MODULE",misc[[#This Row],[Module]],splitchar,"MEC*CR*MCI*STATUS**")</f>
        <v>*SOCKET0**COMPUTE1**CPU**MODULE65__MEC*CR*MCI*STATUS**</v>
      </c>
      <c r="P68">
        <f>COUNTIFS(core_mc[TestName],misc[[#This Row],[MEC_MCA_String]],core_mc[VisualId],MC_Check!$H$2)</f>
        <v>0</v>
      </c>
      <c r="Q68" t="str">
        <f>_xlfn.TEXTJOIN("",,"*SOCKET0**COMPUTE",misc[[#This Row],[Compute]],"**CPU**MODULE",misc[[#This Row],[Module]],splitchar,"AGU*CR*MCI*STATUS**")</f>
        <v>*SOCKET0**COMPUTE1**CPU**MODULE65__AGU*CR*MCI*STATUS**</v>
      </c>
      <c r="R68">
        <f>COUNTIFS(core_mc[TestName],misc[[#This Row],[AGU_MCA_String]],core_mc[VisualId],MC_Check!$H$2)</f>
        <v>0</v>
      </c>
      <c r="S68" t="str">
        <f>_xlfn.TEXTJOIN("",,"*SOCKET0**COMPUTE",misc[[#This Row],[Compute]],"**CPU**MODULE",misc[[#This Row],[Module]],splitchar,"IC*CR*MCI*STATUS**")</f>
        <v>*SOCKET0**COMPUTE1**CPU**MODULE65__IC*CR*MCI*STATUS**</v>
      </c>
      <c r="T68">
        <f>COUNTIFS(core_mc[TestName],misc[[#This Row],[IC_MCA_String]],core_mc[VisualId],MC_Check!$H$2)</f>
        <v>0</v>
      </c>
      <c r="U68" t="str">
        <f>_xlfn.TEXTJOIN("",,"*SOCKET0**COMPUTE",misc[[#This Row],[Compute]],"**CPU**MODULE",misc[[#This Row],[Module]],splitchar,"BBL*CR*MCI*STATUS**")</f>
        <v>*SOCKET0**COMPUTE1**CPU**MODULE65__BBL*CR*MCI*STATUS**</v>
      </c>
      <c r="V68">
        <f>COUNTIFS(core_mc[TestName],misc[[#This Row],[CORE_BBL_String]],core_mc[VisualId],MC_Check!$H$2)</f>
        <v>0</v>
      </c>
      <c r="W68" t="str">
        <f>_xlfn.TEXTJOIN("",,"*SOCKET0**COMPUTE",misc[[#This Row],[Compute]],"**CPU**MODULE",misc[[#This Row],[Module]],splitchar,"BUS*CR*MCI*STATUS**")</f>
        <v>*SOCKET0**COMPUTE1**CPU**MODULE65__BUS*CR*MCI*STATUS**</v>
      </c>
      <c r="X68">
        <f>COUNTIFS(core_mc[TestName],misc[[#This Row],[Core_BUS_String]],core_mc[VisualId],MC_Check!$H$2)</f>
        <v>0</v>
      </c>
      <c r="Y68" t="str">
        <f>_xlfn.TEXTJOIN("",,"*SOCKET0**COMPUTE",misc[[#This Row],[Compute]],"**CPU**MODULE",misc[[#This Row],[Module]],splitchar,"L2*CR*MCI*STATUS**")</f>
        <v>*SOCKET0**COMPUTE1**CPU**MODULE65__L2*CR*MCI*STATUS**</v>
      </c>
      <c r="Z68">
        <f>COUNTIFS(core_mc[TestName],misc[[#This Row],[Core_L2_String]],core_mc[VisualId],MC_Check!$H$2)</f>
        <v>0</v>
      </c>
      <c r="AA68">
        <f>misc[[#This Row],[Core_BBL_Count]]+misc[[#This Row],[Core_IC_Count]]+misc[[#This Row],[Core_MEC_Count]]+misc[[#This Row],[Core_AGU_Count]]+misc[[#This Row],[Core_L2_Count]]+misc[[#This Row],[Core_BUS_Count]]</f>
        <v>0</v>
      </c>
      <c r="AB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AD68">
        <f>COUNTIFS(cha_mc[TestName],misc[[#This Row],[LLC_MCA_String]],cha_mc[VisualId],MC_Check!$H$2)</f>
        <v>0</v>
      </c>
    </row>
    <row r="69" spans="6:30" x14ac:dyDescent="0.3">
      <c r="F69">
        <v>1</v>
      </c>
      <c r="G69">
        <f t="shared" si="6"/>
        <v>66</v>
      </c>
      <c r="H69" s="95">
        <f>IF(MC_Check!$AK$2="PHY",misc[[#This Row],[location]],misc[[#This Row],[Module_log]])</f>
        <v>66</v>
      </c>
      <c r="I69">
        <f>misc[[#This Row],[Compute]]*24+0</f>
        <v>24</v>
      </c>
      <c r="J69" s="5" t="b">
        <f>misc[[#This Row],[Core_Hitter_Count]]&gt;0</f>
        <v>0</v>
      </c>
      <c r="K69" t="b">
        <f>misc[[#This Row],[LLC_Hitter_Count]]&gt;0</f>
        <v>0</v>
      </c>
      <c r="L69" t="b">
        <f>misc[[#This Row],[CHA_Hitter_Count]]&gt;0</f>
        <v>0</v>
      </c>
      <c r="M69" t="str">
        <f>_xlfn.TEXTJOIN("",,"*SOCKET0**COMPUTE",misc[[#This Row],[Compute]],"**UNCORE**CHA**CHA",misc[[#This Row],[location]],splitchar,"UTIL**MC*STATUS*")</f>
        <v>*SOCKET0**COMPUTE1**UNCORE**CHA**CHA66__UTIL**MC*STATUS*</v>
      </c>
      <c r="N69">
        <f>COUNTIFS(cha_mc[TestName],misc[[#This Row],[CHA_MCA_String]],cha_mc[VisualId],MC_Check!$H$2)</f>
        <v>0</v>
      </c>
      <c r="O69" t="str">
        <f>_xlfn.TEXTJOIN("",,"*SOCKET0**COMPUTE",misc[[#This Row],[Compute]],"**CPU**MODULE",misc[[#This Row],[Module]],splitchar,"MEC*CR*MCI*STATUS**")</f>
        <v>*SOCKET0**COMPUTE1**CPU**MODULE66__MEC*CR*MCI*STATUS**</v>
      </c>
      <c r="P69">
        <f>COUNTIFS(core_mc[TestName],misc[[#This Row],[MEC_MCA_String]],core_mc[VisualId],MC_Check!$H$2)</f>
        <v>0</v>
      </c>
      <c r="Q69" t="str">
        <f>_xlfn.TEXTJOIN("",,"*SOCKET0**COMPUTE",misc[[#This Row],[Compute]],"**CPU**MODULE",misc[[#This Row],[Module]],splitchar,"AGU*CR*MCI*STATUS**")</f>
        <v>*SOCKET0**COMPUTE1**CPU**MODULE66__AGU*CR*MCI*STATUS**</v>
      </c>
      <c r="R69">
        <f>COUNTIFS(core_mc[TestName],misc[[#This Row],[AGU_MCA_String]],core_mc[VisualId],MC_Check!$H$2)</f>
        <v>0</v>
      </c>
      <c r="S69" t="str">
        <f>_xlfn.TEXTJOIN("",,"*SOCKET0**COMPUTE",misc[[#This Row],[Compute]],"**CPU**MODULE",misc[[#This Row],[Module]],splitchar,"IC*CR*MCI*STATUS**")</f>
        <v>*SOCKET0**COMPUTE1**CPU**MODULE66__IC*CR*MCI*STATUS**</v>
      </c>
      <c r="T69">
        <f>COUNTIFS(core_mc[TestName],misc[[#This Row],[IC_MCA_String]],core_mc[VisualId],MC_Check!$H$2)</f>
        <v>0</v>
      </c>
      <c r="U69" t="str">
        <f>_xlfn.TEXTJOIN("",,"*SOCKET0**COMPUTE",misc[[#This Row],[Compute]],"**CPU**MODULE",misc[[#This Row],[Module]],splitchar,"BBL*CR*MCI*STATUS**")</f>
        <v>*SOCKET0**COMPUTE1**CPU**MODULE66__BBL*CR*MCI*STATUS**</v>
      </c>
      <c r="V69">
        <f>COUNTIFS(core_mc[TestName],misc[[#This Row],[CORE_BBL_String]],core_mc[VisualId],MC_Check!$H$2)</f>
        <v>0</v>
      </c>
      <c r="W69" t="str">
        <f>_xlfn.TEXTJOIN("",,"*SOCKET0**COMPUTE",misc[[#This Row],[Compute]],"**CPU**MODULE",misc[[#This Row],[Module]],splitchar,"BUS*CR*MCI*STATUS**")</f>
        <v>*SOCKET0**COMPUTE1**CPU**MODULE66__BUS*CR*MCI*STATUS**</v>
      </c>
      <c r="X69">
        <f>COUNTIFS(core_mc[TestName],misc[[#This Row],[Core_BUS_String]],core_mc[VisualId],MC_Check!$H$2)</f>
        <v>0</v>
      </c>
      <c r="Y69" t="str">
        <f>_xlfn.TEXTJOIN("",,"*SOCKET0**COMPUTE",misc[[#This Row],[Compute]],"**CPU**MODULE",misc[[#This Row],[Module]],splitchar,"L2*CR*MCI*STATUS**")</f>
        <v>*SOCKET0**COMPUTE1**CPU**MODULE66__L2*CR*MCI*STATUS**</v>
      </c>
      <c r="Z69">
        <f>COUNTIFS(core_mc[TestName],misc[[#This Row],[Core_L2_String]],core_mc[VisualId],MC_Check!$H$2)</f>
        <v>0</v>
      </c>
      <c r="AA69">
        <f>misc[[#This Row],[Core_BBL_Count]]+misc[[#This Row],[Core_IC_Count]]+misc[[#This Row],[Core_MEC_Count]]+misc[[#This Row],[Core_AGU_Count]]+misc[[#This Row],[Core_L2_Count]]+misc[[#This Row],[Core_BUS_Count]]</f>
        <v>0</v>
      </c>
      <c r="AB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AD69">
        <f>COUNTIFS(cha_mc[TestName],misc[[#This Row],[LLC_MCA_String]],cha_mc[VisualId],MC_Check!$H$2)</f>
        <v>0</v>
      </c>
    </row>
    <row r="70" spans="6:30" x14ac:dyDescent="0.3">
      <c r="F70">
        <v>1</v>
      </c>
      <c r="G70">
        <f t="shared" si="6"/>
        <v>67</v>
      </c>
      <c r="H70" s="95">
        <f>IF(MC_Check!$AK$2="PHY",misc[[#This Row],[location]],misc[[#This Row],[Module_log]])</f>
        <v>67</v>
      </c>
      <c r="I70">
        <f>misc[[#This Row],[Compute]]*24+4</f>
        <v>28</v>
      </c>
      <c r="J70" s="5" t="b">
        <f>misc[[#This Row],[Core_Hitter_Count]]&gt;0</f>
        <v>0</v>
      </c>
      <c r="K70" t="b">
        <f>misc[[#This Row],[LLC_Hitter_Count]]&gt;0</f>
        <v>0</v>
      </c>
      <c r="L70" t="b">
        <f>misc[[#This Row],[CHA_Hitter_Count]]&gt;0</f>
        <v>0</v>
      </c>
      <c r="M70" t="str">
        <f>_xlfn.TEXTJOIN("",,"*SOCKET0**COMPUTE",misc[[#This Row],[Compute]],"**UNCORE**CHA**CHA",misc[[#This Row],[location]],splitchar,"UTIL**MC*STATUS*")</f>
        <v>*SOCKET0**COMPUTE1**UNCORE**CHA**CHA67__UTIL**MC*STATUS*</v>
      </c>
      <c r="N70">
        <f>COUNTIFS(cha_mc[TestName],misc[[#This Row],[CHA_MCA_String]],cha_mc[VisualId],MC_Check!$H$2)</f>
        <v>0</v>
      </c>
      <c r="O70" t="str">
        <f>_xlfn.TEXTJOIN("",,"*SOCKET0**COMPUTE",misc[[#This Row],[Compute]],"**CPU**MODULE",misc[[#This Row],[Module]],splitchar,"MEC*CR*MCI*STATUS**")</f>
        <v>*SOCKET0**COMPUTE1**CPU**MODULE67__MEC*CR*MCI*STATUS**</v>
      </c>
      <c r="P70">
        <f>COUNTIFS(core_mc[TestName],misc[[#This Row],[MEC_MCA_String]],core_mc[VisualId],MC_Check!$H$2)</f>
        <v>0</v>
      </c>
      <c r="Q70" t="str">
        <f>_xlfn.TEXTJOIN("",,"*SOCKET0**COMPUTE",misc[[#This Row],[Compute]],"**CPU**MODULE",misc[[#This Row],[Module]],splitchar,"AGU*CR*MCI*STATUS**")</f>
        <v>*SOCKET0**COMPUTE1**CPU**MODULE67__AGU*CR*MCI*STATUS**</v>
      </c>
      <c r="R70">
        <f>COUNTIFS(core_mc[TestName],misc[[#This Row],[AGU_MCA_String]],core_mc[VisualId],MC_Check!$H$2)</f>
        <v>0</v>
      </c>
      <c r="S70" t="str">
        <f>_xlfn.TEXTJOIN("",,"*SOCKET0**COMPUTE",misc[[#This Row],[Compute]],"**CPU**MODULE",misc[[#This Row],[Module]],splitchar,"IC*CR*MCI*STATUS**")</f>
        <v>*SOCKET0**COMPUTE1**CPU**MODULE67__IC*CR*MCI*STATUS**</v>
      </c>
      <c r="T70">
        <f>COUNTIFS(core_mc[TestName],misc[[#This Row],[IC_MCA_String]],core_mc[VisualId],MC_Check!$H$2)</f>
        <v>0</v>
      </c>
      <c r="U70" t="str">
        <f>_xlfn.TEXTJOIN("",,"*SOCKET0**COMPUTE",misc[[#This Row],[Compute]],"**CPU**MODULE",misc[[#This Row],[Module]],splitchar,"BBL*CR*MCI*STATUS**")</f>
        <v>*SOCKET0**COMPUTE1**CPU**MODULE67__BBL*CR*MCI*STATUS**</v>
      </c>
      <c r="V70">
        <f>COUNTIFS(core_mc[TestName],misc[[#This Row],[CORE_BBL_String]],core_mc[VisualId],MC_Check!$H$2)</f>
        <v>0</v>
      </c>
      <c r="W70" t="str">
        <f>_xlfn.TEXTJOIN("",,"*SOCKET0**COMPUTE",misc[[#This Row],[Compute]],"**CPU**MODULE",misc[[#This Row],[Module]],splitchar,"BUS*CR*MCI*STATUS**")</f>
        <v>*SOCKET0**COMPUTE1**CPU**MODULE67__BUS*CR*MCI*STATUS**</v>
      </c>
      <c r="X70">
        <f>COUNTIFS(core_mc[TestName],misc[[#This Row],[Core_BUS_String]],core_mc[VisualId],MC_Check!$H$2)</f>
        <v>0</v>
      </c>
      <c r="Y70" t="str">
        <f>_xlfn.TEXTJOIN("",,"*SOCKET0**COMPUTE",misc[[#This Row],[Compute]],"**CPU**MODULE",misc[[#This Row],[Module]],splitchar,"L2*CR*MCI*STATUS**")</f>
        <v>*SOCKET0**COMPUTE1**CPU**MODULE67__L2*CR*MCI*STATUS**</v>
      </c>
      <c r="Z70">
        <f>COUNTIFS(core_mc[TestName],misc[[#This Row],[Core_L2_String]],core_mc[VisualId],MC_Check!$H$2)</f>
        <v>0</v>
      </c>
      <c r="AA70">
        <f>misc[[#This Row],[Core_BBL_Count]]+misc[[#This Row],[Core_IC_Count]]+misc[[#This Row],[Core_MEC_Count]]+misc[[#This Row],[Core_AGU_Count]]+misc[[#This Row],[Core_L2_Count]]+misc[[#This Row],[Core_BUS_Count]]</f>
        <v>0</v>
      </c>
      <c r="AB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AD70">
        <f>COUNTIFS(cha_mc[TestName],misc[[#This Row],[LLC_MCA_String]],cha_mc[VisualId],MC_Check!$H$2)</f>
        <v>0</v>
      </c>
    </row>
    <row r="71" spans="6:30" x14ac:dyDescent="0.3">
      <c r="F71">
        <v>1</v>
      </c>
      <c r="G71">
        <f t="shared" si="6"/>
        <v>68</v>
      </c>
      <c r="H71" s="95">
        <f>IF(MC_Check!$AK$2="PHY",misc[[#This Row],[location]],misc[[#This Row],[Module_log]])</f>
        <v>68</v>
      </c>
      <c r="I71">
        <f>misc[[#This Row],[Compute]]*24+8</f>
        <v>32</v>
      </c>
      <c r="J71" s="5" t="b">
        <f>misc[[#This Row],[Core_Hitter_Count]]&gt;0</f>
        <v>0</v>
      </c>
      <c r="K71" t="b">
        <f>misc[[#This Row],[LLC_Hitter_Count]]&gt;0</f>
        <v>0</v>
      </c>
      <c r="L71" t="b">
        <f>misc[[#This Row],[CHA_Hitter_Count]]&gt;0</f>
        <v>0</v>
      </c>
      <c r="M71" t="str">
        <f>_xlfn.TEXTJOIN("",,"*SOCKET0**COMPUTE",misc[[#This Row],[Compute]],"**UNCORE**CHA**CHA",misc[[#This Row],[location]],splitchar,"UTIL**MC*STATUS*")</f>
        <v>*SOCKET0**COMPUTE1**UNCORE**CHA**CHA68__UTIL**MC*STATUS*</v>
      </c>
      <c r="N71">
        <f>COUNTIFS(cha_mc[TestName],misc[[#This Row],[CHA_MCA_String]],cha_mc[VisualId],MC_Check!$H$2)</f>
        <v>0</v>
      </c>
      <c r="O71" t="str">
        <f>_xlfn.TEXTJOIN("",,"*SOCKET0**COMPUTE",misc[[#This Row],[Compute]],"**CPU**MODULE",misc[[#This Row],[Module]],splitchar,"MEC*CR*MCI*STATUS**")</f>
        <v>*SOCKET0**COMPUTE1**CPU**MODULE68__MEC*CR*MCI*STATUS**</v>
      </c>
      <c r="P71">
        <f>COUNTIFS(core_mc[TestName],misc[[#This Row],[MEC_MCA_String]],core_mc[VisualId],MC_Check!$H$2)</f>
        <v>0</v>
      </c>
      <c r="Q71" t="str">
        <f>_xlfn.TEXTJOIN("",,"*SOCKET0**COMPUTE",misc[[#This Row],[Compute]],"**CPU**MODULE",misc[[#This Row],[Module]],splitchar,"AGU*CR*MCI*STATUS**")</f>
        <v>*SOCKET0**COMPUTE1**CPU**MODULE68__AGU*CR*MCI*STATUS**</v>
      </c>
      <c r="R71">
        <f>COUNTIFS(core_mc[TestName],misc[[#This Row],[AGU_MCA_String]],core_mc[VisualId],MC_Check!$H$2)</f>
        <v>0</v>
      </c>
      <c r="S71" t="str">
        <f>_xlfn.TEXTJOIN("",,"*SOCKET0**COMPUTE",misc[[#This Row],[Compute]],"**CPU**MODULE",misc[[#This Row],[Module]],splitchar,"IC*CR*MCI*STATUS**")</f>
        <v>*SOCKET0**COMPUTE1**CPU**MODULE68__IC*CR*MCI*STATUS**</v>
      </c>
      <c r="T71">
        <f>COUNTIFS(core_mc[TestName],misc[[#This Row],[IC_MCA_String]],core_mc[VisualId],MC_Check!$H$2)</f>
        <v>0</v>
      </c>
      <c r="U71" t="str">
        <f>_xlfn.TEXTJOIN("",,"*SOCKET0**COMPUTE",misc[[#This Row],[Compute]],"**CPU**MODULE",misc[[#This Row],[Module]],splitchar,"BBL*CR*MCI*STATUS**")</f>
        <v>*SOCKET0**COMPUTE1**CPU**MODULE68__BBL*CR*MCI*STATUS**</v>
      </c>
      <c r="V71">
        <f>COUNTIFS(core_mc[TestName],misc[[#This Row],[CORE_BBL_String]],core_mc[VisualId],MC_Check!$H$2)</f>
        <v>0</v>
      </c>
      <c r="W71" t="str">
        <f>_xlfn.TEXTJOIN("",,"*SOCKET0**COMPUTE",misc[[#This Row],[Compute]],"**CPU**MODULE",misc[[#This Row],[Module]],splitchar,"BUS*CR*MCI*STATUS**")</f>
        <v>*SOCKET0**COMPUTE1**CPU**MODULE68__BUS*CR*MCI*STATUS**</v>
      </c>
      <c r="X71">
        <f>COUNTIFS(core_mc[TestName],misc[[#This Row],[Core_BUS_String]],core_mc[VisualId],MC_Check!$H$2)</f>
        <v>0</v>
      </c>
      <c r="Y71" t="str">
        <f>_xlfn.TEXTJOIN("",,"*SOCKET0**COMPUTE",misc[[#This Row],[Compute]],"**CPU**MODULE",misc[[#This Row],[Module]],splitchar,"L2*CR*MCI*STATUS**")</f>
        <v>*SOCKET0**COMPUTE1**CPU**MODULE68__L2*CR*MCI*STATUS**</v>
      </c>
      <c r="Z71">
        <f>COUNTIFS(core_mc[TestName],misc[[#This Row],[Core_L2_String]],core_mc[VisualId],MC_Check!$H$2)</f>
        <v>0</v>
      </c>
      <c r="AA71">
        <f>misc[[#This Row],[Core_BBL_Count]]+misc[[#This Row],[Core_IC_Count]]+misc[[#This Row],[Core_MEC_Count]]+misc[[#This Row],[Core_AGU_Count]]+misc[[#This Row],[Core_L2_Count]]+misc[[#This Row],[Core_BUS_Count]]</f>
        <v>0</v>
      </c>
      <c r="AB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AD71">
        <f>COUNTIFS(cha_mc[TestName],misc[[#This Row],[LLC_MCA_String]],cha_mc[VisualId],MC_Check!$H$2)</f>
        <v>0</v>
      </c>
    </row>
    <row r="72" spans="6:30" x14ac:dyDescent="0.3">
      <c r="F72">
        <v>1</v>
      </c>
      <c r="G72">
        <f t="shared" si="6"/>
        <v>69</v>
      </c>
      <c r="H72" s="95">
        <f>IF(MC_Check!$AK$2="PHY",misc[[#This Row],[location]],misc[[#This Row],[Module_log]])</f>
        <v>69</v>
      </c>
      <c r="I72" s="95" t="s">
        <v>145</v>
      </c>
      <c r="J72" s="5" t="b">
        <f>misc[[#This Row],[Core_Hitter_Count]]&gt;0</f>
        <v>0</v>
      </c>
      <c r="K72" t="b">
        <f>misc[[#This Row],[LLC_Hitter_Count]]&gt;0</f>
        <v>0</v>
      </c>
      <c r="L72" t="b">
        <f>misc[[#This Row],[CHA_Hitter_Count]]&gt;0</f>
        <v>0</v>
      </c>
      <c r="M72" t="str">
        <f>_xlfn.TEXTJOIN("",,"*SOCKET0**COMPUTE",misc[[#This Row],[Compute]],"**UNCORE**CHA**CHA",misc[[#This Row],[location]],splitchar,"UTIL**MC*STATUS*")</f>
        <v>*SOCKET0**COMPUTE1**UNCORE**CHA**CHA69__UTIL**MC*STATUS*</v>
      </c>
      <c r="N72">
        <f>COUNTIFS(cha_mc[TestName],misc[[#This Row],[CHA_MCA_String]],cha_mc[VisualId],MC_Check!$H$2)</f>
        <v>0</v>
      </c>
      <c r="O72" t="str">
        <f>_xlfn.TEXTJOIN("",,"*SOCKET0**COMPUTE",misc[[#This Row],[Compute]],"**CPU**MODULE",misc[[#This Row],[Module]],splitchar,"MEC*CR*MCI*STATUS**")</f>
        <v>*SOCKET0**COMPUTE1**CPU**MODULE69__MEC*CR*MCI*STATUS**</v>
      </c>
      <c r="P72">
        <f>COUNTIFS(core_mc[TestName],misc[[#This Row],[MEC_MCA_String]],core_mc[VisualId],MC_Check!$H$2)</f>
        <v>0</v>
      </c>
      <c r="Q72" t="str">
        <f>_xlfn.TEXTJOIN("",,"*SOCKET0**COMPUTE",misc[[#This Row],[Compute]],"**CPU**MODULE",misc[[#This Row],[Module]],splitchar,"AGU*CR*MCI*STATUS**")</f>
        <v>*SOCKET0**COMPUTE1**CPU**MODULE69__AGU*CR*MCI*STATUS**</v>
      </c>
      <c r="R72">
        <f>COUNTIFS(core_mc[TestName],misc[[#This Row],[AGU_MCA_String]],core_mc[VisualId],MC_Check!$H$2)</f>
        <v>0</v>
      </c>
      <c r="S72" t="str">
        <f>_xlfn.TEXTJOIN("",,"*SOCKET0**COMPUTE",misc[[#This Row],[Compute]],"**CPU**MODULE",misc[[#This Row],[Module]],splitchar,"IC*CR*MCI*STATUS**")</f>
        <v>*SOCKET0**COMPUTE1**CPU**MODULE69__IC*CR*MCI*STATUS**</v>
      </c>
      <c r="T72">
        <f>COUNTIFS(core_mc[TestName],misc[[#This Row],[IC_MCA_String]],core_mc[VisualId],MC_Check!$H$2)</f>
        <v>0</v>
      </c>
      <c r="U72" t="str">
        <f>_xlfn.TEXTJOIN("",,"*SOCKET0**COMPUTE",misc[[#This Row],[Compute]],"**CPU**MODULE",misc[[#This Row],[Module]],splitchar,"BBL*CR*MCI*STATUS**")</f>
        <v>*SOCKET0**COMPUTE1**CPU**MODULE69__BBL*CR*MCI*STATUS**</v>
      </c>
      <c r="V72">
        <f>COUNTIFS(core_mc[TestName],misc[[#This Row],[CORE_BBL_String]],core_mc[VisualId],MC_Check!$H$2)</f>
        <v>0</v>
      </c>
      <c r="W72" t="str">
        <f>_xlfn.TEXTJOIN("",,"*SOCKET0**COMPUTE",misc[[#This Row],[Compute]],"**CPU**MODULE",misc[[#This Row],[Module]],splitchar,"BUS*CR*MCI*STATUS**")</f>
        <v>*SOCKET0**COMPUTE1**CPU**MODULE69__BUS*CR*MCI*STATUS**</v>
      </c>
      <c r="X72">
        <f>COUNTIFS(core_mc[TestName],misc[[#This Row],[Core_BUS_String]],core_mc[VisualId],MC_Check!$H$2)</f>
        <v>0</v>
      </c>
      <c r="Y72" t="str">
        <f>_xlfn.TEXTJOIN("",,"*SOCKET0**COMPUTE",misc[[#This Row],[Compute]],"**CPU**MODULE",misc[[#This Row],[Module]],splitchar,"L2*CR*MCI*STATUS**")</f>
        <v>*SOCKET0**COMPUTE1**CPU**MODULE69__L2*CR*MCI*STATUS**</v>
      </c>
      <c r="Z72">
        <f>COUNTIFS(core_mc[TestName],misc[[#This Row],[Core_L2_String]],core_mc[VisualId],MC_Check!$H$2)</f>
        <v>0</v>
      </c>
      <c r="AA72">
        <f>misc[[#This Row],[Core_BBL_Count]]+misc[[#This Row],[Core_IC_Count]]+misc[[#This Row],[Core_MEC_Count]]+misc[[#This Row],[Core_AGU_Count]]+misc[[#This Row],[Core_L2_Count]]+misc[[#This Row],[Core_BUS_Count]]</f>
        <v>0</v>
      </c>
      <c r="AB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AD72">
        <f>COUNTIFS(cha_mc[TestName],misc[[#This Row],[LLC_MCA_String]],cha_mc[VisualId],MC_Check!$H$2)</f>
        <v>0</v>
      </c>
    </row>
    <row r="73" spans="6:30" x14ac:dyDescent="0.3">
      <c r="F73">
        <v>1</v>
      </c>
      <c r="G73">
        <f t="shared" si="6"/>
        <v>70</v>
      </c>
      <c r="H73" s="95">
        <f>IF(MC_Check!$AK$2="PHY",misc[[#This Row],[location]],misc[[#This Row],[Module_log]])</f>
        <v>70</v>
      </c>
      <c r="I73" s="95" t="s">
        <v>145</v>
      </c>
      <c r="J73" s="5" t="b">
        <f>misc[[#This Row],[Core_Hitter_Count]]&gt;0</f>
        <v>0</v>
      </c>
      <c r="K73" t="b">
        <f>misc[[#This Row],[LLC_Hitter_Count]]&gt;0</f>
        <v>0</v>
      </c>
      <c r="L73" t="b">
        <f>misc[[#This Row],[CHA_Hitter_Count]]&gt;0</f>
        <v>0</v>
      </c>
      <c r="M73" t="str">
        <f>_xlfn.TEXTJOIN("",,"*SOCKET0**COMPUTE",misc[[#This Row],[Compute]],"**UNCORE**CHA**CHA",misc[[#This Row],[location]],splitchar,"UTIL**MC*STATUS*")</f>
        <v>*SOCKET0**COMPUTE1**UNCORE**CHA**CHA70__UTIL**MC*STATUS*</v>
      </c>
      <c r="N73">
        <f>COUNTIFS(cha_mc[TestName],misc[[#This Row],[CHA_MCA_String]],cha_mc[VisualId],MC_Check!$H$2)</f>
        <v>0</v>
      </c>
      <c r="O73" t="str">
        <f>_xlfn.TEXTJOIN("",,"*SOCKET0**COMPUTE",misc[[#This Row],[Compute]],"**CPU**MODULE",misc[[#This Row],[Module]],splitchar,"MEC*CR*MCI*STATUS**")</f>
        <v>*SOCKET0**COMPUTE1**CPU**MODULE70__MEC*CR*MCI*STATUS**</v>
      </c>
      <c r="P73">
        <f>COUNTIFS(core_mc[TestName],misc[[#This Row],[MEC_MCA_String]],core_mc[VisualId],MC_Check!$H$2)</f>
        <v>0</v>
      </c>
      <c r="Q73" t="str">
        <f>_xlfn.TEXTJOIN("",,"*SOCKET0**COMPUTE",misc[[#This Row],[Compute]],"**CPU**MODULE",misc[[#This Row],[Module]],splitchar,"AGU*CR*MCI*STATUS**")</f>
        <v>*SOCKET0**COMPUTE1**CPU**MODULE70__AGU*CR*MCI*STATUS**</v>
      </c>
      <c r="R73">
        <f>COUNTIFS(core_mc[TestName],misc[[#This Row],[AGU_MCA_String]],core_mc[VisualId],MC_Check!$H$2)</f>
        <v>0</v>
      </c>
      <c r="S73" t="str">
        <f>_xlfn.TEXTJOIN("",,"*SOCKET0**COMPUTE",misc[[#This Row],[Compute]],"**CPU**MODULE",misc[[#This Row],[Module]],splitchar,"IC*CR*MCI*STATUS**")</f>
        <v>*SOCKET0**COMPUTE1**CPU**MODULE70__IC*CR*MCI*STATUS**</v>
      </c>
      <c r="T73">
        <f>COUNTIFS(core_mc[TestName],misc[[#This Row],[IC_MCA_String]],core_mc[VisualId],MC_Check!$H$2)</f>
        <v>0</v>
      </c>
      <c r="U73" t="str">
        <f>_xlfn.TEXTJOIN("",,"*SOCKET0**COMPUTE",misc[[#This Row],[Compute]],"**CPU**MODULE",misc[[#This Row],[Module]],splitchar,"BBL*CR*MCI*STATUS**")</f>
        <v>*SOCKET0**COMPUTE1**CPU**MODULE70__BBL*CR*MCI*STATUS**</v>
      </c>
      <c r="V73">
        <f>COUNTIFS(core_mc[TestName],misc[[#This Row],[CORE_BBL_String]],core_mc[VisualId],MC_Check!$H$2)</f>
        <v>0</v>
      </c>
      <c r="W73" t="str">
        <f>_xlfn.TEXTJOIN("",,"*SOCKET0**COMPUTE",misc[[#This Row],[Compute]],"**CPU**MODULE",misc[[#This Row],[Module]],splitchar,"BUS*CR*MCI*STATUS**")</f>
        <v>*SOCKET0**COMPUTE1**CPU**MODULE70__BUS*CR*MCI*STATUS**</v>
      </c>
      <c r="X73">
        <f>COUNTIFS(core_mc[TestName],misc[[#This Row],[Core_BUS_String]],core_mc[VisualId],MC_Check!$H$2)</f>
        <v>0</v>
      </c>
      <c r="Y73" t="str">
        <f>_xlfn.TEXTJOIN("",,"*SOCKET0**COMPUTE",misc[[#This Row],[Compute]],"**CPU**MODULE",misc[[#This Row],[Module]],splitchar,"L2*CR*MCI*STATUS**")</f>
        <v>*SOCKET0**COMPUTE1**CPU**MODULE70__L2*CR*MCI*STATUS**</v>
      </c>
      <c r="Z73">
        <f>COUNTIFS(core_mc[TestName],misc[[#This Row],[Core_L2_String]],core_mc[VisualId],MC_Check!$H$2)</f>
        <v>0</v>
      </c>
      <c r="AA73">
        <f>misc[[#This Row],[Core_BBL_Count]]+misc[[#This Row],[Core_IC_Count]]+misc[[#This Row],[Core_MEC_Count]]+misc[[#This Row],[Core_AGU_Count]]+misc[[#This Row],[Core_L2_Count]]+misc[[#This Row],[Core_BUS_Count]]</f>
        <v>0</v>
      </c>
      <c r="AB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AD73">
        <f>COUNTIFS(cha_mc[TestName],misc[[#This Row],[LLC_MCA_String]],cha_mc[VisualId],MC_Check!$H$2)</f>
        <v>0</v>
      </c>
    </row>
    <row r="74" spans="6:30" x14ac:dyDescent="0.3">
      <c r="F74">
        <v>1</v>
      </c>
      <c r="G74">
        <f t="shared" si="6"/>
        <v>71</v>
      </c>
      <c r="H74" s="95">
        <f>IF(MC_Check!$AK$2="PHY",misc[[#This Row],[location]],misc[[#This Row],[Module_log]])</f>
        <v>71</v>
      </c>
      <c r="I74" s="95" t="s">
        <v>145</v>
      </c>
      <c r="J74" s="5" t="b">
        <f>misc[[#This Row],[Core_Hitter_Count]]&gt;0</f>
        <v>0</v>
      </c>
      <c r="K74" t="b">
        <f>misc[[#This Row],[LLC_Hitter_Count]]&gt;0</f>
        <v>0</v>
      </c>
      <c r="L74" t="b">
        <f>misc[[#This Row],[CHA_Hitter_Count]]&gt;0</f>
        <v>0</v>
      </c>
      <c r="M74" t="str">
        <f>_xlfn.TEXTJOIN("",,"*SOCKET0**COMPUTE",misc[[#This Row],[Compute]],"**UNCORE**CHA**CHA",misc[[#This Row],[location]],splitchar,"UTIL**MC*STATUS*")</f>
        <v>*SOCKET0**COMPUTE1**UNCORE**CHA**CHA71__UTIL**MC*STATUS*</v>
      </c>
      <c r="N74">
        <f>COUNTIFS(cha_mc[TestName],misc[[#This Row],[CHA_MCA_String]],cha_mc[VisualId],MC_Check!$H$2)</f>
        <v>0</v>
      </c>
      <c r="O74" t="str">
        <f>_xlfn.TEXTJOIN("",,"*SOCKET0**COMPUTE",misc[[#This Row],[Compute]],"**CPU**MODULE",misc[[#This Row],[Module]],splitchar,"MEC*CR*MCI*STATUS**")</f>
        <v>*SOCKET0**COMPUTE1**CPU**MODULE71__MEC*CR*MCI*STATUS**</v>
      </c>
      <c r="P74">
        <f>COUNTIFS(core_mc[TestName],misc[[#This Row],[MEC_MCA_String]],core_mc[VisualId],MC_Check!$H$2)</f>
        <v>0</v>
      </c>
      <c r="Q74" t="str">
        <f>_xlfn.TEXTJOIN("",,"*SOCKET0**COMPUTE",misc[[#This Row],[Compute]],"**CPU**MODULE",misc[[#This Row],[Module]],splitchar,"AGU*CR*MCI*STATUS**")</f>
        <v>*SOCKET0**COMPUTE1**CPU**MODULE71__AGU*CR*MCI*STATUS**</v>
      </c>
      <c r="R74">
        <f>COUNTIFS(core_mc[TestName],misc[[#This Row],[AGU_MCA_String]],core_mc[VisualId],MC_Check!$H$2)</f>
        <v>0</v>
      </c>
      <c r="S74" t="str">
        <f>_xlfn.TEXTJOIN("",,"*SOCKET0**COMPUTE",misc[[#This Row],[Compute]],"**CPU**MODULE",misc[[#This Row],[Module]],splitchar,"IC*CR*MCI*STATUS**")</f>
        <v>*SOCKET0**COMPUTE1**CPU**MODULE71__IC*CR*MCI*STATUS**</v>
      </c>
      <c r="T74">
        <f>COUNTIFS(core_mc[TestName],misc[[#This Row],[IC_MCA_String]],core_mc[VisualId],MC_Check!$H$2)</f>
        <v>0</v>
      </c>
      <c r="U74" t="str">
        <f>_xlfn.TEXTJOIN("",,"*SOCKET0**COMPUTE",misc[[#This Row],[Compute]],"**CPU**MODULE",misc[[#This Row],[Module]],splitchar,"BBL*CR*MCI*STATUS**")</f>
        <v>*SOCKET0**COMPUTE1**CPU**MODULE71__BBL*CR*MCI*STATUS**</v>
      </c>
      <c r="V74">
        <f>COUNTIFS(core_mc[TestName],misc[[#This Row],[CORE_BBL_String]],core_mc[VisualId],MC_Check!$H$2)</f>
        <v>0</v>
      </c>
      <c r="W74" t="str">
        <f>_xlfn.TEXTJOIN("",,"*SOCKET0**COMPUTE",misc[[#This Row],[Compute]],"**CPU**MODULE",misc[[#This Row],[Module]],splitchar,"BUS*CR*MCI*STATUS**")</f>
        <v>*SOCKET0**COMPUTE1**CPU**MODULE71__BUS*CR*MCI*STATUS**</v>
      </c>
      <c r="X74">
        <f>COUNTIFS(core_mc[TestName],misc[[#This Row],[Core_BUS_String]],core_mc[VisualId],MC_Check!$H$2)</f>
        <v>0</v>
      </c>
      <c r="Y74" t="str">
        <f>_xlfn.TEXTJOIN("",,"*SOCKET0**COMPUTE",misc[[#This Row],[Compute]],"**CPU**MODULE",misc[[#This Row],[Module]],splitchar,"L2*CR*MCI*STATUS**")</f>
        <v>*SOCKET0**COMPUTE1**CPU**MODULE71__L2*CR*MCI*STATUS**</v>
      </c>
      <c r="Z74">
        <f>COUNTIFS(core_mc[TestName],misc[[#This Row],[Core_L2_String]],core_mc[VisualId],MC_Check!$H$2)</f>
        <v>0</v>
      </c>
      <c r="AA74">
        <f>misc[[#This Row],[Core_BBL_Count]]+misc[[#This Row],[Core_IC_Count]]+misc[[#This Row],[Core_MEC_Count]]+misc[[#This Row],[Core_AGU_Count]]+misc[[#This Row],[Core_L2_Count]]+misc[[#This Row],[Core_BUS_Count]]</f>
        <v>0</v>
      </c>
      <c r="AB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AD74">
        <f>COUNTIFS(cha_mc[TestName],misc[[#This Row],[LLC_MCA_String]],cha_mc[VisualId],MC_Check!$H$2)</f>
        <v>0</v>
      </c>
    </row>
    <row r="75" spans="6:30" x14ac:dyDescent="0.3">
      <c r="F75">
        <v>1</v>
      </c>
      <c r="G75">
        <f t="shared" si="6"/>
        <v>72</v>
      </c>
      <c r="H75" s="95">
        <f>IF(MC_Check!$AK$2="PHY",misc[[#This Row],[location]],misc[[#This Row],[Module_log]])</f>
        <v>72</v>
      </c>
      <c r="I75" s="95" t="s">
        <v>145</v>
      </c>
      <c r="J75" s="5" t="b">
        <f>misc[[#This Row],[Core_Hitter_Count]]&gt;0</f>
        <v>0</v>
      </c>
      <c r="K75" t="b">
        <f>misc[[#This Row],[LLC_Hitter_Count]]&gt;0</f>
        <v>0</v>
      </c>
      <c r="L75" t="b">
        <f>misc[[#This Row],[CHA_Hitter_Count]]&gt;0</f>
        <v>0</v>
      </c>
      <c r="M75" t="str">
        <f>_xlfn.TEXTJOIN("",,"*SOCKET0**COMPUTE",misc[[#This Row],[Compute]],"**UNCORE**CHA**CHA",misc[[#This Row],[location]],splitchar,"UTIL**MC*STATUS*")</f>
        <v>*SOCKET0**COMPUTE1**UNCORE**CHA**CHA72__UTIL**MC*STATUS*</v>
      </c>
      <c r="N75">
        <f>COUNTIFS(cha_mc[TestName],misc[[#This Row],[CHA_MCA_String]],cha_mc[VisualId],MC_Check!$H$2)</f>
        <v>0</v>
      </c>
      <c r="O75" t="str">
        <f>_xlfn.TEXTJOIN("",,"*SOCKET0**COMPUTE",misc[[#This Row],[Compute]],"**CPU**MODULE",misc[[#This Row],[Module]],splitchar,"MEC*CR*MCI*STATUS**")</f>
        <v>*SOCKET0**COMPUTE1**CPU**MODULE72__MEC*CR*MCI*STATUS**</v>
      </c>
      <c r="P75">
        <f>COUNTIFS(core_mc[TestName],misc[[#This Row],[MEC_MCA_String]],core_mc[VisualId],MC_Check!$H$2)</f>
        <v>0</v>
      </c>
      <c r="Q75" t="str">
        <f>_xlfn.TEXTJOIN("",,"*SOCKET0**COMPUTE",misc[[#This Row],[Compute]],"**CPU**MODULE",misc[[#This Row],[Module]],splitchar,"AGU*CR*MCI*STATUS**")</f>
        <v>*SOCKET0**COMPUTE1**CPU**MODULE72__AGU*CR*MCI*STATUS**</v>
      </c>
      <c r="R75">
        <f>COUNTIFS(core_mc[TestName],misc[[#This Row],[AGU_MCA_String]],core_mc[VisualId],MC_Check!$H$2)</f>
        <v>0</v>
      </c>
      <c r="S75" t="str">
        <f>_xlfn.TEXTJOIN("",,"*SOCKET0**COMPUTE",misc[[#This Row],[Compute]],"**CPU**MODULE",misc[[#This Row],[Module]],splitchar,"IC*CR*MCI*STATUS**")</f>
        <v>*SOCKET0**COMPUTE1**CPU**MODULE72__IC*CR*MCI*STATUS**</v>
      </c>
      <c r="T75">
        <f>COUNTIFS(core_mc[TestName],misc[[#This Row],[IC_MCA_String]],core_mc[VisualId],MC_Check!$H$2)</f>
        <v>0</v>
      </c>
      <c r="U75" t="str">
        <f>_xlfn.TEXTJOIN("",,"*SOCKET0**COMPUTE",misc[[#This Row],[Compute]],"**CPU**MODULE",misc[[#This Row],[Module]],splitchar,"BBL*CR*MCI*STATUS**")</f>
        <v>*SOCKET0**COMPUTE1**CPU**MODULE72__BBL*CR*MCI*STATUS**</v>
      </c>
      <c r="V75">
        <f>COUNTIFS(core_mc[TestName],misc[[#This Row],[CORE_BBL_String]],core_mc[VisualId],MC_Check!$H$2)</f>
        <v>0</v>
      </c>
      <c r="W75" t="str">
        <f>_xlfn.TEXTJOIN("",,"*SOCKET0**COMPUTE",misc[[#This Row],[Compute]],"**CPU**MODULE",misc[[#This Row],[Module]],splitchar,"BUS*CR*MCI*STATUS**")</f>
        <v>*SOCKET0**COMPUTE1**CPU**MODULE72__BUS*CR*MCI*STATUS**</v>
      </c>
      <c r="X75">
        <f>COUNTIFS(core_mc[TestName],misc[[#This Row],[Core_BUS_String]],core_mc[VisualId],MC_Check!$H$2)</f>
        <v>0</v>
      </c>
      <c r="Y75" t="str">
        <f>_xlfn.TEXTJOIN("",,"*SOCKET0**COMPUTE",misc[[#This Row],[Compute]],"**CPU**MODULE",misc[[#This Row],[Module]],splitchar,"L2*CR*MCI*STATUS**")</f>
        <v>*SOCKET0**COMPUTE1**CPU**MODULE72__L2*CR*MCI*STATUS**</v>
      </c>
      <c r="Z75">
        <f>COUNTIFS(core_mc[TestName],misc[[#This Row],[Core_L2_String]],core_mc[VisualId],MC_Check!$H$2)</f>
        <v>0</v>
      </c>
      <c r="AA75">
        <f>misc[[#This Row],[Core_BBL_Count]]+misc[[#This Row],[Core_IC_Count]]+misc[[#This Row],[Core_MEC_Count]]+misc[[#This Row],[Core_AGU_Count]]+misc[[#This Row],[Core_L2_Count]]+misc[[#This Row],[Core_BUS_Count]]</f>
        <v>0</v>
      </c>
      <c r="AB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AD75">
        <f>COUNTIFS(cha_mc[TestName],misc[[#This Row],[LLC_MCA_String]],cha_mc[VisualId],MC_Check!$H$2)</f>
        <v>0</v>
      </c>
    </row>
    <row r="76" spans="6:30" x14ac:dyDescent="0.3">
      <c r="F76">
        <v>1</v>
      </c>
      <c r="G76">
        <f t="shared" si="6"/>
        <v>73</v>
      </c>
      <c r="H76" s="95">
        <f>IF(MC_Check!$AK$2="PHY",misc[[#This Row],[location]],misc[[#This Row],[Module_log]])</f>
        <v>73</v>
      </c>
      <c r="I76">
        <f>I69+1</f>
        <v>25</v>
      </c>
      <c r="J76" s="5" t="b">
        <f>misc[[#This Row],[Core_Hitter_Count]]&gt;0</f>
        <v>0</v>
      </c>
      <c r="K76" t="b">
        <f>misc[[#This Row],[LLC_Hitter_Count]]&gt;0</f>
        <v>0</v>
      </c>
      <c r="L76" t="b">
        <f>misc[[#This Row],[CHA_Hitter_Count]]&gt;0</f>
        <v>0</v>
      </c>
      <c r="M76" t="str">
        <f>_xlfn.TEXTJOIN("",,"*SOCKET0**COMPUTE",misc[[#This Row],[Compute]],"**UNCORE**CHA**CHA",misc[[#This Row],[location]],splitchar,"UTIL**MC*STATUS*")</f>
        <v>*SOCKET0**COMPUTE1**UNCORE**CHA**CHA73__UTIL**MC*STATUS*</v>
      </c>
      <c r="N76">
        <f>COUNTIFS(cha_mc[TestName],misc[[#This Row],[CHA_MCA_String]],cha_mc[VisualId],MC_Check!$H$2)</f>
        <v>0</v>
      </c>
      <c r="O76" t="str">
        <f>_xlfn.TEXTJOIN("",,"*SOCKET0**COMPUTE",misc[[#This Row],[Compute]],"**CPU**MODULE",misc[[#This Row],[Module]],splitchar,"MEC*CR*MCI*STATUS**")</f>
        <v>*SOCKET0**COMPUTE1**CPU**MODULE73__MEC*CR*MCI*STATUS**</v>
      </c>
      <c r="P76">
        <f>COUNTIFS(core_mc[TestName],misc[[#This Row],[MEC_MCA_String]],core_mc[VisualId],MC_Check!$H$2)</f>
        <v>0</v>
      </c>
      <c r="Q76" t="str">
        <f>_xlfn.TEXTJOIN("",,"*SOCKET0**COMPUTE",misc[[#This Row],[Compute]],"**CPU**MODULE",misc[[#This Row],[Module]],splitchar,"AGU*CR*MCI*STATUS**")</f>
        <v>*SOCKET0**COMPUTE1**CPU**MODULE73__AGU*CR*MCI*STATUS**</v>
      </c>
      <c r="R76">
        <f>COUNTIFS(core_mc[TestName],misc[[#This Row],[AGU_MCA_String]],core_mc[VisualId],MC_Check!$H$2)</f>
        <v>0</v>
      </c>
      <c r="S76" t="str">
        <f>_xlfn.TEXTJOIN("",,"*SOCKET0**COMPUTE",misc[[#This Row],[Compute]],"**CPU**MODULE",misc[[#This Row],[Module]],splitchar,"IC*CR*MCI*STATUS**")</f>
        <v>*SOCKET0**COMPUTE1**CPU**MODULE73__IC*CR*MCI*STATUS**</v>
      </c>
      <c r="T76">
        <f>COUNTIFS(core_mc[TestName],misc[[#This Row],[IC_MCA_String]],core_mc[VisualId],MC_Check!$H$2)</f>
        <v>0</v>
      </c>
      <c r="U76" t="str">
        <f>_xlfn.TEXTJOIN("",,"*SOCKET0**COMPUTE",misc[[#This Row],[Compute]],"**CPU**MODULE",misc[[#This Row],[Module]],splitchar,"BBL*CR*MCI*STATUS**")</f>
        <v>*SOCKET0**COMPUTE1**CPU**MODULE73__BBL*CR*MCI*STATUS**</v>
      </c>
      <c r="V76">
        <f>COUNTIFS(core_mc[TestName],misc[[#This Row],[CORE_BBL_String]],core_mc[VisualId],MC_Check!$H$2)</f>
        <v>0</v>
      </c>
      <c r="W76" t="str">
        <f>_xlfn.TEXTJOIN("",,"*SOCKET0**COMPUTE",misc[[#This Row],[Compute]],"**CPU**MODULE",misc[[#This Row],[Module]],splitchar,"BUS*CR*MCI*STATUS**")</f>
        <v>*SOCKET0**COMPUTE1**CPU**MODULE73__BUS*CR*MCI*STATUS**</v>
      </c>
      <c r="X76">
        <f>COUNTIFS(core_mc[TestName],misc[[#This Row],[Core_BUS_String]],core_mc[VisualId],MC_Check!$H$2)</f>
        <v>0</v>
      </c>
      <c r="Y76" t="str">
        <f>_xlfn.TEXTJOIN("",,"*SOCKET0**COMPUTE",misc[[#This Row],[Compute]],"**CPU**MODULE",misc[[#This Row],[Module]],splitchar,"L2*CR*MCI*STATUS**")</f>
        <v>*SOCKET0**COMPUTE1**CPU**MODULE73__L2*CR*MCI*STATUS**</v>
      </c>
      <c r="Z76">
        <f>COUNTIFS(core_mc[TestName],misc[[#This Row],[Core_L2_String]],core_mc[VisualId],MC_Check!$H$2)</f>
        <v>0</v>
      </c>
      <c r="AA76">
        <f>misc[[#This Row],[Core_BBL_Count]]+misc[[#This Row],[Core_IC_Count]]+misc[[#This Row],[Core_MEC_Count]]+misc[[#This Row],[Core_AGU_Count]]+misc[[#This Row],[Core_L2_Count]]+misc[[#This Row],[Core_BUS_Count]]</f>
        <v>0</v>
      </c>
      <c r="AB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AD76">
        <f>COUNTIFS(cha_mc[TestName],misc[[#This Row],[LLC_MCA_String]],cha_mc[VisualId],MC_Check!$H$2)</f>
        <v>0</v>
      </c>
    </row>
    <row r="77" spans="6:30" x14ac:dyDescent="0.3">
      <c r="F77">
        <v>1</v>
      </c>
      <c r="G77">
        <f t="shared" si="6"/>
        <v>74</v>
      </c>
      <c r="H77" s="95">
        <f>IF(MC_Check!$AK$2="PHY",misc[[#This Row],[location]],misc[[#This Row],[Module_log]])</f>
        <v>74</v>
      </c>
      <c r="I77">
        <f t="shared" ref="H77:I78" si="7">I70+1</f>
        <v>29</v>
      </c>
      <c r="J77" s="5" t="b">
        <f>misc[[#This Row],[Core_Hitter_Count]]&gt;0</f>
        <v>0</v>
      </c>
      <c r="K77" t="b">
        <f>misc[[#This Row],[LLC_Hitter_Count]]&gt;0</f>
        <v>0</v>
      </c>
      <c r="L77" t="b">
        <f>misc[[#This Row],[CHA_Hitter_Count]]&gt;0</f>
        <v>0</v>
      </c>
      <c r="M77" t="str">
        <f>_xlfn.TEXTJOIN("",,"*SOCKET0**COMPUTE",misc[[#This Row],[Compute]],"**UNCORE**CHA**CHA",misc[[#This Row],[location]],splitchar,"UTIL**MC*STATUS*")</f>
        <v>*SOCKET0**COMPUTE1**UNCORE**CHA**CHA74__UTIL**MC*STATUS*</v>
      </c>
      <c r="N77">
        <f>COUNTIFS(cha_mc[TestName],misc[[#This Row],[CHA_MCA_String]],cha_mc[VisualId],MC_Check!$H$2)</f>
        <v>0</v>
      </c>
      <c r="O77" t="str">
        <f>_xlfn.TEXTJOIN("",,"*SOCKET0**COMPUTE",misc[[#This Row],[Compute]],"**CPU**MODULE",misc[[#This Row],[Module]],splitchar,"MEC*CR*MCI*STATUS**")</f>
        <v>*SOCKET0**COMPUTE1**CPU**MODULE74__MEC*CR*MCI*STATUS**</v>
      </c>
      <c r="P77">
        <f>COUNTIFS(core_mc[TestName],misc[[#This Row],[MEC_MCA_String]],core_mc[VisualId],MC_Check!$H$2)</f>
        <v>0</v>
      </c>
      <c r="Q77" t="str">
        <f>_xlfn.TEXTJOIN("",,"*SOCKET0**COMPUTE",misc[[#This Row],[Compute]],"**CPU**MODULE",misc[[#This Row],[Module]],splitchar,"AGU*CR*MCI*STATUS**")</f>
        <v>*SOCKET0**COMPUTE1**CPU**MODULE74__AGU*CR*MCI*STATUS**</v>
      </c>
      <c r="R77">
        <f>COUNTIFS(core_mc[TestName],misc[[#This Row],[AGU_MCA_String]],core_mc[VisualId],MC_Check!$H$2)</f>
        <v>0</v>
      </c>
      <c r="S77" t="str">
        <f>_xlfn.TEXTJOIN("",,"*SOCKET0**COMPUTE",misc[[#This Row],[Compute]],"**CPU**MODULE",misc[[#This Row],[Module]],splitchar,"IC*CR*MCI*STATUS**")</f>
        <v>*SOCKET0**COMPUTE1**CPU**MODULE74__IC*CR*MCI*STATUS**</v>
      </c>
      <c r="T77">
        <f>COUNTIFS(core_mc[TestName],misc[[#This Row],[IC_MCA_String]],core_mc[VisualId],MC_Check!$H$2)</f>
        <v>0</v>
      </c>
      <c r="U77" t="str">
        <f>_xlfn.TEXTJOIN("",,"*SOCKET0**COMPUTE",misc[[#This Row],[Compute]],"**CPU**MODULE",misc[[#This Row],[Module]],splitchar,"BBL*CR*MCI*STATUS**")</f>
        <v>*SOCKET0**COMPUTE1**CPU**MODULE74__BBL*CR*MCI*STATUS**</v>
      </c>
      <c r="V77">
        <f>COUNTIFS(core_mc[TestName],misc[[#This Row],[CORE_BBL_String]],core_mc[VisualId],MC_Check!$H$2)</f>
        <v>0</v>
      </c>
      <c r="W77" t="str">
        <f>_xlfn.TEXTJOIN("",,"*SOCKET0**COMPUTE",misc[[#This Row],[Compute]],"**CPU**MODULE",misc[[#This Row],[Module]],splitchar,"BUS*CR*MCI*STATUS**")</f>
        <v>*SOCKET0**COMPUTE1**CPU**MODULE74__BUS*CR*MCI*STATUS**</v>
      </c>
      <c r="X77">
        <f>COUNTIFS(core_mc[TestName],misc[[#This Row],[Core_BUS_String]],core_mc[VisualId],MC_Check!$H$2)</f>
        <v>0</v>
      </c>
      <c r="Y77" t="str">
        <f>_xlfn.TEXTJOIN("",,"*SOCKET0**COMPUTE",misc[[#This Row],[Compute]],"**CPU**MODULE",misc[[#This Row],[Module]],splitchar,"L2*CR*MCI*STATUS**")</f>
        <v>*SOCKET0**COMPUTE1**CPU**MODULE74__L2*CR*MCI*STATUS**</v>
      </c>
      <c r="Z77">
        <f>COUNTIFS(core_mc[TestName],misc[[#This Row],[Core_L2_String]],core_mc[VisualId],MC_Check!$H$2)</f>
        <v>0</v>
      </c>
      <c r="AA77">
        <f>misc[[#This Row],[Core_BBL_Count]]+misc[[#This Row],[Core_IC_Count]]+misc[[#This Row],[Core_MEC_Count]]+misc[[#This Row],[Core_AGU_Count]]+misc[[#This Row],[Core_L2_Count]]+misc[[#This Row],[Core_BUS_Count]]</f>
        <v>0</v>
      </c>
      <c r="AB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AD77">
        <f>COUNTIFS(cha_mc[TestName],misc[[#This Row],[LLC_MCA_String]],cha_mc[VisualId],MC_Check!$H$2)</f>
        <v>0</v>
      </c>
    </row>
    <row r="78" spans="6:30" x14ac:dyDescent="0.3">
      <c r="F78">
        <v>1</v>
      </c>
      <c r="G78">
        <f t="shared" si="6"/>
        <v>75</v>
      </c>
      <c r="H78" s="95">
        <f>IF(MC_Check!$AK$2="PHY",misc[[#This Row],[location]],misc[[#This Row],[Module_log]])</f>
        <v>75</v>
      </c>
      <c r="I78">
        <f t="shared" si="7"/>
        <v>33</v>
      </c>
      <c r="J78" s="5" t="b">
        <f>misc[[#This Row],[Core_Hitter_Count]]&gt;0</f>
        <v>0</v>
      </c>
      <c r="K78" t="b">
        <f>misc[[#This Row],[LLC_Hitter_Count]]&gt;0</f>
        <v>0</v>
      </c>
      <c r="L78" t="b">
        <f>misc[[#This Row],[CHA_Hitter_Count]]&gt;0</f>
        <v>0</v>
      </c>
      <c r="M78" t="str">
        <f>_xlfn.TEXTJOIN("",,"*SOCKET0**COMPUTE",misc[[#This Row],[Compute]],"**UNCORE**CHA**CHA",misc[[#This Row],[location]],splitchar,"UTIL**MC*STATUS*")</f>
        <v>*SOCKET0**COMPUTE1**UNCORE**CHA**CHA75__UTIL**MC*STATUS*</v>
      </c>
      <c r="N78">
        <f>COUNTIFS(cha_mc[TestName],misc[[#This Row],[CHA_MCA_String]],cha_mc[VisualId],MC_Check!$H$2)</f>
        <v>0</v>
      </c>
      <c r="O78" t="str">
        <f>_xlfn.TEXTJOIN("",,"*SOCKET0**COMPUTE",misc[[#This Row],[Compute]],"**CPU**MODULE",misc[[#This Row],[Module]],splitchar,"MEC*CR*MCI*STATUS**")</f>
        <v>*SOCKET0**COMPUTE1**CPU**MODULE75__MEC*CR*MCI*STATUS**</v>
      </c>
      <c r="P78">
        <f>COUNTIFS(core_mc[TestName],misc[[#This Row],[MEC_MCA_String]],core_mc[VisualId],MC_Check!$H$2)</f>
        <v>0</v>
      </c>
      <c r="Q78" t="str">
        <f>_xlfn.TEXTJOIN("",,"*SOCKET0**COMPUTE",misc[[#This Row],[Compute]],"**CPU**MODULE",misc[[#This Row],[Module]],splitchar,"AGU*CR*MCI*STATUS**")</f>
        <v>*SOCKET0**COMPUTE1**CPU**MODULE75__AGU*CR*MCI*STATUS**</v>
      </c>
      <c r="R78">
        <f>COUNTIFS(core_mc[TestName],misc[[#This Row],[AGU_MCA_String]],core_mc[VisualId],MC_Check!$H$2)</f>
        <v>0</v>
      </c>
      <c r="S78" t="str">
        <f>_xlfn.TEXTJOIN("",,"*SOCKET0**COMPUTE",misc[[#This Row],[Compute]],"**CPU**MODULE",misc[[#This Row],[Module]],splitchar,"IC*CR*MCI*STATUS**")</f>
        <v>*SOCKET0**COMPUTE1**CPU**MODULE75__IC*CR*MCI*STATUS**</v>
      </c>
      <c r="T78">
        <f>COUNTIFS(core_mc[TestName],misc[[#This Row],[IC_MCA_String]],core_mc[VisualId],MC_Check!$H$2)</f>
        <v>0</v>
      </c>
      <c r="U78" t="str">
        <f>_xlfn.TEXTJOIN("",,"*SOCKET0**COMPUTE",misc[[#This Row],[Compute]],"**CPU**MODULE",misc[[#This Row],[Module]],splitchar,"BBL*CR*MCI*STATUS**")</f>
        <v>*SOCKET0**COMPUTE1**CPU**MODULE75__BBL*CR*MCI*STATUS**</v>
      </c>
      <c r="V78">
        <f>COUNTIFS(core_mc[TestName],misc[[#This Row],[CORE_BBL_String]],core_mc[VisualId],MC_Check!$H$2)</f>
        <v>0</v>
      </c>
      <c r="W78" t="str">
        <f>_xlfn.TEXTJOIN("",,"*SOCKET0**COMPUTE",misc[[#This Row],[Compute]],"**CPU**MODULE",misc[[#This Row],[Module]],splitchar,"BUS*CR*MCI*STATUS**")</f>
        <v>*SOCKET0**COMPUTE1**CPU**MODULE75__BUS*CR*MCI*STATUS**</v>
      </c>
      <c r="X78">
        <f>COUNTIFS(core_mc[TestName],misc[[#This Row],[Core_BUS_String]],core_mc[VisualId],MC_Check!$H$2)</f>
        <v>0</v>
      </c>
      <c r="Y78" t="str">
        <f>_xlfn.TEXTJOIN("",,"*SOCKET0**COMPUTE",misc[[#This Row],[Compute]],"**CPU**MODULE",misc[[#This Row],[Module]],splitchar,"L2*CR*MCI*STATUS**")</f>
        <v>*SOCKET0**COMPUTE1**CPU**MODULE75__L2*CR*MCI*STATUS**</v>
      </c>
      <c r="Z78">
        <f>COUNTIFS(core_mc[TestName],misc[[#This Row],[Core_L2_String]],core_mc[VisualId],MC_Check!$H$2)</f>
        <v>0</v>
      </c>
      <c r="AA78">
        <f>misc[[#This Row],[Core_BBL_Count]]+misc[[#This Row],[Core_IC_Count]]+misc[[#This Row],[Core_MEC_Count]]+misc[[#This Row],[Core_AGU_Count]]+misc[[#This Row],[Core_L2_Count]]+misc[[#This Row],[Core_BUS_Count]]</f>
        <v>0</v>
      </c>
      <c r="AB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AD78">
        <f>COUNTIFS(cha_mc[TestName],misc[[#This Row],[LLC_MCA_String]],cha_mc[VisualId],MC_Check!$H$2)</f>
        <v>0</v>
      </c>
    </row>
    <row r="79" spans="6:30" x14ac:dyDescent="0.3">
      <c r="F79">
        <v>1</v>
      </c>
      <c r="G79">
        <f t="shared" si="6"/>
        <v>76</v>
      </c>
      <c r="H79" s="95">
        <f>IF(MC_Check!$AK$2="PHY",misc[[#This Row],[location]],misc[[#This Row],[Module_log]])</f>
        <v>76</v>
      </c>
      <c r="I79" s="95" t="s">
        <v>145</v>
      </c>
      <c r="J79" s="5" t="b">
        <f>misc[[#This Row],[Core_Hitter_Count]]&gt;0</f>
        <v>0</v>
      </c>
      <c r="K79" t="b">
        <f>misc[[#This Row],[LLC_Hitter_Count]]&gt;0</f>
        <v>0</v>
      </c>
      <c r="L79" t="b">
        <f>misc[[#This Row],[CHA_Hitter_Count]]&gt;0</f>
        <v>0</v>
      </c>
      <c r="M79" t="str">
        <f>_xlfn.TEXTJOIN("",,"*SOCKET0**COMPUTE",misc[[#This Row],[Compute]],"**UNCORE**CHA**CHA",misc[[#This Row],[location]],splitchar,"UTIL**MC*STATUS*")</f>
        <v>*SOCKET0**COMPUTE1**UNCORE**CHA**CHA76__UTIL**MC*STATUS*</v>
      </c>
      <c r="N79">
        <f>COUNTIFS(cha_mc[TestName],misc[[#This Row],[CHA_MCA_String]],cha_mc[VisualId],MC_Check!$H$2)</f>
        <v>0</v>
      </c>
      <c r="O79" t="str">
        <f>_xlfn.TEXTJOIN("",,"*SOCKET0**COMPUTE",misc[[#This Row],[Compute]],"**CPU**MODULE",misc[[#This Row],[Module]],splitchar,"MEC*CR*MCI*STATUS**")</f>
        <v>*SOCKET0**COMPUTE1**CPU**MODULE76__MEC*CR*MCI*STATUS**</v>
      </c>
      <c r="P79">
        <f>COUNTIFS(core_mc[TestName],misc[[#This Row],[MEC_MCA_String]],core_mc[VisualId],MC_Check!$H$2)</f>
        <v>0</v>
      </c>
      <c r="Q79" t="str">
        <f>_xlfn.TEXTJOIN("",,"*SOCKET0**COMPUTE",misc[[#This Row],[Compute]],"**CPU**MODULE",misc[[#This Row],[Module]],splitchar,"AGU*CR*MCI*STATUS**")</f>
        <v>*SOCKET0**COMPUTE1**CPU**MODULE76__AGU*CR*MCI*STATUS**</v>
      </c>
      <c r="R79">
        <f>COUNTIFS(core_mc[TestName],misc[[#This Row],[AGU_MCA_String]],core_mc[VisualId],MC_Check!$H$2)</f>
        <v>0</v>
      </c>
      <c r="S79" t="str">
        <f>_xlfn.TEXTJOIN("",,"*SOCKET0**COMPUTE",misc[[#This Row],[Compute]],"**CPU**MODULE",misc[[#This Row],[Module]],splitchar,"IC*CR*MCI*STATUS**")</f>
        <v>*SOCKET0**COMPUTE1**CPU**MODULE76__IC*CR*MCI*STATUS**</v>
      </c>
      <c r="T79">
        <f>COUNTIFS(core_mc[TestName],misc[[#This Row],[IC_MCA_String]],core_mc[VisualId],MC_Check!$H$2)</f>
        <v>0</v>
      </c>
      <c r="U79" t="str">
        <f>_xlfn.TEXTJOIN("",,"*SOCKET0**COMPUTE",misc[[#This Row],[Compute]],"**CPU**MODULE",misc[[#This Row],[Module]],splitchar,"BBL*CR*MCI*STATUS**")</f>
        <v>*SOCKET0**COMPUTE1**CPU**MODULE76__BBL*CR*MCI*STATUS**</v>
      </c>
      <c r="V79">
        <f>COUNTIFS(core_mc[TestName],misc[[#This Row],[CORE_BBL_String]],core_mc[VisualId],MC_Check!$H$2)</f>
        <v>0</v>
      </c>
      <c r="W79" t="str">
        <f>_xlfn.TEXTJOIN("",,"*SOCKET0**COMPUTE",misc[[#This Row],[Compute]],"**CPU**MODULE",misc[[#This Row],[Module]],splitchar,"BUS*CR*MCI*STATUS**")</f>
        <v>*SOCKET0**COMPUTE1**CPU**MODULE76__BUS*CR*MCI*STATUS**</v>
      </c>
      <c r="X79">
        <f>COUNTIFS(core_mc[TestName],misc[[#This Row],[Core_BUS_String]],core_mc[VisualId],MC_Check!$H$2)</f>
        <v>0</v>
      </c>
      <c r="Y79" t="str">
        <f>_xlfn.TEXTJOIN("",,"*SOCKET0**COMPUTE",misc[[#This Row],[Compute]],"**CPU**MODULE",misc[[#This Row],[Module]],splitchar,"L2*CR*MCI*STATUS**")</f>
        <v>*SOCKET0**COMPUTE1**CPU**MODULE76__L2*CR*MCI*STATUS**</v>
      </c>
      <c r="Z79">
        <f>COUNTIFS(core_mc[TestName],misc[[#This Row],[Core_L2_String]],core_mc[VisualId],MC_Check!$H$2)</f>
        <v>0</v>
      </c>
      <c r="AA79">
        <f>misc[[#This Row],[Core_BBL_Count]]+misc[[#This Row],[Core_IC_Count]]+misc[[#This Row],[Core_MEC_Count]]+misc[[#This Row],[Core_AGU_Count]]+misc[[#This Row],[Core_L2_Count]]+misc[[#This Row],[Core_BUS_Count]]</f>
        <v>0</v>
      </c>
      <c r="AB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AD79">
        <f>COUNTIFS(cha_mc[TestName],misc[[#This Row],[LLC_MCA_String]],cha_mc[VisualId],MC_Check!$H$2)</f>
        <v>0</v>
      </c>
    </row>
    <row r="80" spans="6:30" x14ac:dyDescent="0.3">
      <c r="F80">
        <v>1</v>
      </c>
      <c r="G80">
        <f t="shared" si="6"/>
        <v>77</v>
      </c>
      <c r="H80" s="95">
        <f>IF(MC_Check!$AK$2="PHY",misc[[#This Row],[location]],misc[[#This Row],[Module_log]])</f>
        <v>77</v>
      </c>
      <c r="I80" s="95" t="s">
        <v>145</v>
      </c>
      <c r="J80" s="5" t="b">
        <f>misc[[#This Row],[Core_Hitter_Count]]&gt;0</f>
        <v>0</v>
      </c>
      <c r="K80" t="b">
        <f>misc[[#This Row],[LLC_Hitter_Count]]&gt;0</f>
        <v>0</v>
      </c>
      <c r="L80" t="b">
        <f>misc[[#This Row],[CHA_Hitter_Count]]&gt;0</f>
        <v>0</v>
      </c>
      <c r="M80" t="str">
        <f>_xlfn.TEXTJOIN("",,"*SOCKET0**COMPUTE",misc[[#This Row],[Compute]],"**UNCORE**CHA**CHA",misc[[#This Row],[location]],splitchar,"UTIL**MC*STATUS*")</f>
        <v>*SOCKET0**COMPUTE1**UNCORE**CHA**CHA77__UTIL**MC*STATUS*</v>
      </c>
      <c r="N80">
        <f>COUNTIFS(cha_mc[TestName],misc[[#This Row],[CHA_MCA_String]],cha_mc[VisualId],MC_Check!$H$2)</f>
        <v>0</v>
      </c>
      <c r="O80" t="str">
        <f>_xlfn.TEXTJOIN("",,"*SOCKET0**COMPUTE",misc[[#This Row],[Compute]],"**CPU**MODULE",misc[[#This Row],[Module]],splitchar,"MEC*CR*MCI*STATUS**")</f>
        <v>*SOCKET0**COMPUTE1**CPU**MODULE77__MEC*CR*MCI*STATUS**</v>
      </c>
      <c r="P80">
        <f>COUNTIFS(core_mc[TestName],misc[[#This Row],[MEC_MCA_String]],core_mc[VisualId],MC_Check!$H$2)</f>
        <v>0</v>
      </c>
      <c r="Q80" t="str">
        <f>_xlfn.TEXTJOIN("",,"*SOCKET0**COMPUTE",misc[[#This Row],[Compute]],"**CPU**MODULE",misc[[#This Row],[Module]],splitchar,"AGU*CR*MCI*STATUS**")</f>
        <v>*SOCKET0**COMPUTE1**CPU**MODULE77__AGU*CR*MCI*STATUS**</v>
      </c>
      <c r="R80">
        <f>COUNTIFS(core_mc[TestName],misc[[#This Row],[AGU_MCA_String]],core_mc[VisualId],MC_Check!$H$2)</f>
        <v>0</v>
      </c>
      <c r="S80" t="str">
        <f>_xlfn.TEXTJOIN("",,"*SOCKET0**COMPUTE",misc[[#This Row],[Compute]],"**CPU**MODULE",misc[[#This Row],[Module]],splitchar,"IC*CR*MCI*STATUS**")</f>
        <v>*SOCKET0**COMPUTE1**CPU**MODULE77__IC*CR*MCI*STATUS**</v>
      </c>
      <c r="T80">
        <f>COUNTIFS(core_mc[TestName],misc[[#This Row],[IC_MCA_String]],core_mc[VisualId],MC_Check!$H$2)</f>
        <v>0</v>
      </c>
      <c r="U80" t="str">
        <f>_xlfn.TEXTJOIN("",,"*SOCKET0**COMPUTE",misc[[#This Row],[Compute]],"**CPU**MODULE",misc[[#This Row],[Module]],splitchar,"BBL*CR*MCI*STATUS**")</f>
        <v>*SOCKET0**COMPUTE1**CPU**MODULE77__BBL*CR*MCI*STATUS**</v>
      </c>
      <c r="V80">
        <f>COUNTIFS(core_mc[TestName],misc[[#This Row],[CORE_BBL_String]],core_mc[VisualId],MC_Check!$H$2)</f>
        <v>0</v>
      </c>
      <c r="W80" t="str">
        <f>_xlfn.TEXTJOIN("",,"*SOCKET0**COMPUTE",misc[[#This Row],[Compute]],"**CPU**MODULE",misc[[#This Row],[Module]],splitchar,"BUS*CR*MCI*STATUS**")</f>
        <v>*SOCKET0**COMPUTE1**CPU**MODULE77__BUS*CR*MCI*STATUS**</v>
      </c>
      <c r="X80">
        <f>COUNTIFS(core_mc[TestName],misc[[#This Row],[Core_BUS_String]],core_mc[VisualId],MC_Check!$H$2)</f>
        <v>0</v>
      </c>
      <c r="Y80" t="str">
        <f>_xlfn.TEXTJOIN("",,"*SOCKET0**COMPUTE",misc[[#This Row],[Compute]],"**CPU**MODULE",misc[[#This Row],[Module]],splitchar,"L2*CR*MCI*STATUS**")</f>
        <v>*SOCKET0**COMPUTE1**CPU**MODULE77__L2*CR*MCI*STATUS**</v>
      </c>
      <c r="Z80">
        <f>COUNTIFS(core_mc[TestName],misc[[#This Row],[Core_L2_String]],core_mc[VisualId],MC_Check!$H$2)</f>
        <v>0</v>
      </c>
      <c r="AA80">
        <f>misc[[#This Row],[Core_BBL_Count]]+misc[[#This Row],[Core_IC_Count]]+misc[[#This Row],[Core_MEC_Count]]+misc[[#This Row],[Core_AGU_Count]]+misc[[#This Row],[Core_L2_Count]]+misc[[#This Row],[Core_BUS_Count]]</f>
        <v>0</v>
      </c>
      <c r="AB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AD80">
        <f>COUNTIFS(cha_mc[TestName],misc[[#This Row],[LLC_MCA_String]],cha_mc[VisualId],MC_Check!$H$2)</f>
        <v>0</v>
      </c>
    </row>
    <row r="81" spans="6:30" x14ac:dyDescent="0.3">
      <c r="F81">
        <v>1</v>
      </c>
      <c r="G81">
        <f t="shared" si="6"/>
        <v>78</v>
      </c>
      <c r="H81" s="95">
        <f>IF(MC_Check!$AK$2="PHY",misc[[#This Row],[location]],misc[[#This Row],[Module_log]])</f>
        <v>78</v>
      </c>
      <c r="I81" s="95" t="s">
        <v>145</v>
      </c>
      <c r="J81" s="5" t="b">
        <f>misc[[#This Row],[Core_Hitter_Count]]&gt;0</f>
        <v>0</v>
      </c>
      <c r="K81" t="b">
        <f>misc[[#This Row],[LLC_Hitter_Count]]&gt;0</f>
        <v>0</v>
      </c>
      <c r="L81" t="b">
        <f>misc[[#This Row],[CHA_Hitter_Count]]&gt;0</f>
        <v>0</v>
      </c>
      <c r="M81" t="str">
        <f>_xlfn.TEXTJOIN("",,"*SOCKET0**COMPUTE",misc[[#This Row],[Compute]],"**UNCORE**CHA**CHA",misc[[#This Row],[location]],splitchar,"UTIL**MC*STATUS*")</f>
        <v>*SOCKET0**COMPUTE1**UNCORE**CHA**CHA78__UTIL**MC*STATUS*</v>
      </c>
      <c r="N81">
        <f>COUNTIFS(cha_mc[TestName],misc[[#This Row],[CHA_MCA_String]],cha_mc[VisualId],MC_Check!$H$2)</f>
        <v>0</v>
      </c>
      <c r="O81" t="str">
        <f>_xlfn.TEXTJOIN("",,"*SOCKET0**COMPUTE",misc[[#This Row],[Compute]],"**CPU**MODULE",misc[[#This Row],[Module]],splitchar,"MEC*CR*MCI*STATUS**")</f>
        <v>*SOCKET0**COMPUTE1**CPU**MODULE78__MEC*CR*MCI*STATUS**</v>
      </c>
      <c r="P81">
        <f>COUNTIFS(core_mc[TestName],misc[[#This Row],[MEC_MCA_String]],core_mc[VisualId],MC_Check!$H$2)</f>
        <v>0</v>
      </c>
      <c r="Q81" t="str">
        <f>_xlfn.TEXTJOIN("",,"*SOCKET0**COMPUTE",misc[[#This Row],[Compute]],"**CPU**MODULE",misc[[#This Row],[Module]],splitchar,"AGU*CR*MCI*STATUS**")</f>
        <v>*SOCKET0**COMPUTE1**CPU**MODULE78__AGU*CR*MCI*STATUS**</v>
      </c>
      <c r="R81">
        <f>COUNTIFS(core_mc[TestName],misc[[#This Row],[AGU_MCA_String]],core_mc[VisualId],MC_Check!$H$2)</f>
        <v>0</v>
      </c>
      <c r="S81" t="str">
        <f>_xlfn.TEXTJOIN("",,"*SOCKET0**COMPUTE",misc[[#This Row],[Compute]],"**CPU**MODULE",misc[[#This Row],[Module]],splitchar,"IC*CR*MCI*STATUS**")</f>
        <v>*SOCKET0**COMPUTE1**CPU**MODULE78__IC*CR*MCI*STATUS**</v>
      </c>
      <c r="T81">
        <f>COUNTIFS(core_mc[TestName],misc[[#This Row],[IC_MCA_String]],core_mc[VisualId],MC_Check!$H$2)</f>
        <v>0</v>
      </c>
      <c r="U81" t="str">
        <f>_xlfn.TEXTJOIN("",,"*SOCKET0**COMPUTE",misc[[#This Row],[Compute]],"**CPU**MODULE",misc[[#This Row],[Module]],splitchar,"BBL*CR*MCI*STATUS**")</f>
        <v>*SOCKET0**COMPUTE1**CPU**MODULE78__BBL*CR*MCI*STATUS**</v>
      </c>
      <c r="V81">
        <f>COUNTIFS(core_mc[TestName],misc[[#This Row],[CORE_BBL_String]],core_mc[VisualId],MC_Check!$H$2)</f>
        <v>0</v>
      </c>
      <c r="W81" t="str">
        <f>_xlfn.TEXTJOIN("",,"*SOCKET0**COMPUTE",misc[[#This Row],[Compute]],"**CPU**MODULE",misc[[#This Row],[Module]],splitchar,"BUS*CR*MCI*STATUS**")</f>
        <v>*SOCKET0**COMPUTE1**CPU**MODULE78__BUS*CR*MCI*STATUS**</v>
      </c>
      <c r="X81">
        <f>COUNTIFS(core_mc[TestName],misc[[#This Row],[Core_BUS_String]],core_mc[VisualId],MC_Check!$H$2)</f>
        <v>0</v>
      </c>
      <c r="Y81" t="str">
        <f>_xlfn.TEXTJOIN("",,"*SOCKET0**COMPUTE",misc[[#This Row],[Compute]],"**CPU**MODULE",misc[[#This Row],[Module]],splitchar,"L2*CR*MCI*STATUS**")</f>
        <v>*SOCKET0**COMPUTE1**CPU**MODULE78__L2*CR*MCI*STATUS**</v>
      </c>
      <c r="Z81">
        <f>COUNTIFS(core_mc[TestName],misc[[#This Row],[Core_L2_String]],core_mc[VisualId],MC_Check!$H$2)</f>
        <v>0</v>
      </c>
      <c r="AA81">
        <f>misc[[#This Row],[Core_BBL_Count]]+misc[[#This Row],[Core_IC_Count]]+misc[[#This Row],[Core_MEC_Count]]+misc[[#This Row],[Core_AGU_Count]]+misc[[#This Row],[Core_L2_Count]]+misc[[#This Row],[Core_BUS_Count]]</f>
        <v>0</v>
      </c>
      <c r="AB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AD81">
        <f>COUNTIFS(cha_mc[TestName],misc[[#This Row],[LLC_MCA_String]],cha_mc[VisualId],MC_Check!$H$2)</f>
        <v>0</v>
      </c>
    </row>
    <row r="82" spans="6:30" x14ac:dyDescent="0.3">
      <c r="F82">
        <v>1</v>
      </c>
      <c r="G82">
        <f t="shared" si="6"/>
        <v>79</v>
      </c>
      <c r="H82" s="95">
        <f>IF(MC_Check!$AK$2="PHY",misc[[#This Row],[location]],misc[[#This Row],[Module_log]])</f>
        <v>79</v>
      </c>
      <c r="I82" s="95" t="s">
        <v>145</v>
      </c>
      <c r="J82" s="5" t="b">
        <f>misc[[#This Row],[Core_Hitter_Count]]&gt;0</f>
        <v>0</v>
      </c>
      <c r="K82" t="b">
        <f>misc[[#This Row],[LLC_Hitter_Count]]&gt;0</f>
        <v>0</v>
      </c>
      <c r="L82" t="b">
        <f>misc[[#This Row],[CHA_Hitter_Count]]&gt;0</f>
        <v>0</v>
      </c>
      <c r="M82" t="str">
        <f>_xlfn.TEXTJOIN("",,"*SOCKET0**COMPUTE",misc[[#This Row],[Compute]],"**UNCORE**CHA**CHA",misc[[#This Row],[location]],splitchar,"UTIL**MC*STATUS*")</f>
        <v>*SOCKET0**COMPUTE1**UNCORE**CHA**CHA79__UTIL**MC*STATUS*</v>
      </c>
      <c r="N82">
        <f>COUNTIFS(cha_mc[TestName],misc[[#This Row],[CHA_MCA_String]],cha_mc[VisualId],MC_Check!$H$2)</f>
        <v>0</v>
      </c>
      <c r="O82" t="str">
        <f>_xlfn.TEXTJOIN("",,"*SOCKET0**COMPUTE",misc[[#This Row],[Compute]],"**CPU**MODULE",misc[[#This Row],[Module]],splitchar,"MEC*CR*MCI*STATUS**")</f>
        <v>*SOCKET0**COMPUTE1**CPU**MODULE79__MEC*CR*MCI*STATUS**</v>
      </c>
      <c r="P82">
        <f>COUNTIFS(core_mc[TestName],misc[[#This Row],[MEC_MCA_String]],core_mc[VisualId],MC_Check!$H$2)</f>
        <v>0</v>
      </c>
      <c r="Q82" t="str">
        <f>_xlfn.TEXTJOIN("",,"*SOCKET0**COMPUTE",misc[[#This Row],[Compute]],"**CPU**MODULE",misc[[#This Row],[Module]],splitchar,"AGU*CR*MCI*STATUS**")</f>
        <v>*SOCKET0**COMPUTE1**CPU**MODULE79__AGU*CR*MCI*STATUS**</v>
      </c>
      <c r="R82">
        <f>COUNTIFS(core_mc[TestName],misc[[#This Row],[AGU_MCA_String]],core_mc[VisualId],MC_Check!$H$2)</f>
        <v>0</v>
      </c>
      <c r="S82" t="str">
        <f>_xlfn.TEXTJOIN("",,"*SOCKET0**COMPUTE",misc[[#This Row],[Compute]],"**CPU**MODULE",misc[[#This Row],[Module]],splitchar,"IC*CR*MCI*STATUS**")</f>
        <v>*SOCKET0**COMPUTE1**CPU**MODULE79__IC*CR*MCI*STATUS**</v>
      </c>
      <c r="T82">
        <f>COUNTIFS(core_mc[TestName],misc[[#This Row],[IC_MCA_String]],core_mc[VisualId],MC_Check!$H$2)</f>
        <v>0</v>
      </c>
      <c r="U82" t="str">
        <f>_xlfn.TEXTJOIN("",,"*SOCKET0**COMPUTE",misc[[#This Row],[Compute]],"**CPU**MODULE",misc[[#This Row],[Module]],splitchar,"BBL*CR*MCI*STATUS**")</f>
        <v>*SOCKET0**COMPUTE1**CPU**MODULE79__BBL*CR*MCI*STATUS**</v>
      </c>
      <c r="V82">
        <f>COUNTIFS(core_mc[TestName],misc[[#This Row],[CORE_BBL_String]],core_mc[VisualId],MC_Check!$H$2)</f>
        <v>0</v>
      </c>
      <c r="W82" t="str">
        <f>_xlfn.TEXTJOIN("",,"*SOCKET0**COMPUTE",misc[[#This Row],[Compute]],"**CPU**MODULE",misc[[#This Row],[Module]],splitchar,"BUS*CR*MCI*STATUS**")</f>
        <v>*SOCKET0**COMPUTE1**CPU**MODULE79__BUS*CR*MCI*STATUS**</v>
      </c>
      <c r="X82">
        <f>COUNTIFS(core_mc[TestName],misc[[#This Row],[Core_BUS_String]],core_mc[VisualId],MC_Check!$H$2)</f>
        <v>0</v>
      </c>
      <c r="Y82" t="str">
        <f>_xlfn.TEXTJOIN("",,"*SOCKET0**COMPUTE",misc[[#This Row],[Compute]],"**CPU**MODULE",misc[[#This Row],[Module]],splitchar,"L2*CR*MCI*STATUS**")</f>
        <v>*SOCKET0**COMPUTE1**CPU**MODULE79__L2*CR*MCI*STATUS**</v>
      </c>
      <c r="Z82">
        <f>COUNTIFS(core_mc[TestName],misc[[#This Row],[Core_L2_String]],core_mc[VisualId],MC_Check!$H$2)</f>
        <v>0</v>
      </c>
      <c r="AA82">
        <f>misc[[#This Row],[Core_BBL_Count]]+misc[[#This Row],[Core_IC_Count]]+misc[[#This Row],[Core_MEC_Count]]+misc[[#This Row],[Core_AGU_Count]]+misc[[#This Row],[Core_L2_Count]]+misc[[#This Row],[Core_BUS_Count]]</f>
        <v>0</v>
      </c>
      <c r="AB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AD82">
        <f>COUNTIFS(cha_mc[TestName],misc[[#This Row],[LLC_MCA_String]],cha_mc[VisualId],MC_Check!$H$2)</f>
        <v>0</v>
      </c>
    </row>
    <row r="83" spans="6:30" x14ac:dyDescent="0.3">
      <c r="F83">
        <v>1</v>
      </c>
      <c r="G83">
        <f t="shared" si="6"/>
        <v>80</v>
      </c>
      <c r="H83" s="95">
        <f>IF(MC_Check!$AK$2="PHY",misc[[#This Row],[location]],misc[[#This Row],[Module_log]])</f>
        <v>80</v>
      </c>
      <c r="I83">
        <f>I76+1</f>
        <v>26</v>
      </c>
      <c r="J83" s="5" t="b">
        <f>misc[[#This Row],[Core_Hitter_Count]]&gt;0</f>
        <v>0</v>
      </c>
      <c r="K83" t="b">
        <f>misc[[#This Row],[LLC_Hitter_Count]]&gt;0</f>
        <v>0</v>
      </c>
      <c r="L83" t="b">
        <f>misc[[#This Row],[CHA_Hitter_Count]]&gt;0</f>
        <v>0</v>
      </c>
      <c r="M83" t="str">
        <f>_xlfn.TEXTJOIN("",,"*SOCKET0**COMPUTE",misc[[#This Row],[Compute]],"**UNCORE**CHA**CHA",misc[[#This Row],[location]],splitchar,"UTIL**MC*STATUS*")</f>
        <v>*SOCKET0**COMPUTE1**UNCORE**CHA**CHA80__UTIL**MC*STATUS*</v>
      </c>
      <c r="N83">
        <f>COUNTIFS(cha_mc[TestName],misc[[#This Row],[CHA_MCA_String]],cha_mc[VisualId],MC_Check!$H$2)</f>
        <v>0</v>
      </c>
      <c r="O83" t="str">
        <f>_xlfn.TEXTJOIN("",,"*SOCKET0**COMPUTE",misc[[#This Row],[Compute]],"**CPU**MODULE",misc[[#This Row],[Module]],splitchar,"MEC*CR*MCI*STATUS**")</f>
        <v>*SOCKET0**COMPUTE1**CPU**MODULE80__MEC*CR*MCI*STATUS**</v>
      </c>
      <c r="P83">
        <f>COUNTIFS(core_mc[TestName],misc[[#This Row],[MEC_MCA_String]],core_mc[VisualId],MC_Check!$H$2)</f>
        <v>0</v>
      </c>
      <c r="Q83" t="str">
        <f>_xlfn.TEXTJOIN("",,"*SOCKET0**COMPUTE",misc[[#This Row],[Compute]],"**CPU**MODULE",misc[[#This Row],[Module]],splitchar,"AGU*CR*MCI*STATUS**")</f>
        <v>*SOCKET0**COMPUTE1**CPU**MODULE80__AGU*CR*MCI*STATUS**</v>
      </c>
      <c r="R83">
        <f>COUNTIFS(core_mc[TestName],misc[[#This Row],[AGU_MCA_String]],core_mc[VisualId],MC_Check!$H$2)</f>
        <v>0</v>
      </c>
      <c r="S83" t="str">
        <f>_xlfn.TEXTJOIN("",,"*SOCKET0**COMPUTE",misc[[#This Row],[Compute]],"**CPU**MODULE",misc[[#This Row],[Module]],splitchar,"IC*CR*MCI*STATUS**")</f>
        <v>*SOCKET0**COMPUTE1**CPU**MODULE80__IC*CR*MCI*STATUS**</v>
      </c>
      <c r="T83">
        <f>COUNTIFS(core_mc[TestName],misc[[#This Row],[IC_MCA_String]],core_mc[VisualId],MC_Check!$H$2)</f>
        <v>0</v>
      </c>
      <c r="U83" t="str">
        <f>_xlfn.TEXTJOIN("",,"*SOCKET0**COMPUTE",misc[[#This Row],[Compute]],"**CPU**MODULE",misc[[#This Row],[Module]],splitchar,"BBL*CR*MCI*STATUS**")</f>
        <v>*SOCKET0**COMPUTE1**CPU**MODULE80__BBL*CR*MCI*STATUS**</v>
      </c>
      <c r="V83">
        <f>COUNTIFS(core_mc[TestName],misc[[#This Row],[CORE_BBL_String]],core_mc[VisualId],MC_Check!$H$2)</f>
        <v>0</v>
      </c>
      <c r="W83" t="str">
        <f>_xlfn.TEXTJOIN("",,"*SOCKET0**COMPUTE",misc[[#This Row],[Compute]],"**CPU**MODULE",misc[[#This Row],[Module]],splitchar,"BUS*CR*MCI*STATUS**")</f>
        <v>*SOCKET0**COMPUTE1**CPU**MODULE80__BUS*CR*MCI*STATUS**</v>
      </c>
      <c r="X83">
        <f>COUNTIFS(core_mc[TestName],misc[[#This Row],[Core_BUS_String]],core_mc[VisualId],MC_Check!$H$2)</f>
        <v>0</v>
      </c>
      <c r="Y83" t="str">
        <f>_xlfn.TEXTJOIN("",,"*SOCKET0**COMPUTE",misc[[#This Row],[Compute]],"**CPU**MODULE",misc[[#This Row],[Module]],splitchar,"L2*CR*MCI*STATUS**")</f>
        <v>*SOCKET0**COMPUTE1**CPU**MODULE80__L2*CR*MCI*STATUS**</v>
      </c>
      <c r="Z83">
        <f>COUNTIFS(core_mc[TestName],misc[[#This Row],[Core_L2_String]],core_mc[VisualId],MC_Check!$H$2)</f>
        <v>0</v>
      </c>
      <c r="AA83">
        <f>misc[[#This Row],[Core_BBL_Count]]+misc[[#This Row],[Core_IC_Count]]+misc[[#This Row],[Core_MEC_Count]]+misc[[#This Row],[Core_AGU_Count]]+misc[[#This Row],[Core_L2_Count]]+misc[[#This Row],[Core_BUS_Count]]</f>
        <v>0</v>
      </c>
      <c r="AB8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AD83">
        <f>COUNTIFS(cha_mc[TestName],misc[[#This Row],[LLC_MCA_String]],cha_mc[VisualId],MC_Check!$H$2)</f>
        <v>0</v>
      </c>
    </row>
    <row r="84" spans="6:30" x14ac:dyDescent="0.3">
      <c r="F84">
        <v>1</v>
      </c>
      <c r="G84">
        <f t="shared" si="6"/>
        <v>81</v>
      </c>
      <c r="H84" s="95">
        <f>IF(MC_Check!$AK$2="PHY",misc[[#This Row],[location]],misc[[#This Row],[Module_log]])</f>
        <v>81</v>
      </c>
      <c r="I84">
        <f t="shared" ref="H84:I85" si="8">I77+1</f>
        <v>30</v>
      </c>
      <c r="J84" s="5" t="b">
        <f>misc[[#This Row],[Core_Hitter_Count]]&gt;0</f>
        <v>0</v>
      </c>
      <c r="K84" t="b">
        <f>misc[[#This Row],[LLC_Hitter_Count]]&gt;0</f>
        <v>0</v>
      </c>
      <c r="L84" t="b">
        <f>misc[[#This Row],[CHA_Hitter_Count]]&gt;0</f>
        <v>0</v>
      </c>
      <c r="M84" t="str">
        <f>_xlfn.TEXTJOIN("",,"*SOCKET0**COMPUTE",misc[[#This Row],[Compute]],"**UNCORE**CHA**CHA",misc[[#This Row],[location]],splitchar,"UTIL**MC*STATUS*")</f>
        <v>*SOCKET0**COMPUTE1**UNCORE**CHA**CHA81__UTIL**MC*STATUS*</v>
      </c>
      <c r="N84">
        <f>COUNTIFS(cha_mc[TestName],misc[[#This Row],[CHA_MCA_String]],cha_mc[VisualId],MC_Check!$H$2)</f>
        <v>0</v>
      </c>
      <c r="O84" t="str">
        <f>_xlfn.TEXTJOIN("",,"*SOCKET0**COMPUTE",misc[[#This Row],[Compute]],"**CPU**MODULE",misc[[#This Row],[Module]],splitchar,"MEC*CR*MCI*STATUS**")</f>
        <v>*SOCKET0**COMPUTE1**CPU**MODULE81__MEC*CR*MCI*STATUS**</v>
      </c>
      <c r="P84">
        <f>COUNTIFS(core_mc[TestName],misc[[#This Row],[MEC_MCA_String]],core_mc[VisualId],MC_Check!$H$2)</f>
        <v>0</v>
      </c>
      <c r="Q84" t="str">
        <f>_xlfn.TEXTJOIN("",,"*SOCKET0**COMPUTE",misc[[#This Row],[Compute]],"**CPU**MODULE",misc[[#This Row],[Module]],splitchar,"AGU*CR*MCI*STATUS**")</f>
        <v>*SOCKET0**COMPUTE1**CPU**MODULE81__AGU*CR*MCI*STATUS**</v>
      </c>
      <c r="R84">
        <f>COUNTIFS(core_mc[TestName],misc[[#This Row],[AGU_MCA_String]],core_mc[VisualId],MC_Check!$H$2)</f>
        <v>0</v>
      </c>
      <c r="S84" t="str">
        <f>_xlfn.TEXTJOIN("",,"*SOCKET0**COMPUTE",misc[[#This Row],[Compute]],"**CPU**MODULE",misc[[#This Row],[Module]],splitchar,"IC*CR*MCI*STATUS**")</f>
        <v>*SOCKET0**COMPUTE1**CPU**MODULE81__IC*CR*MCI*STATUS**</v>
      </c>
      <c r="T84">
        <f>COUNTIFS(core_mc[TestName],misc[[#This Row],[IC_MCA_String]],core_mc[VisualId],MC_Check!$H$2)</f>
        <v>0</v>
      </c>
      <c r="U84" t="str">
        <f>_xlfn.TEXTJOIN("",,"*SOCKET0**COMPUTE",misc[[#This Row],[Compute]],"**CPU**MODULE",misc[[#This Row],[Module]],splitchar,"BBL*CR*MCI*STATUS**")</f>
        <v>*SOCKET0**COMPUTE1**CPU**MODULE81__BBL*CR*MCI*STATUS**</v>
      </c>
      <c r="V84">
        <f>COUNTIFS(core_mc[TestName],misc[[#This Row],[CORE_BBL_String]],core_mc[VisualId],MC_Check!$H$2)</f>
        <v>0</v>
      </c>
      <c r="W84" t="str">
        <f>_xlfn.TEXTJOIN("",,"*SOCKET0**COMPUTE",misc[[#This Row],[Compute]],"**CPU**MODULE",misc[[#This Row],[Module]],splitchar,"BUS*CR*MCI*STATUS**")</f>
        <v>*SOCKET0**COMPUTE1**CPU**MODULE81__BUS*CR*MCI*STATUS**</v>
      </c>
      <c r="X84">
        <f>COUNTIFS(core_mc[TestName],misc[[#This Row],[Core_BUS_String]],core_mc[VisualId],MC_Check!$H$2)</f>
        <v>0</v>
      </c>
      <c r="Y84" t="str">
        <f>_xlfn.TEXTJOIN("",,"*SOCKET0**COMPUTE",misc[[#This Row],[Compute]],"**CPU**MODULE",misc[[#This Row],[Module]],splitchar,"L2*CR*MCI*STATUS**")</f>
        <v>*SOCKET0**COMPUTE1**CPU**MODULE81__L2*CR*MCI*STATUS**</v>
      </c>
      <c r="Z84">
        <f>COUNTIFS(core_mc[TestName],misc[[#This Row],[Core_L2_String]],core_mc[VisualId],MC_Check!$H$2)</f>
        <v>0</v>
      </c>
      <c r="AA84">
        <f>misc[[#This Row],[Core_BBL_Count]]+misc[[#This Row],[Core_IC_Count]]+misc[[#This Row],[Core_MEC_Count]]+misc[[#This Row],[Core_AGU_Count]]+misc[[#This Row],[Core_L2_Count]]+misc[[#This Row],[Core_BUS_Count]]</f>
        <v>0</v>
      </c>
      <c r="AB8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AD84">
        <f>COUNTIFS(cha_mc[TestName],misc[[#This Row],[LLC_MCA_String]],cha_mc[VisualId],MC_Check!$H$2)</f>
        <v>0</v>
      </c>
    </row>
    <row r="85" spans="6:30" x14ac:dyDescent="0.3">
      <c r="F85">
        <v>1</v>
      </c>
      <c r="G85">
        <f t="shared" si="6"/>
        <v>82</v>
      </c>
      <c r="H85" s="95">
        <f>IF(MC_Check!$AK$2="PHY",misc[[#This Row],[location]],misc[[#This Row],[Module_log]])</f>
        <v>82</v>
      </c>
      <c r="I85">
        <f t="shared" si="8"/>
        <v>34</v>
      </c>
      <c r="J85" s="5" t="b">
        <f>misc[[#This Row],[Core_Hitter_Count]]&gt;0</f>
        <v>0</v>
      </c>
      <c r="K85" t="b">
        <f>misc[[#This Row],[LLC_Hitter_Count]]&gt;0</f>
        <v>0</v>
      </c>
      <c r="L85" t="b">
        <f>misc[[#This Row],[CHA_Hitter_Count]]&gt;0</f>
        <v>0</v>
      </c>
      <c r="M85" t="str">
        <f>_xlfn.TEXTJOIN("",,"*SOCKET0**COMPUTE",misc[[#This Row],[Compute]],"**UNCORE**CHA**CHA",misc[[#This Row],[location]],splitchar,"UTIL**MC*STATUS*")</f>
        <v>*SOCKET0**COMPUTE1**UNCORE**CHA**CHA82__UTIL**MC*STATUS*</v>
      </c>
      <c r="N85">
        <f>COUNTIFS(cha_mc[TestName],misc[[#This Row],[CHA_MCA_String]],cha_mc[VisualId],MC_Check!$H$2)</f>
        <v>0</v>
      </c>
      <c r="O85" t="str">
        <f>_xlfn.TEXTJOIN("",,"*SOCKET0**COMPUTE",misc[[#This Row],[Compute]],"**CPU**MODULE",misc[[#This Row],[Module]],splitchar,"MEC*CR*MCI*STATUS**")</f>
        <v>*SOCKET0**COMPUTE1**CPU**MODULE82__MEC*CR*MCI*STATUS**</v>
      </c>
      <c r="P85">
        <f>COUNTIFS(core_mc[TestName],misc[[#This Row],[MEC_MCA_String]],core_mc[VisualId],MC_Check!$H$2)</f>
        <v>0</v>
      </c>
      <c r="Q85" t="str">
        <f>_xlfn.TEXTJOIN("",,"*SOCKET0**COMPUTE",misc[[#This Row],[Compute]],"**CPU**MODULE",misc[[#This Row],[Module]],splitchar,"AGU*CR*MCI*STATUS**")</f>
        <v>*SOCKET0**COMPUTE1**CPU**MODULE82__AGU*CR*MCI*STATUS**</v>
      </c>
      <c r="R85">
        <f>COUNTIFS(core_mc[TestName],misc[[#This Row],[AGU_MCA_String]],core_mc[VisualId],MC_Check!$H$2)</f>
        <v>0</v>
      </c>
      <c r="S85" t="str">
        <f>_xlfn.TEXTJOIN("",,"*SOCKET0**COMPUTE",misc[[#This Row],[Compute]],"**CPU**MODULE",misc[[#This Row],[Module]],splitchar,"IC*CR*MCI*STATUS**")</f>
        <v>*SOCKET0**COMPUTE1**CPU**MODULE82__IC*CR*MCI*STATUS**</v>
      </c>
      <c r="T85">
        <f>COUNTIFS(core_mc[TestName],misc[[#This Row],[IC_MCA_String]],core_mc[VisualId],MC_Check!$H$2)</f>
        <v>0</v>
      </c>
      <c r="U85" t="str">
        <f>_xlfn.TEXTJOIN("",,"*SOCKET0**COMPUTE",misc[[#This Row],[Compute]],"**CPU**MODULE",misc[[#This Row],[Module]],splitchar,"BBL*CR*MCI*STATUS**")</f>
        <v>*SOCKET0**COMPUTE1**CPU**MODULE82__BBL*CR*MCI*STATUS**</v>
      </c>
      <c r="V85">
        <f>COUNTIFS(core_mc[TestName],misc[[#This Row],[CORE_BBL_String]],core_mc[VisualId],MC_Check!$H$2)</f>
        <v>0</v>
      </c>
      <c r="W85" t="str">
        <f>_xlfn.TEXTJOIN("",,"*SOCKET0**COMPUTE",misc[[#This Row],[Compute]],"**CPU**MODULE",misc[[#This Row],[Module]],splitchar,"BUS*CR*MCI*STATUS**")</f>
        <v>*SOCKET0**COMPUTE1**CPU**MODULE82__BUS*CR*MCI*STATUS**</v>
      </c>
      <c r="X85">
        <f>COUNTIFS(core_mc[TestName],misc[[#This Row],[Core_BUS_String]],core_mc[VisualId],MC_Check!$H$2)</f>
        <v>0</v>
      </c>
      <c r="Y85" t="str">
        <f>_xlfn.TEXTJOIN("",,"*SOCKET0**COMPUTE",misc[[#This Row],[Compute]],"**CPU**MODULE",misc[[#This Row],[Module]],splitchar,"L2*CR*MCI*STATUS**")</f>
        <v>*SOCKET0**COMPUTE1**CPU**MODULE82__L2*CR*MCI*STATUS**</v>
      </c>
      <c r="Z85">
        <f>COUNTIFS(core_mc[TestName],misc[[#This Row],[Core_L2_String]],core_mc[VisualId],MC_Check!$H$2)</f>
        <v>0</v>
      </c>
      <c r="AA85">
        <f>misc[[#This Row],[Core_BBL_Count]]+misc[[#This Row],[Core_IC_Count]]+misc[[#This Row],[Core_MEC_Count]]+misc[[#This Row],[Core_AGU_Count]]+misc[[#This Row],[Core_L2_Count]]+misc[[#This Row],[Core_BUS_Count]]</f>
        <v>0</v>
      </c>
      <c r="AB8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AD85">
        <f>COUNTIFS(cha_mc[TestName],misc[[#This Row],[LLC_MCA_String]],cha_mc[VisualId],MC_Check!$H$2)</f>
        <v>0</v>
      </c>
    </row>
    <row r="86" spans="6:30" x14ac:dyDescent="0.3">
      <c r="F86">
        <v>1</v>
      </c>
      <c r="G86">
        <f t="shared" si="6"/>
        <v>83</v>
      </c>
      <c r="H86" s="95">
        <f>IF(MC_Check!$AK$2="PHY",misc[[#This Row],[location]],misc[[#This Row],[Module_log]])</f>
        <v>83</v>
      </c>
      <c r="I86" s="95" t="s">
        <v>145</v>
      </c>
      <c r="J86" s="5" t="b">
        <f>misc[[#This Row],[Core_Hitter_Count]]&gt;0</f>
        <v>0</v>
      </c>
      <c r="K86" t="b">
        <f>misc[[#This Row],[LLC_Hitter_Count]]&gt;0</f>
        <v>0</v>
      </c>
      <c r="L86" t="b">
        <f>misc[[#This Row],[CHA_Hitter_Count]]&gt;0</f>
        <v>0</v>
      </c>
      <c r="M86" t="str">
        <f>_xlfn.TEXTJOIN("",,"*SOCKET0**COMPUTE",misc[[#This Row],[Compute]],"**UNCORE**CHA**CHA",misc[[#This Row],[location]],splitchar,"UTIL**MC*STATUS*")</f>
        <v>*SOCKET0**COMPUTE1**UNCORE**CHA**CHA83__UTIL**MC*STATUS*</v>
      </c>
      <c r="N86">
        <f>COUNTIFS(cha_mc[TestName],misc[[#This Row],[CHA_MCA_String]],cha_mc[VisualId],MC_Check!$H$2)</f>
        <v>0</v>
      </c>
      <c r="O86" t="str">
        <f>_xlfn.TEXTJOIN("",,"*SOCKET0**COMPUTE",misc[[#This Row],[Compute]],"**CPU**MODULE",misc[[#This Row],[Module]],splitchar,"MEC*CR*MCI*STATUS**")</f>
        <v>*SOCKET0**COMPUTE1**CPU**MODULE83__MEC*CR*MCI*STATUS**</v>
      </c>
      <c r="P86">
        <f>COUNTIFS(core_mc[TestName],misc[[#This Row],[MEC_MCA_String]],core_mc[VisualId],MC_Check!$H$2)</f>
        <v>0</v>
      </c>
      <c r="Q86" t="str">
        <f>_xlfn.TEXTJOIN("",,"*SOCKET0**COMPUTE",misc[[#This Row],[Compute]],"**CPU**MODULE",misc[[#This Row],[Module]],splitchar,"AGU*CR*MCI*STATUS**")</f>
        <v>*SOCKET0**COMPUTE1**CPU**MODULE83__AGU*CR*MCI*STATUS**</v>
      </c>
      <c r="R86">
        <f>COUNTIFS(core_mc[TestName],misc[[#This Row],[AGU_MCA_String]],core_mc[VisualId],MC_Check!$H$2)</f>
        <v>0</v>
      </c>
      <c r="S86" t="str">
        <f>_xlfn.TEXTJOIN("",,"*SOCKET0**COMPUTE",misc[[#This Row],[Compute]],"**CPU**MODULE",misc[[#This Row],[Module]],splitchar,"IC*CR*MCI*STATUS**")</f>
        <v>*SOCKET0**COMPUTE1**CPU**MODULE83__IC*CR*MCI*STATUS**</v>
      </c>
      <c r="T86">
        <f>COUNTIFS(core_mc[TestName],misc[[#This Row],[IC_MCA_String]],core_mc[VisualId],MC_Check!$H$2)</f>
        <v>0</v>
      </c>
      <c r="U86" t="str">
        <f>_xlfn.TEXTJOIN("",,"*SOCKET0**COMPUTE",misc[[#This Row],[Compute]],"**CPU**MODULE",misc[[#This Row],[Module]],splitchar,"BBL*CR*MCI*STATUS**")</f>
        <v>*SOCKET0**COMPUTE1**CPU**MODULE83__BBL*CR*MCI*STATUS**</v>
      </c>
      <c r="V86">
        <f>COUNTIFS(core_mc[TestName],misc[[#This Row],[CORE_BBL_String]],core_mc[VisualId],MC_Check!$H$2)</f>
        <v>0</v>
      </c>
      <c r="W86" t="str">
        <f>_xlfn.TEXTJOIN("",,"*SOCKET0**COMPUTE",misc[[#This Row],[Compute]],"**CPU**MODULE",misc[[#This Row],[Module]],splitchar,"BUS*CR*MCI*STATUS**")</f>
        <v>*SOCKET0**COMPUTE1**CPU**MODULE83__BUS*CR*MCI*STATUS**</v>
      </c>
      <c r="X86">
        <f>COUNTIFS(core_mc[TestName],misc[[#This Row],[Core_BUS_String]],core_mc[VisualId],MC_Check!$H$2)</f>
        <v>0</v>
      </c>
      <c r="Y86" t="str">
        <f>_xlfn.TEXTJOIN("",,"*SOCKET0**COMPUTE",misc[[#This Row],[Compute]],"**CPU**MODULE",misc[[#This Row],[Module]],splitchar,"L2*CR*MCI*STATUS**")</f>
        <v>*SOCKET0**COMPUTE1**CPU**MODULE83__L2*CR*MCI*STATUS**</v>
      </c>
      <c r="Z86">
        <f>COUNTIFS(core_mc[TestName],misc[[#This Row],[Core_L2_String]],core_mc[VisualId],MC_Check!$H$2)</f>
        <v>0</v>
      </c>
      <c r="AA86">
        <f>misc[[#This Row],[Core_BBL_Count]]+misc[[#This Row],[Core_IC_Count]]+misc[[#This Row],[Core_MEC_Count]]+misc[[#This Row],[Core_AGU_Count]]+misc[[#This Row],[Core_L2_Count]]+misc[[#This Row],[Core_BUS_Count]]</f>
        <v>0</v>
      </c>
      <c r="AB8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AD86">
        <f>COUNTIFS(cha_mc[TestName],misc[[#This Row],[LLC_MCA_String]],cha_mc[VisualId],MC_Check!$H$2)</f>
        <v>0</v>
      </c>
    </row>
    <row r="87" spans="6:30" x14ac:dyDescent="0.3">
      <c r="F87">
        <v>1</v>
      </c>
      <c r="G87">
        <f t="shared" si="6"/>
        <v>84</v>
      </c>
      <c r="H87" s="95">
        <f>IF(MC_Check!$AK$2="PHY",misc[[#This Row],[location]],misc[[#This Row],[Module_log]])</f>
        <v>84</v>
      </c>
      <c r="I87" s="95" t="s">
        <v>145</v>
      </c>
      <c r="J87" s="5" t="b">
        <f>misc[[#This Row],[Core_Hitter_Count]]&gt;0</f>
        <v>0</v>
      </c>
      <c r="K87" t="b">
        <f>misc[[#This Row],[LLC_Hitter_Count]]&gt;0</f>
        <v>0</v>
      </c>
      <c r="L87" t="b">
        <f>misc[[#This Row],[CHA_Hitter_Count]]&gt;0</f>
        <v>0</v>
      </c>
      <c r="M87" t="str">
        <f>_xlfn.TEXTJOIN("",,"*SOCKET0**COMPUTE",misc[[#This Row],[Compute]],"**UNCORE**CHA**CHA",misc[[#This Row],[location]],splitchar,"UTIL**MC*STATUS*")</f>
        <v>*SOCKET0**COMPUTE1**UNCORE**CHA**CHA84__UTIL**MC*STATUS*</v>
      </c>
      <c r="N87">
        <f>COUNTIFS(cha_mc[TestName],misc[[#This Row],[CHA_MCA_String]],cha_mc[VisualId],MC_Check!$H$2)</f>
        <v>0</v>
      </c>
      <c r="O87" t="str">
        <f>_xlfn.TEXTJOIN("",,"*SOCKET0**COMPUTE",misc[[#This Row],[Compute]],"**CPU**MODULE",misc[[#This Row],[Module]],splitchar,"MEC*CR*MCI*STATUS**")</f>
        <v>*SOCKET0**COMPUTE1**CPU**MODULE84__MEC*CR*MCI*STATUS**</v>
      </c>
      <c r="P87">
        <f>COUNTIFS(core_mc[TestName],misc[[#This Row],[MEC_MCA_String]],core_mc[VisualId],MC_Check!$H$2)</f>
        <v>0</v>
      </c>
      <c r="Q87" t="str">
        <f>_xlfn.TEXTJOIN("",,"*SOCKET0**COMPUTE",misc[[#This Row],[Compute]],"**CPU**MODULE",misc[[#This Row],[Module]],splitchar,"AGU*CR*MCI*STATUS**")</f>
        <v>*SOCKET0**COMPUTE1**CPU**MODULE84__AGU*CR*MCI*STATUS**</v>
      </c>
      <c r="R87">
        <f>COUNTIFS(core_mc[TestName],misc[[#This Row],[AGU_MCA_String]],core_mc[VisualId],MC_Check!$H$2)</f>
        <v>0</v>
      </c>
      <c r="S87" t="str">
        <f>_xlfn.TEXTJOIN("",,"*SOCKET0**COMPUTE",misc[[#This Row],[Compute]],"**CPU**MODULE",misc[[#This Row],[Module]],splitchar,"IC*CR*MCI*STATUS**")</f>
        <v>*SOCKET0**COMPUTE1**CPU**MODULE84__IC*CR*MCI*STATUS**</v>
      </c>
      <c r="T87">
        <f>COUNTIFS(core_mc[TestName],misc[[#This Row],[IC_MCA_String]],core_mc[VisualId],MC_Check!$H$2)</f>
        <v>0</v>
      </c>
      <c r="U87" t="str">
        <f>_xlfn.TEXTJOIN("",,"*SOCKET0**COMPUTE",misc[[#This Row],[Compute]],"**CPU**MODULE",misc[[#This Row],[Module]],splitchar,"BBL*CR*MCI*STATUS**")</f>
        <v>*SOCKET0**COMPUTE1**CPU**MODULE84__BBL*CR*MCI*STATUS**</v>
      </c>
      <c r="V87">
        <f>COUNTIFS(core_mc[TestName],misc[[#This Row],[CORE_BBL_String]],core_mc[VisualId],MC_Check!$H$2)</f>
        <v>0</v>
      </c>
      <c r="W87" t="str">
        <f>_xlfn.TEXTJOIN("",,"*SOCKET0**COMPUTE",misc[[#This Row],[Compute]],"**CPU**MODULE",misc[[#This Row],[Module]],splitchar,"BUS*CR*MCI*STATUS**")</f>
        <v>*SOCKET0**COMPUTE1**CPU**MODULE84__BUS*CR*MCI*STATUS**</v>
      </c>
      <c r="X87">
        <f>COUNTIFS(core_mc[TestName],misc[[#This Row],[Core_BUS_String]],core_mc[VisualId],MC_Check!$H$2)</f>
        <v>0</v>
      </c>
      <c r="Y87" t="str">
        <f>_xlfn.TEXTJOIN("",,"*SOCKET0**COMPUTE",misc[[#This Row],[Compute]],"**CPU**MODULE",misc[[#This Row],[Module]],splitchar,"L2*CR*MCI*STATUS**")</f>
        <v>*SOCKET0**COMPUTE1**CPU**MODULE84__L2*CR*MCI*STATUS**</v>
      </c>
      <c r="Z87">
        <f>COUNTIFS(core_mc[TestName],misc[[#This Row],[Core_L2_String]],core_mc[VisualId],MC_Check!$H$2)</f>
        <v>0</v>
      </c>
      <c r="AA87">
        <f>misc[[#This Row],[Core_BBL_Count]]+misc[[#This Row],[Core_IC_Count]]+misc[[#This Row],[Core_MEC_Count]]+misc[[#This Row],[Core_AGU_Count]]+misc[[#This Row],[Core_L2_Count]]+misc[[#This Row],[Core_BUS_Count]]</f>
        <v>0</v>
      </c>
      <c r="AB8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AD87">
        <f>COUNTIFS(cha_mc[TestName],misc[[#This Row],[LLC_MCA_String]],cha_mc[VisualId],MC_Check!$H$2)</f>
        <v>0</v>
      </c>
    </row>
    <row r="88" spans="6:30" x14ac:dyDescent="0.3">
      <c r="F88">
        <v>1</v>
      </c>
      <c r="G88">
        <f t="shared" si="6"/>
        <v>85</v>
      </c>
      <c r="H88" s="95">
        <f>IF(MC_Check!$AK$2="PHY",misc[[#This Row],[location]],misc[[#This Row],[Module_log]])</f>
        <v>85</v>
      </c>
      <c r="I88" s="95" t="s">
        <v>145</v>
      </c>
      <c r="J88" s="5" t="b">
        <f>misc[[#This Row],[Core_Hitter_Count]]&gt;0</f>
        <v>0</v>
      </c>
      <c r="K88" t="b">
        <f>misc[[#This Row],[LLC_Hitter_Count]]&gt;0</f>
        <v>0</v>
      </c>
      <c r="L88" t="b">
        <f>misc[[#This Row],[CHA_Hitter_Count]]&gt;0</f>
        <v>0</v>
      </c>
      <c r="M88" t="str">
        <f>_xlfn.TEXTJOIN("",,"*SOCKET0**COMPUTE",misc[[#This Row],[Compute]],"**UNCORE**CHA**CHA",misc[[#This Row],[location]],splitchar,"UTIL**MC*STATUS*")</f>
        <v>*SOCKET0**COMPUTE1**UNCORE**CHA**CHA85__UTIL**MC*STATUS*</v>
      </c>
      <c r="N88">
        <f>COUNTIFS(cha_mc[TestName],misc[[#This Row],[CHA_MCA_String]],cha_mc[VisualId],MC_Check!$H$2)</f>
        <v>0</v>
      </c>
      <c r="O88" t="str">
        <f>_xlfn.TEXTJOIN("",,"*SOCKET0**COMPUTE",misc[[#This Row],[Compute]],"**CPU**MODULE",misc[[#This Row],[Module]],splitchar,"MEC*CR*MCI*STATUS**")</f>
        <v>*SOCKET0**COMPUTE1**CPU**MODULE85__MEC*CR*MCI*STATUS**</v>
      </c>
      <c r="P88">
        <f>COUNTIFS(core_mc[TestName],misc[[#This Row],[MEC_MCA_String]],core_mc[VisualId],MC_Check!$H$2)</f>
        <v>0</v>
      </c>
      <c r="Q88" t="str">
        <f>_xlfn.TEXTJOIN("",,"*SOCKET0**COMPUTE",misc[[#This Row],[Compute]],"**CPU**MODULE",misc[[#This Row],[Module]],splitchar,"AGU*CR*MCI*STATUS**")</f>
        <v>*SOCKET0**COMPUTE1**CPU**MODULE85__AGU*CR*MCI*STATUS**</v>
      </c>
      <c r="R88">
        <f>COUNTIFS(core_mc[TestName],misc[[#This Row],[AGU_MCA_String]],core_mc[VisualId],MC_Check!$H$2)</f>
        <v>0</v>
      </c>
      <c r="S88" t="str">
        <f>_xlfn.TEXTJOIN("",,"*SOCKET0**COMPUTE",misc[[#This Row],[Compute]],"**CPU**MODULE",misc[[#This Row],[Module]],splitchar,"IC*CR*MCI*STATUS**")</f>
        <v>*SOCKET0**COMPUTE1**CPU**MODULE85__IC*CR*MCI*STATUS**</v>
      </c>
      <c r="T88">
        <f>COUNTIFS(core_mc[TestName],misc[[#This Row],[IC_MCA_String]],core_mc[VisualId],MC_Check!$H$2)</f>
        <v>0</v>
      </c>
      <c r="U88" t="str">
        <f>_xlfn.TEXTJOIN("",,"*SOCKET0**COMPUTE",misc[[#This Row],[Compute]],"**CPU**MODULE",misc[[#This Row],[Module]],splitchar,"BBL*CR*MCI*STATUS**")</f>
        <v>*SOCKET0**COMPUTE1**CPU**MODULE85__BBL*CR*MCI*STATUS**</v>
      </c>
      <c r="V88">
        <f>COUNTIFS(core_mc[TestName],misc[[#This Row],[CORE_BBL_String]],core_mc[VisualId],MC_Check!$H$2)</f>
        <v>0</v>
      </c>
      <c r="W88" t="str">
        <f>_xlfn.TEXTJOIN("",,"*SOCKET0**COMPUTE",misc[[#This Row],[Compute]],"**CPU**MODULE",misc[[#This Row],[Module]],splitchar,"BUS*CR*MCI*STATUS**")</f>
        <v>*SOCKET0**COMPUTE1**CPU**MODULE85__BUS*CR*MCI*STATUS**</v>
      </c>
      <c r="X88">
        <f>COUNTIFS(core_mc[TestName],misc[[#This Row],[Core_BUS_String]],core_mc[VisualId],MC_Check!$H$2)</f>
        <v>0</v>
      </c>
      <c r="Y88" t="str">
        <f>_xlfn.TEXTJOIN("",,"*SOCKET0**COMPUTE",misc[[#This Row],[Compute]],"**CPU**MODULE",misc[[#This Row],[Module]],splitchar,"L2*CR*MCI*STATUS**")</f>
        <v>*SOCKET0**COMPUTE1**CPU**MODULE85__L2*CR*MCI*STATUS**</v>
      </c>
      <c r="Z88">
        <f>COUNTIFS(core_mc[TestName],misc[[#This Row],[Core_L2_String]],core_mc[VisualId],MC_Check!$H$2)</f>
        <v>0</v>
      </c>
      <c r="AA88">
        <f>misc[[#This Row],[Core_BBL_Count]]+misc[[#This Row],[Core_IC_Count]]+misc[[#This Row],[Core_MEC_Count]]+misc[[#This Row],[Core_AGU_Count]]+misc[[#This Row],[Core_L2_Count]]+misc[[#This Row],[Core_BUS_Count]]</f>
        <v>0</v>
      </c>
      <c r="AB8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AD88">
        <f>COUNTIFS(cha_mc[TestName],misc[[#This Row],[LLC_MCA_String]],cha_mc[VisualId],MC_Check!$H$2)</f>
        <v>0</v>
      </c>
    </row>
    <row r="89" spans="6:30" x14ac:dyDescent="0.3">
      <c r="F89">
        <v>1</v>
      </c>
      <c r="G89">
        <f t="shared" si="6"/>
        <v>86</v>
      </c>
      <c r="H89" s="95">
        <f>IF(MC_Check!$AK$2="PHY",misc[[#This Row],[location]],misc[[#This Row],[Module_log]])</f>
        <v>86</v>
      </c>
      <c r="I89" s="95" t="s">
        <v>145</v>
      </c>
      <c r="J89" s="5" t="b">
        <f>misc[[#This Row],[Core_Hitter_Count]]&gt;0</f>
        <v>0</v>
      </c>
      <c r="K89" t="b">
        <f>misc[[#This Row],[LLC_Hitter_Count]]&gt;0</f>
        <v>0</v>
      </c>
      <c r="L89" t="b">
        <f>misc[[#This Row],[CHA_Hitter_Count]]&gt;0</f>
        <v>0</v>
      </c>
      <c r="M89" t="str">
        <f>_xlfn.TEXTJOIN("",,"*SOCKET0**COMPUTE",misc[[#This Row],[Compute]],"**UNCORE**CHA**CHA",misc[[#This Row],[location]],splitchar,"UTIL**MC*STATUS*")</f>
        <v>*SOCKET0**COMPUTE1**UNCORE**CHA**CHA86__UTIL**MC*STATUS*</v>
      </c>
      <c r="N89">
        <f>COUNTIFS(cha_mc[TestName],misc[[#This Row],[CHA_MCA_String]],cha_mc[VisualId],MC_Check!$H$2)</f>
        <v>0</v>
      </c>
      <c r="O89" t="str">
        <f>_xlfn.TEXTJOIN("",,"*SOCKET0**COMPUTE",misc[[#This Row],[Compute]],"**CPU**MODULE",misc[[#This Row],[Module]],splitchar,"MEC*CR*MCI*STATUS**")</f>
        <v>*SOCKET0**COMPUTE1**CPU**MODULE86__MEC*CR*MCI*STATUS**</v>
      </c>
      <c r="P89">
        <f>COUNTIFS(core_mc[TestName],misc[[#This Row],[MEC_MCA_String]],core_mc[VisualId],MC_Check!$H$2)</f>
        <v>0</v>
      </c>
      <c r="Q89" t="str">
        <f>_xlfn.TEXTJOIN("",,"*SOCKET0**COMPUTE",misc[[#This Row],[Compute]],"**CPU**MODULE",misc[[#This Row],[Module]],splitchar,"AGU*CR*MCI*STATUS**")</f>
        <v>*SOCKET0**COMPUTE1**CPU**MODULE86__AGU*CR*MCI*STATUS**</v>
      </c>
      <c r="R89">
        <f>COUNTIFS(core_mc[TestName],misc[[#This Row],[AGU_MCA_String]],core_mc[VisualId],MC_Check!$H$2)</f>
        <v>0</v>
      </c>
      <c r="S89" t="str">
        <f>_xlfn.TEXTJOIN("",,"*SOCKET0**COMPUTE",misc[[#This Row],[Compute]],"**CPU**MODULE",misc[[#This Row],[Module]],splitchar,"IC*CR*MCI*STATUS**")</f>
        <v>*SOCKET0**COMPUTE1**CPU**MODULE86__IC*CR*MCI*STATUS**</v>
      </c>
      <c r="T89">
        <f>COUNTIFS(core_mc[TestName],misc[[#This Row],[IC_MCA_String]],core_mc[VisualId],MC_Check!$H$2)</f>
        <v>0</v>
      </c>
      <c r="U89" t="str">
        <f>_xlfn.TEXTJOIN("",,"*SOCKET0**COMPUTE",misc[[#This Row],[Compute]],"**CPU**MODULE",misc[[#This Row],[Module]],splitchar,"BBL*CR*MCI*STATUS**")</f>
        <v>*SOCKET0**COMPUTE1**CPU**MODULE86__BBL*CR*MCI*STATUS**</v>
      </c>
      <c r="V89">
        <f>COUNTIFS(core_mc[TestName],misc[[#This Row],[CORE_BBL_String]],core_mc[VisualId],MC_Check!$H$2)</f>
        <v>0</v>
      </c>
      <c r="W89" t="str">
        <f>_xlfn.TEXTJOIN("",,"*SOCKET0**COMPUTE",misc[[#This Row],[Compute]],"**CPU**MODULE",misc[[#This Row],[Module]],splitchar,"BUS*CR*MCI*STATUS**")</f>
        <v>*SOCKET0**COMPUTE1**CPU**MODULE86__BUS*CR*MCI*STATUS**</v>
      </c>
      <c r="X89">
        <f>COUNTIFS(core_mc[TestName],misc[[#This Row],[Core_BUS_String]],core_mc[VisualId],MC_Check!$H$2)</f>
        <v>0</v>
      </c>
      <c r="Y89" t="str">
        <f>_xlfn.TEXTJOIN("",,"*SOCKET0**COMPUTE",misc[[#This Row],[Compute]],"**CPU**MODULE",misc[[#This Row],[Module]],splitchar,"L2*CR*MCI*STATUS**")</f>
        <v>*SOCKET0**COMPUTE1**CPU**MODULE86__L2*CR*MCI*STATUS**</v>
      </c>
      <c r="Z89">
        <f>COUNTIFS(core_mc[TestName],misc[[#This Row],[Core_L2_String]],core_mc[VisualId],MC_Check!$H$2)</f>
        <v>0</v>
      </c>
      <c r="AA89">
        <f>misc[[#This Row],[Core_BBL_Count]]+misc[[#This Row],[Core_IC_Count]]+misc[[#This Row],[Core_MEC_Count]]+misc[[#This Row],[Core_AGU_Count]]+misc[[#This Row],[Core_L2_Count]]+misc[[#This Row],[Core_BUS_Count]]</f>
        <v>0</v>
      </c>
      <c r="AB8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AD89">
        <f>COUNTIFS(cha_mc[TestName],misc[[#This Row],[LLC_MCA_String]],cha_mc[VisualId],MC_Check!$H$2)</f>
        <v>0</v>
      </c>
    </row>
    <row r="90" spans="6:30" x14ac:dyDescent="0.3">
      <c r="F90">
        <v>1</v>
      </c>
      <c r="G90">
        <f t="shared" si="6"/>
        <v>87</v>
      </c>
      <c r="H90" s="95">
        <f>IF(MC_Check!$AK$2="PHY",misc[[#This Row],[location]],misc[[#This Row],[Module_log]])</f>
        <v>87</v>
      </c>
      <c r="I90">
        <f>I83+1</f>
        <v>27</v>
      </c>
      <c r="J90" s="5" t="b">
        <f>misc[[#This Row],[Core_Hitter_Count]]&gt;0</f>
        <v>0</v>
      </c>
      <c r="K90" t="b">
        <f>misc[[#This Row],[LLC_Hitter_Count]]&gt;0</f>
        <v>0</v>
      </c>
      <c r="L90" t="b">
        <f>misc[[#This Row],[CHA_Hitter_Count]]&gt;0</f>
        <v>0</v>
      </c>
      <c r="M90" t="str">
        <f>_xlfn.TEXTJOIN("",,"*SOCKET0**COMPUTE",misc[[#This Row],[Compute]],"**UNCORE**CHA**CHA",misc[[#This Row],[location]],splitchar,"UTIL**MC*STATUS*")</f>
        <v>*SOCKET0**COMPUTE1**UNCORE**CHA**CHA87__UTIL**MC*STATUS*</v>
      </c>
      <c r="N90">
        <f>COUNTIFS(cha_mc[TestName],misc[[#This Row],[CHA_MCA_String]],cha_mc[VisualId],MC_Check!$H$2)</f>
        <v>0</v>
      </c>
      <c r="O90" t="str">
        <f>_xlfn.TEXTJOIN("",,"*SOCKET0**COMPUTE",misc[[#This Row],[Compute]],"**CPU**MODULE",misc[[#This Row],[Module]],splitchar,"MEC*CR*MCI*STATUS**")</f>
        <v>*SOCKET0**COMPUTE1**CPU**MODULE87__MEC*CR*MCI*STATUS**</v>
      </c>
      <c r="P90">
        <f>COUNTIFS(core_mc[TestName],misc[[#This Row],[MEC_MCA_String]],core_mc[VisualId],MC_Check!$H$2)</f>
        <v>0</v>
      </c>
      <c r="Q90" t="str">
        <f>_xlfn.TEXTJOIN("",,"*SOCKET0**COMPUTE",misc[[#This Row],[Compute]],"**CPU**MODULE",misc[[#This Row],[Module]],splitchar,"AGU*CR*MCI*STATUS**")</f>
        <v>*SOCKET0**COMPUTE1**CPU**MODULE87__AGU*CR*MCI*STATUS**</v>
      </c>
      <c r="R90">
        <f>COUNTIFS(core_mc[TestName],misc[[#This Row],[AGU_MCA_String]],core_mc[VisualId],MC_Check!$H$2)</f>
        <v>0</v>
      </c>
      <c r="S90" t="str">
        <f>_xlfn.TEXTJOIN("",,"*SOCKET0**COMPUTE",misc[[#This Row],[Compute]],"**CPU**MODULE",misc[[#This Row],[Module]],splitchar,"IC*CR*MCI*STATUS**")</f>
        <v>*SOCKET0**COMPUTE1**CPU**MODULE87__IC*CR*MCI*STATUS**</v>
      </c>
      <c r="T90">
        <f>COUNTIFS(core_mc[TestName],misc[[#This Row],[IC_MCA_String]],core_mc[VisualId],MC_Check!$H$2)</f>
        <v>0</v>
      </c>
      <c r="U90" t="str">
        <f>_xlfn.TEXTJOIN("",,"*SOCKET0**COMPUTE",misc[[#This Row],[Compute]],"**CPU**MODULE",misc[[#This Row],[Module]],splitchar,"BBL*CR*MCI*STATUS**")</f>
        <v>*SOCKET0**COMPUTE1**CPU**MODULE87__BBL*CR*MCI*STATUS**</v>
      </c>
      <c r="V90">
        <f>COUNTIFS(core_mc[TestName],misc[[#This Row],[CORE_BBL_String]],core_mc[VisualId],MC_Check!$H$2)</f>
        <v>0</v>
      </c>
      <c r="W90" t="str">
        <f>_xlfn.TEXTJOIN("",,"*SOCKET0**COMPUTE",misc[[#This Row],[Compute]],"**CPU**MODULE",misc[[#This Row],[Module]],splitchar,"BUS*CR*MCI*STATUS**")</f>
        <v>*SOCKET0**COMPUTE1**CPU**MODULE87__BUS*CR*MCI*STATUS**</v>
      </c>
      <c r="X90">
        <f>COUNTIFS(core_mc[TestName],misc[[#This Row],[Core_BUS_String]],core_mc[VisualId],MC_Check!$H$2)</f>
        <v>0</v>
      </c>
      <c r="Y90" t="str">
        <f>_xlfn.TEXTJOIN("",,"*SOCKET0**COMPUTE",misc[[#This Row],[Compute]],"**CPU**MODULE",misc[[#This Row],[Module]],splitchar,"L2*CR*MCI*STATUS**")</f>
        <v>*SOCKET0**COMPUTE1**CPU**MODULE87__L2*CR*MCI*STATUS**</v>
      </c>
      <c r="Z90">
        <f>COUNTIFS(core_mc[TestName],misc[[#This Row],[Core_L2_String]],core_mc[VisualId],MC_Check!$H$2)</f>
        <v>0</v>
      </c>
      <c r="AA90">
        <f>misc[[#This Row],[Core_BBL_Count]]+misc[[#This Row],[Core_IC_Count]]+misc[[#This Row],[Core_MEC_Count]]+misc[[#This Row],[Core_AGU_Count]]+misc[[#This Row],[Core_L2_Count]]+misc[[#This Row],[Core_BUS_Count]]</f>
        <v>0</v>
      </c>
      <c r="AB9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AD90">
        <f>COUNTIFS(cha_mc[TestName],misc[[#This Row],[LLC_MCA_String]],cha_mc[VisualId],MC_Check!$H$2)</f>
        <v>0</v>
      </c>
    </row>
    <row r="91" spans="6:30" x14ac:dyDescent="0.3">
      <c r="F91">
        <v>1</v>
      </c>
      <c r="G91">
        <f t="shared" si="6"/>
        <v>88</v>
      </c>
      <c r="H91" s="95">
        <f>IF(MC_Check!$AK$2="PHY",misc[[#This Row],[location]],misc[[#This Row],[Module_log]])</f>
        <v>88</v>
      </c>
      <c r="I91">
        <f t="shared" ref="H91:I92" si="9">I84+1</f>
        <v>31</v>
      </c>
      <c r="J91" s="5" t="b">
        <f>misc[[#This Row],[Core_Hitter_Count]]&gt;0</f>
        <v>0</v>
      </c>
      <c r="K91" t="b">
        <f>misc[[#This Row],[LLC_Hitter_Count]]&gt;0</f>
        <v>0</v>
      </c>
      <c r="L91" t="b">
        <f>misc[[#This Row],[CHA_Hitter_Count]]&gt;0</f>
        <v>0</v>
      </c>
      <c r="M91" t="str">
        <f>_xlfn.TEXTJOIN("",,"*SOCKET0**COMPUTE",misc[[#This Row],[Compute]],"**UNCORE**CHA**CHA",misc[[#This Row],[location]],splitchar,"UTIL**MC*STATUS*")</f>
        <v>*SOCKET0**COMPUTE1**UNCORE**CHA**CHA88__UTIL**MC*STATUS*</v>
      </c>
      <c r="N91">
        <f>COUNTIFS(cha_mc[TestName],misc[[#This Row],[CHA_MCA_String]],cha_mc[VisualId],MC_Check!$H$2)</f>
        <v>0</v>
      </c>
      <c r="O91" t="str">
        <f>_xlfn.TEXTJOIN("",,"*SOCKET0**COMPUTE",misc[[#This Row],[Compute]],"**CPU**MODULE",misc[[#This Row],[Module]],splitchar,"MEC*CR*MCI*STATUS**")</f>
        <v>*SOCKET0**COMPUTE1**CPU**MODULE88__MEC*CR*MCI*STATUS**</v>
      </c>
      <c r="P91">
        <f>COUNTIFS(core_mc[TestName],misc[[#This Row],[MEC_MCA_String]],core_mc[VisualId],MC_Check!$H$2)</f>
        <v>0</v>
      </c>
      <c r="Q91" t="str">
        <f>_xlfn.TEXTJOIN("",,"*SOCKET0**COMPUTE",misc[[#This Row],[Compute]],"**CPU**MODULE",misc[[#This Row],[Module]],splitchar,"AGU*CR*MCI*STATUS**")</f>
        <v>*SOCKET0**COMPUTE1**CPU**MODULE88__AGU*CR*MCI*STATUS**</v>
      </c>
      <c r="R91">
        <f>COUNTIFS(core_mc[TestName],misc[[#This Row],[AGU_MCA_String]],core_mc[VisualId],MC_Check!$H$2)</f>
        <v>0</v>
      </c>
      <c r="S91" t="str">
        <f>_xlfn.TEXTJOIN("",,"*SOCKET0**COMPUTE",misc[[#This Row],[Compute]],"**CPU**MODULE",misc[[#This Row],[Module]],splitchar,"IC*CR*MCI*STATUS**")</f>
        <v>*SOCKET0**COMPUTE1**CPU**MODULE88__IC*CR*MCI*STATUS**</v>
      </c>
      <c r="T91">
        <f>COUNTIFS(core_mc[TestName],misc[[#This Row],[IC_MCA_String]],core_mc[VisualId],MC_Check!$H$2)</f>
        <v>0</v>
      </c>
      <c r="U91" t="str">
        <f>_xlfn.TEXTJOIN("",,"*SOCKET0**COMPUTE",misc[[#This Row],[Compute]],"**CPU**MODULE",misc[[#This Row],[Module]],splitchar,"BBL*CR*MCI*STATUS**")</f>
        <v>*SOCKET0**COMPUTE1**CPU**MODULE88__BBL*CR*MCI*STATUS**</v>
      </c>
      <c r="V91">
        <f>COUNTIFS(core_mc[TestName],misc[[#This Row],[CORE_BBL_String]],core_mc[VisualId],MC_Check!$H$2)</f>
        <v>0</v>
      </c>
      <c r="W91" t="str">
        <f>_xlfn.TEXTJOIN("",,"*SOCKET0**COMPUTE",misc[[#This Row],[Compute]],"**CPU**MODULE",misc[[#This Row],[Module]],splitchar,"BUS*CR*MCI*STATUS**")</f>
        <v>*SOCKET0**COMPUTE1**CPU**MODULE88__BUS*CR*MCI*STATUS**</v>
      </c>
      <c r="X91">
        <f>COUNTIFS(core_mc[TestName],misc[[#This Row],[Core_BUS_String]],core_mc[VisualId],MC_Check!$H$2)</f>
        <v>0</v>
      </c>
      <c r="Y91" t="str">
        <f>_xlfn.TEXTJOIN("",,"*SOCKET0**COMPUTE",misc[[#This Row],[Compute]],"**CPU**MODULE",misc[[#This Row],[Module]],splitchar,"L2*CR*MCI*STATUS**")</f>
        <v>*SOCKET0**COMPUTE1**CPU**MODULE88__L2*CR*MCI*STATUS**</v>
      </c>
      <c r="Z91">
        <f>COUNTIFS(core_mc[TestName],misc[[#This Row],[Core_L2_String]],core_mc[VisualId],MC_Check!$H$2)</f>
        <v>0</v>
      </c>
      <c r="AA91">
        <f>misc[[#This Row],[Core_BBL_Count]]+misc[[#This Row],[Core_IC_Count]]+misc[[#This Row],[Core_MEC_Count]]+misc[[#This Row],[Core_AGU_Count]]+misc[[#This Row],[Core_L2_Count]]+misc[[#This Row],[Core_BUS_Count]]</f>
        <v>0</v>
      </c>
      <c r="AB9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AD91">
        <f>COUNTIFS(cha_mc[TestName],misc[[#This Row],[LLC_MCA_String]],cha_mc[VisualId],MC_Check!$H$2)</f>
        <v>0</v>
      </c>
    </row>
    <row r="92" spans="6:30" x14ac:dyDescent="0.3">
      <c r="F92">
        <v>1</v>
      </c>
      <c r="G92">
        <f t="shared" si="6"/>
        <v>89</v>
      </c>
      <c r="H92" s="95">
        <f>IF(MC_Check!$AK$2="PHY",misc[[#This Row],[location]],misc[[#This Row],[Module_log]])</f>
        <v>89</v>
      </c>
      <c r="I92">
        <f t="shared" si="9"/>
        <v>35</v>
      </c>
      <c r="J92" s="5" t="b">
        <f>misc[[#This Row],[Core_Hitter_Count]]&gt;0</f>
        <v>0</v>
      </c>
      <c r="K92" t="b">
        <f>misc[[#This Row],[LLC_Hitter_Count]]&gt;0</f>
        <v>0</v>
      </c>
      <c r="L92" t="b">
        <f>misc[[#This Row],[CHA_Hitter_Count]]&gt;0</f>
        <v>0</v>
      </c>
      <c r="M92" t="str">
        <f>_xlfn.TEXTJOIN("",,"*SOCKET0**COMPUTE",misc[[#This Row],[Compute]],"**UNCORE**CHA**CHA",misc[[#This Row],[location]],splitchar,"UTIL**MC*STATUS*")</f>
        <v>*SOCKET0**COMPUTE1**UNCORE**CHA**CHA89__UTIL**MC*STATUS*</v>
      </c>
      <c r="N92">
        <f>COUNTIFS(cha_mc[TestName],misc[[#This Row],[CHA_MCA_String]],cha_mc[VisualId],MC_Check!$H$2)</f>
        <v>0</v>
      </c>
      <c r="O92" t="str">
        <f>_xlfn.TEXTJOIN("",,"*SOCKET0**COMPUTE",misc[[#This Row],[Compute]],"**CPU**MODULE",misc[[#This Row],[Module]],splitchar,"MEC*CR*MCI*STATUS**")</f>
        <v>*SOCKET0**COMPUTE1**CPU**MODULE89__MEC*CR*MCI*STATUS**</v>
      </c>
      <c r="P92">
        <f>COUNTIFS(core_mc[TestName],misc[[#This Row],[MEC_MCA_String]],core_mc[VisualId],MC_Check!$H$2)</f>
        <v>0</v>
      </c>
      <c r="Q92" t="str">
        <f>_xlfn.TEXTJOIN("",,"*SOCKET0**COMPUTE",misc[[#This Row],[Compute]],"**CPU**MODULE",misc[[#This Row],[Module]],splitchar,"AGU*CR*MCI*STATUS**")</f>
        <v>*SOCKET0**COMPUTE1**CPU**MODULE89__AGU*CR*MCI*STATUS**</v>
      </c>
      <c r="R92">
        <f>COUNTIFS(core_mc[TestName],misc[[#This Row],[AGU_MCA_String]],core_mc[VisualId],MC_Check!$H$2)</f>
        <v>0</v>
      </c>
      <c r="S92" t="str">
        <f>_xlfn.TEXTJOIN("",,"*SOCKET0**COMPUTE",misc[[#This Row],[Compute]],"**CPU**MODULE",misc[[#This Row],[Module]],splitchar,"IC*CR*MCI*STATUS**")</f>
        <v>*SOCKET0**COMPUTE1**CPU**MODULE89__IC*CR*MCI*STATUS**</v>
      </c>
      <c r="T92">
        <f>COUNTIFS(core_mc[TestName],misc[[#This Row],[IC_MCA_String]],core_mc[VisualId],MC_Check!$H$2)</f>
        <v>0</v>
      </c>
      <c r="U92" t="str">
        <f>_xlfn.TEXTJOIN("",,"*SOCKET0**COMPUTE",misc[[#This Row],[Compute]],"**CPU**MODULE",misc[[#This Row],[Module]],splitchar,"BBL*CR*MCI*STATUS**")</f>
        <v>*SOCKET0**COMPUTE1**CPU**MODULE89__BBL*CR*MCI*STATUS**</v>
      </c>
      <c r="V92">
        <f>COUNTIFS(core_mc[TestName],misc[[#This Row],[CORE_BBL_String]],core_mc[VisualId],MC_Check!$H$2)</f>
        <v>0</v>
      </c>
      <c r="W92" t="str">
        <f>_xlfn.TEXTJOIN("",,"*SOCKET0**COMPUTE",misc[[#This Row],[Compute]],"**CPU**MODULE",misc[[#This Row],[Module]],splitchar,"BUS*CR*MCI*STATUS**")</f>
        <v>*SOCKET0**COMPUTE1**CPU**MODULE89__BUS*CR*MCI*STATUS**</v>
      </c>
      <c r="X92">
        <f>COUNTIFS(core_mc[TestName],misc[[#This Row],[Core_BUS_String]],core_mc[VisualId],MC_Check!$H$2)</f>
        <v>0</v>
      </c>
      <c r="Y92" t="str">
        <f>_xlfn.TEXTJOIN("",,"*SOCKET0**COMPUTE",misc[[#This Row],[Compute]],"**CPU**MODULE",misc[[#This Row],[Module]],splitchar,"L2*CR*MCI*STATUS**")</f>
        <v>*SOCKET0**COMPUTE1**CPU**MODULE89__L2*CR*MCI*STATUS**</v>
      </c>
      <c r="Z92">
        <f>COUNTIFS(core_mc[TestName],misc[[#This Row],[Core_L2_String]],core_mc[VisualId],MC_Check!$H$2)</f>
        <v>0</v>
      </c>
      <c r="AA92">
        <f>misc[[#This Row],[Core_BBL_Count]]+misc[[#This Row],[Core_IC_Count]]+misc[[#This Row],[Core_MEC_Count]]+misc[[#This Row],[Core_AGU_Count]]+misc[[#This Row],[Core_L2_Count]]+misc[[#This Row],[Core_BUS_Count]]</f>
        <v>0</v>
      </c>
      <c r="AB9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AD92">
        <f>COUNTIFS(cha_mc[TestName],misc[[#This Row],[LLC_MCA_String]],cha_mc[VisualId],MC_Check!$H$2)</f>
        <v>0</v>
      </c>
    </row>
    <row r="93" spans="6:30" x14ac:dyDescent="0.3">
      <c r="F93">
        <v>1</v>
      </c>
      <c r="G93">
        <f t="shared" si="6"/>
        <v>90</v>
      </c>
      <c r="H93" s="95">
        <f>IF(MC_Check!$AK$2="PHY",misc[[#This Row],[location]],misc[[#This Row],[Module_log]])</f>
        <v>90</v>
      </c>
      <c r="I93" s="95" t="s">
        <v>145</v>
      </c>
      <c r="J93" s="5" t="b">
        <f>misc[[#This Row],[Core_Hitter_Count]]&gt;0</f>
        <v>0</v>
      </c>
      <c r="K93" t="b">
        <f>misc[[#This Row],[LLC_Hitter_Count]]&gt;0</f>
        <v>0</v>
      </c>
      <c r="L93" t="b">
        <f>misc[[#This Row],[CHA_Hitter_Count]]&gt;0</f>
        <v>0</v>
      </c>
      <c r="M93" t="str">
        <f>_xlfn.TEXTJOIN("",,"*SOCKET0**COMPUTE",misc[[#This Row],[Compute]],"**UNCORE**CHA**CHA",misc[[#This Row],[location]],splitchar,"UTIL**MC*STATUS*")</f>
        <v>*SOCKET0**COMPUTE1**UNCORE**CHA**CHA90__UTIL**MC*STATUS*</v>
      </c>
      <c r="N93">
        <f>COUNTIFS(cha_mc[TestName],misc[[#This Row],[CHA_MCA_String]],cha_mc[VisualId],MC_Check!$H$2)</f>
        <v>0</v>
      </c>
      <c r="O93" t="str">
        <f>_xlfn.TEXTJOIN("",,"*SOCKET0**COMPUTE",misc[[#This Row],[Compute]],"**CPU**MODULE",misc[[#This Row],[Module]],splitchar,"MEC*CR*MCI*STATUS**")</f>
        <v>*SOCKET0**COMPUTE1**CPU**MODULE90__MEC*CR*MCI*STATUS**</v>
      </c>
      <c r="P93">
        <f>COUNTIFS(core_mc[TestName],misc[[#This Row],[MEC_MCA_String]],core_mc[VisualId],MC_Check!$H$2)</f>
        <v>0</v>
      </c>
      <c r="Q93" t="str">
        <f>_xlfn.TEXTJOIN("",,"*SOCKET0**COMPUTE",misc[[#This Row],[Compute]],"**CPU**MODULE",misc[[#This Row],[Module]],splitchar,"AGU*CR*MCI*STATUS**")</f>
        <v>*SOCKET0**COMPUTE1**CPU**MODULE90__AGU*CR*MCI*STATUS**</v>
      </c>
      <c r="R93">
        <f>COUNTIFS(core_mc[TestName],misc[[#This Row],[AGU_MCA_String]],core_mc[VisualId],MC_Check!$H$2)</f>
        <v>0</v>
      </c>
      <c r="S93" t="str">
        <f>_xlfn.TEXTJOIN("",,"*SOCKET0**COMPUTE",misc[[#This Row],[Compute]],"**CPU**MODULE",misc[[#This Row],[Module]],splitchar,"IC*CR*MCI*STATUS**")</f>
        <v>*SOCKET0**COMPUTE1**CPU**MODULE90__IC*CR*MCI*STATUS**</v>
      </c>
      <c r="T93">
        <f>COUNTIFS(core_mc[TestName],misc[[#This Row],[IC_MCA_String]],core_mc[VisualId],MC_Check!$H$2)</f>
        <v>0</v>
      </c>
      <c r="U93" t="str">
        <f>_xlfn.TEXTJOIN("",,"*SOCKET0**COMPUTE",misc[[#This Row],[Compute]],"**CPU**MODULE",misc[[#This Row],[Module]],splitchar,"BBL*CR*MCI*STATUS**")</f>
        <v>*SOCKET0**COMPUTE1**CPU**MODULE90__BBL*CR*MCI*STATUS**</v>
      </c>
      <c r="V93">
        <f>COUNTIFS(core_mc[TestName],misc[[#This Row],[CORE_BBL_String]],core_mc[VisualId],MC_Check!$H$2)</f>
        <v>0</v>
      </c>
      <c r="W93" t="str">
        <f>_xlfn.TEXTJOIN("",,"*SOCKET0**COMPUTE",misc[[#This Row],[Compute]],"**CPU**MODULE",misc[[#This Row],[Module]],splitchar,"BUS*CR*MCI*STATUS**")</f>
        <v>*SOCKET0**COMPUTE1**CPU**MODULE90__BUS*CR*MCI*STATUS**</v>
      </c>
      <c r="X93">
        <f>COUNTIFS(core_mc[TestName],misc[[#This Row],[Core_BUS_String]],core_mc[VisualId],MC_Check!$H$2)</f>
        <v>0</v>
      </c>
      <c r="Y93" t="str">
        <f>_xlfn.TEXTJOIN("",,"*SOCKET0**COMPUTE",misc[[#This Row],[Compute]],"**CPU**MODULE",misc[[#This Row],[Module]],splitchar,"L2*CR*MCI*STATUS**")</f>
        <v>*SOCKET0**COMPUTE1**CPU**MODULE90__L2*CR*MCI*STATUS**</v>
      </c>
      <c r="Z93">
        <f>COUNTIFS(core_mc[TestName],misc[[#This Row],[Core_L2_String]],core_mc[VisualId],MC_Check!$H$2)</f>
        <v>0</v>
      </c>
      <c r="AA93">
        <f>misc[[#This Row],[Core_BBL_Count]]+misc[[#This Row],[Core_IC_Count]]+misc[[#This Row],[Core_MEC_Count]]+misc[[#This Row],[Core_AGU_Count]]+misc[[#This Row],[Core_L2_Count]]+misc[[#This Row],[Core_BUS_Count]]</f>
        <v>0</v>
      </c>
      <c r="AB9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AD93">
        <f>COUNTIFS(cha_mc[TestName],misc[[#This Row],[LLC_MCA_String]],cha_mc[VisualId],MC_Check!$H$2)</f>
        <v>0</v>
      </c>
    </row>
    <row r="94" spans="6:30" x14ac:dyDescent="0.3">
      <c r="F94">
        <v>1</v>
      </c>
      <c r="G94">
        <f t="shared" si="6"/>
        <v>91</v>
      </c>
      <c r="H94" s="95">
        <f>IF(MC_Check!$AK$2="PHY",misc[[#This Row],[location]],misc[[#This Row],[Module_log]])</f>
        <v>91</v>
      </c>
      <c r="I94" s="95" t="s">
        <v>145</v>
      </c>
      <c r="J94" s="5" t="b">
        <f>misc[[#This Row],[Core_Hitter_Count]]&gt;0</f>
        <v>0</v>
      </c>
      <c r="K94" t="b">
        <f>misc[[#This Row],[LLC_Hitter_Count]]&gt;0</f>
        <v>0</v>
      </c>
      <c r="L94" t="b">
        <f>misc[[#This Row],[CHA_Hitter_Count]]&gt;0</f>
        <v>0</v>
      </c>
      <c r="M94" t="str">
        <f>_xlfn.TEXTJOIN("",,"*SOCKET0**COMPUTE",misc[[#This Row],[Compute]],"**UNCORE**CHA**CHA",misc[[#This Row],[location]],splitchar,"UTIL**MC*STATUS*")</f>
        <v>*SOCKET0**COMPUTE1**UNCORE**CHA**CHA91__UTIL**MC*STATUS*</v>
      </c>
      <c r="N94">
        <f>COUNTIFS(cha_mc[TestName],misc[[#This Row],[CHA_MCA_String]],cha_mc[VisualId],MC_Check!$H$2)</f>
        <v>0</v>
      </c>
      <c r="O94" t="str">
        <f>_xlfn.TEXTJOIN("",,"*SOCKET0**COMPUTE",misc[[#This Row],[Compute]],"**CPU**MODULE",misc[[#This Row],[Module]],splitchar,"MEC*CR*MCI*STATUS**")</f>
        <v>*SOCKET0**COMPUTE1**CPU**MODULE91__MEC*CR*MCI*STATUS**</v>
      </c>
      <c r="P94">
        <f>COUNTIFS(core_mc[TestName],misc[[#This Row],[MEC_MCA_String]],core_mc[VisualId],MC_Check!$H$2)</f>
        <v>0</v>
      </c>
      <c r="Q94" t="str">
        <f>_xlfn.TEXTJOIN("",,"*SOCKET0**COMPUTE",misc[[#This Row],[Compute]],"**CPU**MODULE",misc[[#This Row],[Module]],splitchar,"AGU*CR*MCI*STATUS**")</f>
        <v>*SOCKET0**COMPUTE1**CPU**MODULE91__AGU*CR*MCI*STATUS**</v>
      </c>
      <c r="R94">
        <f>COUNTIFS(core_mc[TestName],misc[[#This Row],[AGU_MCA_String]],core_mc[VisualId],MC_Check!$H$2)</f>
        <v>0</v>
      </c>
      <c r="S94" t="str">
        <f>_xlfn.TEXTJOIN("",,"*SOCKET0**COMPUTE",misc[[#This Row],[Compute]],"**CPU**MODULE",misc[[#This Row],[Module]],splitchar,"IC*CR*MCI*STATUS**")</f>
        <v>*SOCKET0**COMPUTE1**CPU**MODULE91__IC*CR*MCI*STATUS**</v>
      </c>
      <c r="T94">
        <f>COUNTIFS(core_mc[TestName],misc[[#This Row],[IC_MCA_String]],core_mc[VisualId],MC_Check!$H$2)</f>
        <v>0</v>
      </c>
      <c r="U94" t="str">
        <f>_xlfn.TEXTJOIN("",,"*SOCKET0**COMPUTE",misc[[#This Row],[Compute]],"**CPU**MODULE",misc[[#This Row],[Module]],splitchar,"BBL*CR*MCI*STATUS**")</f>
        <v>*SOCKET0**COMPUTE1**CPU**MODULE91__BBL*CR*MCI*STATUS**</v>
      </c>
      <c r="V94">
        <f>COUNTIFS(core_mc[TestName],misc[[#This Row],[CORE_BBL_String]],core_mc[VisualId],MC_Check!$H$2)</f>
        <v>0</v>
      </c>
      <c r="W94" t="str">
        <f>_xlfn.TEXTJOIN("",,"*SOCKET0**COMPUTE",misc[[#This Row],[Compute]],"**CPU**MODULE",misc[[#This Row],[Module]],splitchar,"BUS*CR*MCI*STATUS**")</f>
        <v>*SOCKET0**COMPUTE1**CPU**MODULE91__BUS*CR*MCI*STATUS**</v>
      </c>
      <c r="X94">
        <f>COUNTIFS(core_mc[TestName],misc[[#This Row],[Core_BUS_String]],core_mc[VisualId],MC_Check!$H$2)</f>
        <v>0</v>
      </c>
      <c r="Y94" t="str">
        <f>_xlfn.TEXTJOIN("",,"*SOCKET0**COMPUTE",misc[[#This Row],[Compute]],"**CPU**MODULE",misc[[#This Row],[Module]],splitchar,"L2*CR*MCI*STATUS**")</f>
        <v>*SOCKET0**COMPUTE1**CPU**MODULE91__L2*CR*MCI*STATUS**</v>
      </c>
      <c r="Z94">
        <f>COUNTIFS(core_mc[TestName],misc[[#This Row],[Core_L2_String]],core_mc[VisualId],MC_Check!$H$2)</f>
        <v>0</v>
      </c>
      <c r="AA94">
        <f>misc[[#This Row],[Core_BBL_Count]]+misc[[#This Row],[Core_IC_Count]]+misc[[#This Row],[Core_MEC_Count]]+misc[[#This Row],[Core_AGU_Count]]+misc[[#This Row],[Core_L2_Count]]+misc[[#This Row],[Core_BUS_Count]]</f>
        <v>0</v>
      </c>
      <c r="AB9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AD94">
        <f>COUNTIFS(cha_mc[TestName],misc[[#This Row],[LLC_MCA_String]],cha_mc[VisualId],MC_Check!$H$2)</f>
        <v>0</v>
      </c>
    </row>
    <row r="95" spans="6:30" x14ac:dyDescent="0.3">
      <c r="F95">
        <v>1</v>
      </c>
      <c r="G95">
        <f t="shared" ref="G95:G126" si="10">G94+1</f>
        <v>92</v>
      </c>
      <c r="H95" s="95">
        <f>IF(MC_Check!$AK$2="PHY",misc[[#This Row],[location]],misc[[#This Row],[Module_log]])</f>
        <v>92</v>
      </c>
      <c r="I95" s="95" t="s">
        <v>145</v>
      </c>
      <c r="J95" s="5" t="b">
        <f>misc[[#This Row],[Core_Hitter_Count]]&gt;0</f>
        <v>0</v>
      </c>
      <c r="K95" t="b">
        <f>misc[[#This Row],[LLC_Hitter_Count]]&gt;0</f>
        <v>0</v>
      </c>
      <c r="L95" t="b">
        <f>misc[[#This Row],[CHA_Hitter_Count]]&gt;0</f>
        <v>0</v>
      </c>
      <c r="M95" t="str">
        <f>_xlfn.TEXTJOIN("",,"*SOCKET0**COMPUTE",misc[[#This Row],[Compute]],"**UNCORE**CHA**CHA",misc[[#This Row],[location]],splitchar,"UTIL**MC*STATUS*")</f>
        <v>*SOCKET0**COMPUTE1**UNCORE**CHA**CHA92__UTIL**MC*STATUS*</v>
      </c>
      <c r="N95">
        <f>COUNTIFS(cha_mc[TestName],misc[[#This Row],[CHA_MCA_String]],cha_mc[VisualId],MC_Check!$H$2)</f>
        <v>0</v>
      </c>
      <c r="O95" t="str">
        <f>_xlfn.TEXTJOIN("",,"*SOCKET0**COMPUTE",misc[[#This Row],[Compute]],"**CPU**MODULE",misc[[#This Row],[Module]],splitchar,"MEC*CR*MCI*STATUS**")</f>
        <v>*SOCKET0**COMPUTE1**CPU**MODULE92__MEC*CR*MCI*STATUS**</v>
      </c>
      <c r="P95">
        <f>COUNTIFS(core_mc[TestName],misc[[#This Row],[MEC_MCA_String]],core_mc[VisualId],MC_Check!$H$2)</f>
        <v>0</v>
      </c>
      <c r="Q95" t="str">
        <f>_xlfn.TEXTJOIN("",,"*SOCKET0**COMPUTE",misc[[#This Row],[Compute]],"**CPU**MODULE",misc[[#This Row],[Module]],splitchar,"AGU*CR*MCI*STATUS**")</f>
        <v>*SOCKET0**COMPUTE1**CPU**MODULE92__AGU*CR*MCI*STATUS**</v>
      </c>
      <c r="R95">
        <f>COUNTIFS(core_mc[TestName],misc[[#This Row],[AGU_MCA_String]],core_mc[VisualId],MC_Check!$H$2)</f>
        <v>0</v>
      </c>
      <c r="S95" t="str">
        <f>_xlfn.TEXTJOIN("",,"*SOCKET0**COMPUTE",misc[[#This Row],[Compute]],"**CPU**MODULE",misc[[#This Row],[Module]],splitchar,"IC*CR*MCI*STATUS**")</f>
        <v>*SOCKET0**COMPUTE1**CPU**MODULE92__IC*CR*MCI*STATUS**</v>
      </c>
      <c r="T95">
        <f>COUNTIFS(core_mc[TestName],misc[[#This Row],[IC_MCA_String]],core_mc[VisualId],MC_Check!$H$2)</f>
        <v>0</v>
      </c>
      <c r="U95" t="str">
        <f>_xlfn.TEXTJOIN("",,"*SOCKET0**COMPUTE",misc[[#This Row],[Compute]],"**CPU**MODULE",misc[[#This Row],[Module]],splitchar,"BBL*CR*MCI*STATUS**")</f>
        <v>*SOCKET0**COMPUTE1**CPU**MODULE92__BBL*CR*MCI*STATUS**</v>
      </c>
      <c r="V95">
        <f>COUNTIFS(core_mc[TestName],misc[[#This Row],[CORE_BBL_String]],core_mc[VisualId],MC_Check!$H$2)</f>
        <v>0</v>
      </c>
      <c r="W95" t="str">
        <f>_xlfn.TEXTJOIN("",,"*SOCKET0**COMPUTE",misc[[#This Row],[Compute]],"**CPU**MODULE",misc[[#This Row],[Module]],splitchar,"BUS*CR*MCI*STATUS**")</f>
        <v>*SOCKET0**COMPUTE1**CPU**MODULE92__BUS*CR*MCI*STATUS**</v>
      </c>
      <c r="X95">
        <f>COUNTIFS(core_mc[TestName],misc[[#This Row],[Core_BUS_String]],core_mc[VisualId],MC_Check!$H$2)</f>
        <v>0</v>
      </c>
      <c r="Y95" t="str">
        <f>_xlfn.TEXTJOIN("",,"*SOCKET0**COMPUTE",misc[[#This Row],[Compute]],"**CPU**MODULE",misc[[#This Row],[Module]],splitchar,"L2*CR*MCI*STATUS**")</f>
        <v>*SOCKET0**COMPUTE1**CPU**MODULE92__L2*CR*MCI*STATUS**</v>
      </c>
      <c r="Z95">
        <f>COUNTIFS(core_mc[TestName],misc[[#This Row],[Core_L2_String]],core_mc[VisualId],MC_Check!$H$2)</f>
        <v>0</v>
      </c>
      <c r="AA95">
        <f>misc[[#This Row],[Core_BBL_Count]]+misc[[#This Row],[Core_IC_Count]]+misc[[#This Row],[Core_MEC_Count]]+misc[[#This Row],[Core_AGU_Count]]+misc[[#This Row],[Core_L2_Count]]+misc[[#This Row],[Core_BUS_Count]]</f>
        <v>0</v>
      </c>
      <c r="AB9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AD95">
        <f>COUNTIFS(cha_mc[TestName],misc[[#This Row],[LLC_MCA_String]],cha_mc[VisualId],MC_Check!$H$2)</f>
        <v>0</v>
      </c>
    </row>
    <row r="96" spans="6:30" x14ac:dyDescent="0.3">
      <c r="F96">
        <v>1</v>
      </c>
      <c r="G96">
        <f t="shared" si="10"/>
        <v>93</v>
      </c>
      <c r="H96" s="95">
        <f>IF(MC_Check!$AK$2="PHY",misc[[#This Row],[location]],misc[[#This Row],[Module_log]])</f>
        <v>93</v>
      </c>
      <c r="I96" s="95" t="s">
        <v>145</v>
      </c>
      <c r="J96" s="5" t="b">
        <f>misc[[#This Row],[Core_Hitter_Count]]&gt;0</f>
        <v>0</v>
      </c>
      <c r="K96" t="b">
        <f>misc[[#This Row],[LLC_Hitter_Count]]&gt;0</f>
        <v>0</v>
      </c>
      <c r="L96" t="b">
        <f>misc[[#This Row],[CHA_Hitter_Count]]&gt;0</f>
        <v>0</v>
      </c>
      <c r="M96" t="str">
        <f>_xlfn.TEXTJOIN("",,"*SOCKET0**COMPUTE",misc[[#This Row],[Compute]],"**UNCORE**CHA**CHA",misc[[#This Row],[location]],splitchar,"UTIL**MC*STATUS*")</f>
        <v>*SOCKET0**COMPUTE1**UNCORE**CHA**CHA93__UTIL**MC*STATUS*</v>
      </c>
      <c r="N96">
        <f>COUNTIFS(cha_mc[TestName],misc[[#This Row],[CHA_MCA_String]],cha_mc[VisualId],MC_Check!$H$2)</f>
        <v>0</v>
      </c>
      <c r="O96" t="str">
        <f>_xlfn.TEXTJOIN("",,"*SOCKET0**COMPUTE",misc[[#This Row],[Compute]],"**CPU**MODULE",misc[[#This Row],[Module]],splitchar,"MEC*CR*MCI*STATUS**")</f>
        <v>*SOCKET0**COMPUTE1**CPU**MODULE93__MEC*CR*MCI*STATUS**</v>
      </c>
      <c r="P96">
        <f>COUNTIFS(core_mc[TestName],misc[[#This Row],[MEC_MCA_String]],core_mc[VisualId],MC_Check!$H$2)</f>
        <v>0</v>
      </c>
      <c r="Q96" t="str">
        <f>_xlfn.TEXTJOIN("",,"*SOCKET0**COMPUTE",misc[[#This Row],[Compute]],"**CPU**MODULE",misc[[#This Row],[Module]],splitchar,"AGU*CR*MCI*STATUS**")</f>
        <v>*SOCKET0**COMPUTE1**CPU**MODULE93__AGU*CR*MCI*STATUS**</v>
      </c>
      <c r="R96">
        <f>COUNTIFS(core_mc[TestName],misc[[#This Row],[AGU_MCA_String]],core_mc[VisualId],MC_Check!$H$2)</f>
        <v>0</v>
      </c>
      <c r="S96" t="str">
        <f>_xlfn.TEXTJOIN("",,"*SOCKET0**COMPUTE",misc[[#This Row],[Compute]],"**CPU**MODULE",misc[[#This Row],[Module]],splitchar,"IC*CR*MCI*STATUS**")</f>
        <v>*SOCKET0**COMPUTE1**CPU**MODULE93__IC*CR*MCI*STATUS**</v>
      </c>
      <c r="T96">
        <f>COUNTIFS(core_mc[TestName],misc[[#This Row],[IC_MCA_String]],core_mc[VisualId],MC_Check!$H$2)</f>
        <v>0</v>
      </c>
      <c r="U96" t="str">
        <f>_xlfn.TEXTJOIN("",,"*SOCKET0**COMPUTE",misc[[#This Row],[Compute]],"**CPU**MODULE",misc[[#This Row],[Module]],splitchar,"BBL*CR*MCI*STATUS**")</f>
        <v>*SOCKET0**COMPUTE1**CPU**MODULE93__BBL*CR*MCI*STATUS**</v>
      </c>
      <c r="V96">
        <f>COUNTIFS(core_mc[TestName],misc[[#This Row],[CORE_BBL_String]],core_mc[VisualId],MC_Check!$H$2)</f>
        <v>0</v>
      </c>
      <c r="W96" t="str">
        <f>_xlfn.TEXTJOIN("",,"*SOCKET0**COMPUTE",misc[[#This Row],[Compute]],"**CPU**MODULE",misc[[#This Row],[Module]],splitchar,"BUS*CR*MCI*STATUS**")</f>
        <v>*SOCKET0**COMPUTE1**CPU**MODULE93__BUS*CR*MCI*STATUS**</v>
      </c>
      <c r="X96">
        <f>COUNTIFS(core_mc[TestName],misc[[#This Row],[Core_BUS_String]],core_mc[VisualId],MC_Check!$H$2)</f>
        <v>0</v>
      </c>
      <c r="Y96" t="str">
        <f>_xlfn.TEXTJOIN("",,"*SOCKET0**COMPUTE",misc[[#This Row],[Compute]],"**CPU**MODULE",misc[[#This Row],[Module]],splitchar,"L2*CR*MCI*STATUS**")</f>
        <v>*SOCKET0**COMPUTE1**CPU**MODULE93__L2*CR*MCI*STATUS**</v>
      </c>
      <c r="Z96">
        <f>COUNTIFS(core_mc[TestName],misc[[#This Row],[Core_L2_String]],core_mc[VisualId],MC_Check!$H$2)</f>
        <v>0</v>
      </c>
      <c r="AA96">
        <f>misc[[#This Row],[Core_BBL_Count]]+misc[[#This Row],[Core_IC_Count]]+misc[[#This Row],[Core_MEC_Count]]+misc[[#This Row],[Core_AGU_Count]]+misc[[#This Row],[Core_L2_Count]]+misc[[#This Row],[Core_BUS_Count]]</f>
        <v>0</v>
      </c>
      <c r="AB9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AD96">
        <f>COUNTIFS(cha_mc[TestName],misc[[#This Row],[LLC_MCA_String]],cha_mc[VisualId],MC_Check!$H$2)</f>
        <v>0</v>
      </c>
    </row>
    <row r="97" spans="6:30" x14ac:dyDescent="0.3">
      <c r="F97">
        <v>1</v>
      </c>
      <c r="G97">
        <f t="shared" si="10"/>
        <v>94</v>
      </c>
      <c r="H97" s="95">
        <f>IF(MC_Check!$AK$2="PHY",misc[[#This Row],[location]],misc[[#This Row],[Module_log]])</f>
        <v>94</v>
      </c>
      <c r="I97">
        <f>misc[[#This Row],[Compute]]*24+12</f>
        <v>36</v>
      </c>
      <c r="J97" s="5" t="b">
        <f>misc[[#This Row],[Core_Hitter_Count]]&gt;0</f>
        <v>0</v>
      </c>
      <c r="K97" t="b">
        <f>misc[[#This Row],[LLC_Hitter_Count]]&gt;0</f>
        <v>0</v>
      </c>
      <c r="L97" t="b">
        <f>misc[[#This Row],[CHA_Hitter_Count]]&gt;0</f>
        <v>0</v>
      </c>
      <c r="M97" t="str">
        <f>_xlfn.TEXTJOIN("",,"*SOCKET0**COMPUTE",misc[[#This Row],[Compute]],"**UNCORE**CHA**CHA",misc[[#This Row],[location]],splitchar,"UTIL**MC*STATUS*")</f>
        <v>*SOCKET0**COMPUTE1**UNCORE**CHA**CHA94__UTIL**MC*STATUS*</v>
      </c>
      <c r="N97">
        <f>COUNTIFS(cha_mc[TestName],misc[[#This Row],[CHA_MCA_String]],cha_mc[VisualId],MC_Check!$H$2)</f>
        <v>0</v>
      </c>
      <c r="O97" t="str">
        <f>_xlfn.TEXTJOIN("",,"*SOCKET0**COMPUTE",misc[[#This Row],[Compute]],"**CPU**MODULE",misc[[#This Row],[Module]],splitchar,"MEC*CR*MCI*STATUS**")</f>
        <v>*SOCKET0**COMPUTE1**CPU**MODULE94__MEC*CR*MCI*STATUS**</v>
      </c>
      <c r="P97">
        <f>COUNTIFS(core_mc[TestName],misc[[#This Row],[MEC_MCA_String]],core_mc[VisualId],MC_Check!$H$2)</f>
        <v>0</v>
      </c>
      <c r="Q97" t="str">
        <f>_xlfn.TEXTJOIN("",,"*SOCKET0**COMPUTE",misc[[#This Row],[Compute]],"**CPU**MODULE",misc[[#This Row],[Module]],splitchar,"AGU*CR*MCI*STATUS**")</f>
        <v>*SOCKET0**COMPUTE1**CPU**MODULE94__AGU*CR*MCI*STATUS**</v>
      </c>
      <c r="R97">
        <f>COUNTIFS(core_mc[TestName],misc[[#This Row],[AGU_MCA_String]],core_mc[VisualId],MC_Check!$H$2)</f>
        <v>0</v>
      </c>
      <c r="S97" t="str">
        <f>_xlfn.TEXTJOIN("",,"*SOCKET0**COMPUTE",misc[[#This Row],[Compute]],"**CPU**MODULE",misc[[#This Row],[Module]],splitchar,"IC*CR*MCI*STATUS**")</f>
        <v>*SOCKET0**COMPUTE1**CPU**MODULE94__IC*CR*MCI*STATUS**</v>
      </c>
      <c r="T97">
        <f>COUNTIFS(core_mc[TestName],misc[[#This Row],[IC_MCA_String]],core_mc[VisualId],MC_Check!$H$2)</f>
        <v>0</v>
      </c>
      <c r="U97" t="str">
        <f>_xlfn.TEXTJOIN("",,"*SOCKET0**COMPUTE",misc[[#This Row],[Compute]],"**CPU**MODULE",misc[[#This Row],[Module]],splitchar,"BBL*CR*MCI*STATUS**")</f>
        <v>*SOCKET0**COMPUTE1**CPU**MODULE94__BBL*CR*MCI*STATUS**</v>
      </c>
      <c r="V97">
        <f>COUNTIFS(core_mc[TestName],misc[[#This Row],[CORE_BBL_String]],core_mc[VisualId],MC_Check!$H$2)</f>
        <v>0</v>
      </c>
      <c r="W97" t="str">
        <f>_xlfn.TEXTJOIN("",,"*SOCKET0**COMPUTE",misc[[#This Row],[Compute]],"**CPU**MODULE",misc[[#This Row],[Module]],splitchar,"BUS*CR*MCI*STATUS**")</f>
        <v>*SOCKET0**COMPUTE1**CPU**MODULE94__BUS*CR*MCI*STATUS**</v>
      </c>
      <c r="X97">
        <f>COUNTIFS(core_mc[TestName],misc[[#This Row],[Core_BUS_String]],core_mc[VisualId],MC_Check!$H$2)</f>
        <v>0</v>
      </c>
      <c r="Y97" t="str">
        <f>_xlfn.TEXTJOIN("",,"*SOCKET0**COMPUTE",misc[[#This Row],[Compute]],"**CPU**MODULE",misc[[#This Row],[Module]],splitchar,"L2*CR*MCI*STATUS**")</f>
        <v>*SOCKET0**COMPUTE1**CPU**MODULE94__L2*CR*MCI*STATUS**</v>
      </c>
      <c r="Z97">
        <f>COUNTIFS(core_mc[TestName],misc[[#This Row],[Core_L2_String]],core_mc[VisualId],MC_Check!$H$2)</f>
        <v>0</v>
      </c>
      <c r="AA97">
        <f>misc[[#This Row],[Core_BBL_Count]]+misc[[#This Row],[Core_IC_Count]]+misc[[#This Row],[Core_MEC_Count]]+misc[[#This Row],[Core_AGU_Count]]+misc[[#This Row],[Core_L2_Count]]+misc[[#This Row],[Core_BUS_Count]]</f>
        <v>0</v>
      </c>
      <c r="AB9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AD97">
        <f>COUNTIFS(cha_mc[TestName],misc[[#This Row],[LLC_MCA_String]],cha_mc[VisualId],MC_Check!$H$2)</f>
        <v>0</v>
      </c>
    </row>
    <row r="98" spans="6:30" x14ac:dyDescent="0.3">
      <c r="F98">
        <v>1</v>
      </c>
      <c r="G98">
        <f t="shared" si="10"/>
        <v>95</v>
      </c>
      <c r="H98" s="95">
        <f>IF(MC_Check!$AK$2="PHY",misc[[#This Row],[location]],misc[[#This Row],[Module_log]])</f>
        <v>95</v>
      </c>
      <c r="I98">
        <f>misc[[#This Row],[Compute]]*24+16</f>
        <v>40</v>
      </c>
      <c r="J98" s="5" t="b">
        <f>misc[[#This Row],[Core_Hitter_Count]]&gt;0</f>
        <v>0</v>
      </c>
      <c r="K98" t="b">
        <f>misc[[#This Row],[LLC_Hitter_Count]]&gt;0</f>
        <v>0</v>
      </c>
      <c r="L98" t="b">
        <f>misc[[#This Row],[CHA_Hitter_Count]]&gt;0</f>
        <v>0</v>
      </c>
      <c r="M98" t="str">
        <f>_xlfn.TEXTJOIN("",,"*SOCKET0**COMPUTE",misc[[#This Row],[Compute]],"**UNCORE**CHA**CHA",misc[[#This Row],[location]],splitchar,"UTIL**MC*STATUS*")</f>
        <v>*SOCKET0**COMPUTE1**UNCORE**CHA**CHA95__UTIL**MC*STATUS*</v>
      </c>
      <c r="N98">
        <f>COUNTIFS(cha_mc[TestName],misc[[#This Row],[CHA_MCA_String]],cha_mc[VisualId],MC_Check!$H$2)</f>
        <v>0</v>
      </c>
      <c r="O98" t="str">
        <f>_xlfn.TEXTJOIN("",,"*SOCKET0**COMPUTE",misc[[#This Row],[Compute]],"**CPU**MODULE",misc[[#This Row],[Module]],splitchar,"MEC*CR*MCI*STATUS**")</f>
        <v>*SOCKET0**COMPUTE1**CPU**MODULE95__MEC*CR*MCI*STATUS**</v>
      </c>
      <c r="P98">
        <f>COUNTIFS(core_mc[TestName],misc[[#This Row],[MEC_MCA_String]],core_mc[VisualId],MC_Check!$H$2)</f>
        <v>0</v>
      </c>
      <c r="Q98" t="str">
        <f>_xlfn.TEXTJOIN("",,"*SOCKET0**COMPUTE",misc[[#This Row],[Compute]],"**CPU**MODULE",misc[[#This Row],[Module]],splitchar,"AGU*CR*MCI*STATUS**")</f>
        <v>*SOCKET0**COMPUTE1**CPU**MODULE95__AGU*CR*MCI*STATUS**</v>
      </c>
      <c r="R98">
        <f>COUNTIFS(core_mc[TestName],misc[[#This Row],[AGU_MCA_String]],core_mc[VisualId],MC_Check!$H$2)</f>
        <v>0</v>
      </c>
      <c r="S98" t="str">
        <f>_xlfn.TEXTJOIN("",,"*SOCKET0**COMPUTE",misc[[#This Row],[Compute]],"**CPU**MODULE",misc[[#This Row],[Module]],splitchar,"IC*CR*MCI*STATUS**")</f>
        <v>*SOCKET0**COMPUTE1**CPU**MODULE95__IC*CR*MCI*STATUS**</v>
      </c>
      <c r="T98">
        <f>COUNTIFS(core_mc[TestName],misc[[#This Row],[IC_MCA_String]],core_mc[VisualId],MC_Check!$H$2)</f>
        <v>0</v>
      </c>
      <c r="U98" t="str">
        <f>_xlfn.TEXTJOIN("",,"*SOCKET0**COMPUTE",misc[[#This Row],[Compute]],"**CPU**MODULE",misc[[#This Row],[Module]],splitchar,"BBL*CR*MCI*STATUS**")</f>
        <v>*SOCKET0**COMPUTE1**CPU**MODULE95__BBL*CR*MCI*STATUS**</v>
      </c>
      <c r="V98">
        <f>COUNTIFS(core_mc[TestName],misc[[#This Row],[CORE_BBL_String]],core_mc[VisualId],MC_Check!$H$2)</f>
        <v>0</v>
      </c>
      <c r="W98" t="str">
        <f>_xlfn.TEXTJOIN("",,"*SOCKET0**COMPUTE",misc[[#This Row],[Compute]],"**CPU**MODULE",misc[[#This Row],[Module]],splitchar,"BUS*CR*MCI*STATUS**")</f>
        <v>*SOCKET0**COMPUTE1**CPU**MODULE95__BUS*CR*MCI*STATUS**</v>
      </c>
      <c r="X98">
        <f>COUNTIFS(core_mc[TestName],misc[[#This Row],[Core_BUS_String]],core_mc[VisualId],MC_Check!$H$2)</f>
        <v>0</v>
      </c>
      <c r="Y98" t="str">
        <f>_xlfn.TEXTJOIN("",,"*SOCKET0**COMPUTE",misc[[#This Row],[Compute]],"**CPU**MODULE",misc[[#This Row],[Module]],splitchar,"L2*CR*MCI*STATUS**")</f>
        <v>*SOCKET0**COMPUTE1**CPU**MODULE95__L2*CR*MCI*STATUS**</v>
      </c>
      <c r="Z98">
        <f>COUNTIFS(core_mc[TestName],misc[[#This Row],[Core_L2_String]],core_mc[VisualId],MC_Check!$H$2)</f>
        <v>0</v>
      </c>
      <c r="AA98">
        <f>misc[[#This Row],[Core_BBL_Count]]+misc[[#This Row],[Core_IC_Count]]+misc[[#This Row],[Core_MEC_Count]]+misc[[#This Row],[Core_AGU_Count]]+misc[[#This Row],[Core_L2_Count]]+misc[[#This Row],[Core_BUS_Count]]</f>
        <v>0</v>
      </c>
      <c r="AB9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AD98">
        <f>COUNTIFS(cha_mc[TestName],misc[[#This Row],[LLC_MCA_String]],cha_mc[VisualId],MC_Check!$H$2)</f>
        <v>0</v>
      </c>
    </row>
    <row r="99" spans="6:30" x14ac:dyDescent="0.3">
      <c r="F99">
        <v>1</v>
      </c>
      <c r="G99">
        <f t="shared" si="10"/>
        <v>96</v>
      </c>
      <c r="H99" s="95">
        <f>IF(MC_Check!$AK$2="PHY",misc[[#This Row],[location]],misc[[#This Row],[Module_log]])</f>
        <v>96</v>
      </c>
      <c r="I99">
        <f>misc[[#This Row],[Compute]]*24+20</f>
        <v>44</v>
      </c>
      <c r="J99" s="5" t="b">
        <f>misc[[#This Row],[Core_Hitter_Count]]&gt;0</f>
        <v>0</v>
      </c>
      <c r="K99" t="b">
        <f>misc[[#This Row],[LLC_Hitter_Count]]&gt;0</f>
        <v>0</v>
      </c>
      <c r="L99" t="b">
        <f>misc[[#This Row],[CHA_Hitter_Count]]&gt;0</f>
        <v>0</v>
      </c>
      <c r="M99" t="str">
        <f>_xlfn.TEXTJOIN("",,"*SOCKET0**COMPUTE",misc[[#This Row],[Compute]],"**UNCORE**CHA**CHA",misc[[#This Row],[location]],splitchar,"UTIL**MC*STATUS*")</f>
        <v>*SOCKET0**COMPUTE1**UNCORE**CHA**CHA96__UTIL**MC*STATUS*</v>
      </c>
      <c r="N99">
        <f>COUNTIFS(cha_mc[TestName],misc[[#This Row],[CHA_MCA_String]],cha_mc[VisualId],MC_Check!$H$2)</f>
        <v>0</v>
      </c>
      <c r="O99" t="str">
        <f>_xlfn.TEXTJOIN("",,"*SOCKET0**COMPUTE",misc[[#This Row],[Compute]],"**CPU**MODULE",misc[[#This Row],[Module]],splitchar,"MEC*CR*MCI*STATUS**")</f>
        <v>*SOCKET0**COMPUTE1**CPU**MODULE96__MEC*CR*MCI*STATUS**</v>
      </c>
      <c r="P99">
        <f>COUNTIFS(core_mc[TestName],misc[[#This Row],[MEC_MCA_String]],core_mc[VisualId],MC_Check!$H$2)</f>
        <v>0</v>
      </c>
      <c r="Q99" t="str">
        <f>_xlfn.TEXTJOIN("",,"*SOCKET0**COMPUTE",misc[[#This Row],[Compute]],"**CPU**MODULE",misc[[#This Row],[Module]],splitchar,"AGU*CR*MCI*STATUS**")</f>
        <v>*SOCKET0**COMPUTE1**CPU**MODULE96__AGU*CR*MCI*STATUS**</v>
      </c>
      <c r="R99">
        <f>COUNTIFS(core_mc[TestName],misc[[#This Row],[AGU_MCA_String]],core_mc[VisualId],MC_Check!$H$2)</f>
        <v>0</v>
      </c>
      <c r="S99" t="str">
        <f>_xlfn.TEXTJOIN("",,"*SOCKET0**COMPUTE",misc[[#This Row],[Compute]],"**CPU**MODULE",misc[[#This Row],[Module]],splitchar,"IC*CR*MCI*STATUS**")</f>
        <v>*SOCKET0**COMPUTE1**CPU**MODULE96__IC*CR*MCI*STATUS**</v>
      </c>
      <c r="T99">
        <f>COUNTIFS(core_mc[TestName],misc[[#This Row],[IC_MCA_String]],core_mc[VisualId],MC_Check!$H$2)</f>
        <v>0</v>
      </c>
      <c r="U99" t="str">
        <f>_xlfn.TEXTJOIN("",,"*SOCKET0**COMPUTE",misc[[#This Row],[Compute]],"**CPU**MODULE",misc[[#This Row],[Module]],splitchar,"BBL*CR*MCI*STATUS**")</f>
        <v>*SOCKET0**COMPUTE1**CPU**MODULE96__BBL*CR*MCI*STATUS**</v>
      </c>
      <c r="V99">
        <f>COUNTIFS(core_mc[TestName],misc[[#This Row],[CORE_BBL_String]],core_mc[VisualId],MC_Check!$H$2)</f>
        <v>0</v>
      </c>
      <c r="W99" t="str">
        <f>_xlfn.TEXTJOIN("",,"*SOCKET0**COMPUTE",misc[[#This Row],[Compute]],"**CPU**MODULE",misc[[#This Row],[Module]],splitchar,"BUS*CR*MCI*STATUS**")</f>
        <v>*SOCKET0**COMPUTE1**CPU**MODULE96__BUS*CR*MCI*STATUS**</v>
      </c>
      <c r="X99">
        <f>COUNTIFS(core_mc[TestName],misc[[#This Row],[Core_BUS_String]],core_mc[VisualId],MC_Check!$H$2)</f>
        <v>0</v>
      </c>
      <c r="Y99" t="str">
        <f>_xlfn.TEXTJOIN("",,"*SOCKET0**COMPUTE",misc[[#This Row],[Compute]],"**CPU**MODULE",misc[[#This Row],[Module]],splitchar,"L2*CR*MCI*STATUS**")</f>
        <v>*SOCKET0**COMPUTE1**CPU**MODULE96__L2*CR*MCI*STATUS**</v>
      </c>
      <c r="Z99">
        <f>COUNTIFS(core_mc[TestName],misc[[#This Row],[Core_L2_String]],core_mc[VisualId],MC_Check!$H$2)</f>
        <v>0</v>
      </c>
      <c r="AA99">
        <f>misc[[#This Row],[Core_BBL_Count]]+misc[[#This Row],[Core_IC_Count]]+misc[[#This Row],[Core_MEC_Count]]+misc[[#This Row],[Core_AGU_Count]]+misc[[#This Row],[Core_L2_Count]]+misc[[#This Row],[Core_BUS_Count]]</f>
        <v>0</v>
      </c>
      <c r="AB9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AD99">
        <f>COUNTIFS(cha_mc[TestName],misc[[#This Row],[LLC_MCA_String]],cha_mc[VisualId],MC_Check!$H$2)</f>
        <v>0</v>
      </c>
    </row>
    <row r="100" spans="6:30" x14ac:dyDescent="0.3">
      <c r="F100">
        <v>1</v>
      </c>
      <c r="G100">
        <f t="shared" si="10"/>
        <v>97</v>
      </c>
      <c r="H100" s="95">
        <f>IF(MC_Check!$AK$2="PHY",misc[[#This Row],[location]],misc[[#This Row],[Module_log]])</f>
        <v>97</v>
      </c>
      <c r="I100" s="95" t="s">
        <v>145</v>
      </c>
      <c r="J100" s="5" t="b">
        <f>misc[[#This Row],[Core_Hitter_Count]]&gt;0</f>
        <v>0</v>
      </c>
      <c r="K100" t="b">
        <f>misc[[#This Row],[LLC_Hitter_Count]]&gt;0</f>
        <v>0</v>
      </c>
      <c r="L100" t="b">
        <f>misc[[#This Row],[CHA_Hitter_Count]]&gt;0</f>
        <v>0</v>
      </c>
      <c r="M100" t="str">
        <f>_xlfn.TEXTJOIN("",,"*SOCKET0**COMPUTE",misc[[#This Row],[Compute]],"**UNCORE**CHA**CHA",misc[[#This Row],[location]],splitchar,"UTIL**MC*STATUS*")</f>
        <v>*SOCKET0**COMPUTE1**UNCORE**CHA**CHA97__UTIL**MC*STATUS*</v>
      </c>
      <c r="N100">
        <f>COUNTIFS(cha_mc[TestName],misc[[#This Row],[CHA_MCA_String]],cha_mc[VisualId],MC_Check!$H$2)</f>
        <v>0</v>
      </c>
      <c r="O100" t="str">
        <f>_xlfn.TEXTJOIN("",,"*SOCKET0**COMPUTE",misc[[#This Row],[Compute]],"**CPU**MODULE",misc[[#This Row],[Module]],splitchar,"MEC*CR*MCI*STATUS**")</f>
        <v>*SOCKET0**COMPUTE1**CPU**MODULE97__MEC*CR*MCI*STATUS**</v>
      </c>
      <c r="P100">
        <f>COUNTIFS(core_mc[TestName],misc[[#This Row],[MEC_MCA_String]],core_mc[VisualId],MC_Check!$H$2)</f>
        <v>0</v>
      </c>
      <c r="Q100" t="str">
        <f>_xlfn.TEXTJOIN("",,"*SOCKET0**COMPUTE",misc[[#This Row],[Compute]],"**CPU**MODULE",misc[[#This Row],[Module]],splitchar,"AGU*CR*MCI*STATUS**")</f>
        <v>*SOCKET0**COMPUTE1**CPU**MODULE97__AGU*CR*MCI*STATUS**</v>
      </c>
      <c r="R100">
        <f>COUNTIFS(core_mc[TestName],misc[[#This Row],[AGU_MCA_String]],core_mc[VisualId],MC_Check!$H$2)</f>
        <v>0</v>
      </c>
      <c r="S100" t="str">
        <f>_xlfn.TEXTJOIN("",,"*SOCKET0**COMPUTE",misc[[#This Row],[Compute]],"**CPU**MODULE",misc[[#This Row],[Module]],splitchar,"IC*CR*MCI*STATUS**")</f>
        <v>*SOCKET0**COMPUTE1**CPU**MODULE97__IC*CR*MCI*STATUS**</v>
      </c>
      <c r="T100">
        <f>COUNTIFS(core_mc[TestName],misc[[#This Row],[IC_MCA_String]],core_mc[VisualId],MC_Check!$H$2)</f>
        <v>0</v>
      </c>
      <c r="U100" t="str">
        <f>_xlfn.TEXTJOIN("",,"*SOCKET0**COMPUTE",misc[[#This Row],[Compute]],"**CPU**MODULE",misc[[#This Row],[Module]],splitchar,"BBL*CR*MCI*STATUS**")</f>
        <v>*SOCKET0**COMPUTE1**CPU**MODULE97__BBL*CR*MCI*STATUS**</v>
      </c>
      <c r="V100">
        <f>COUNTIFS(core_mc[TestName],misc[[#This Row],[CORE_BBL_String]],core_mc[VisualId],MC_Check!$H$2)</f>
        <v>0</v>
      </c>
      <c r="W100" t="str">
        <f>_xlfn.TEXTJOIN("",,"*SOCKET0**COMPUTE",misc[[#This Row],[Compute]],"**CPU**MODULE",misc[[#This Row],[Module]],splitchar,"BUS*CR*MCI*STATUS**")</f>
        <v>*SOCKET0**COMPUTE1**CPU**MODULE97__BUS*CR*MCI*STATUS**</v>
      </c>
      <c r="X100">
        <f>COUNTIFS(core_mc[TestName],misc[[#This Row],[Core_BUS_String]],core_mc[VisualId],MC_Check!$H$2)</f>
        <v>0</v>
      </c>
      <c r="Y100" t="str">
        <f>_xlfn.TEXTJOIN("",,"*SOCKET0**COMPUTE",misc[[#This Row],[Compute]],"**CPU**MODULE",misc[[#This Row],[Module]],splitchar,"L2*CR*MCI*STATUS**")</f>
        <v>*SOCKET0**COMPUTE1**CPU**MODULE97__L2*CR*MCI*STATUS**</v>
      </c>
      <c r="Z100">
        <f>COUNTIFS(core_mc[TestName],misc[[#This Row],[Core_L2_String]],core_mc[VisualId],MC_Check!$H$2)</f>
        <v>0</v>
      </c>
      <c r="AA100">
        <f>misc[[#This Row],[Core_BBL_Count]]+misc[[#This Row],[Core_IC_Count]]+misc[[#This Row],[Core_MEC_Count]]+misc[[#This Row],[Core_AGU_Count]]+misc[[#This Row],[Core_L2_Count]]+misc[[#This Row],[Core_BUS_Count]]</f>
        <v>0</v>
      </c>
      <c r="AB10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AD100">
        <f>COUNTIFS(cha_mc[TestName],misc[[#This Row],[LLC_MCA_String]],cha_mc[VisualId],MC_Check!$H$2)</f>
        <v>0</v>
      </c>
    </row>
    <row r="101" spans="6:30" x14ac:dyDescent="0.3">
      <c r="F101">
        <v>1</v>
      </c>
      <c r="G101">
        <f t="shared" si="10"/>
        <v>98</v>
      </c>
      <c r="H101" s="95">
        <f>IF(MC_Check!$AK$2="PHY",misc[[#This Row],[location]],misc[[#This Row],[Module_log]])</f>
        <v>98</v>
      </c>
      <c r="I101" s="95" t="s">
        <v>145</v>
      </c>
      <c r="J101" s="5" t="b">
        <f>misc[[#This Row],[Core_Hitter_Count]]&gt;0</f>
        <v>0</v>
      </c>
      <c r="K101" t="b">
        <f>misc[[#This Row],[LLC_Hitter_Count]]&gt;0</f>
        <v>0</v>
      </c>
      <c r="L101" t="b">
        <f>misc[[#This Row],[CHA_Hitter_Count]]&gt;0</f>
        <v>0</v>
      </c>
      <c r="M101" t="str">
        <f>_xlfn.TEXTJOIN("",,"*SOCKET0**COMPUTE",misc[[#This Row],[Compute]],"**UNCORE**CHA**CHA",misc[[#This Row],[location]],splitchar,"UTIL**MC*STATUS*")</f>
        <v>*SOCKET0**COMPUTE1**UNCORE**CHA**CHA98__UTIL**MC*STATUS*</v>
      </c>
      <c r="N101">
        <f>COUNTIFS(cha_mc[TestName],misc[[#This Row],[CHA_MCA_String]],cha_mc[VisualId],MC_Check!$H$2)</f>
        <v>0</v>
      </c>
      <c r="O101" t="str">
        <f>_xlfn.TEXTJOIN("",,"*SOCKET0**COMPUTE",misc[[#This Row],[Compute]],"**CPU**MODULE",misc[[#This Row],[Module]],splitchar,"MEC*CR*MCI*STATUS**")</f>
        <v>*SOCKET0**COMPUTE1**CPU**MODULE98__MEC*CR*MCI*STATUS**</v>
      </c>
      <c r="P101">
        <f>COUNTIFS(core_mc[TestName],misc[[#This Row],[MEC_MCA_String]],core_mc[VisualId],MC_Check!$H$2)</f>
        <v>0</v>
      </c>
      <c r="Q101" t="str">
        <f>_xlfn.TEXTJOIN("",,"*SOCKET0**COMPUTE",misc[[#This Row],[Compute]],"**CPU**MODULE",misc[[#This Row],[Module]],splitchar,"AGU*CR*MCI*STATUS**")</f>
        <v>*SOCKET0**COMPUTE1**CPU**MODULE98__AGU*CR*MCI*STATUS**</v>
      </c>
      <c r="R101">
        <f>COUNTIFS(core_mc[TestName],misc[[#This Row],[AGU_MCA_String]],core_mc[VisualId],MC_Check!$H$2)</f>
        <v>0</v>
      </c>
      <c r="S101" t="str">
        <f>_xlfn.TEXTJOIN("",,"*SOCKET0**COMPUTE",misc[[#This Row],[Compute]],"**CPU**MODULE",misc[[#This Row],[Module]],splitchar,"IC*CR*MCI*STATUS**")</f>
        <v>*SOCKET0**COMPUTE1**CPU**MODULE98__IC*CR*MCI*STATUS**</v>
      </c>
      <c r="T101">
        <f>COUNTIFS(core_mc[TestName],misc[[#This Row],[IC_MCA_String]],core_mc[VisualId],MC_Check!$H$2)</f>
        <v>0</v>
      </c>
      <c r="U101" t="str">
        <f>_xlfn.TEXTJOIN("",,"*SOCKET0**COMPUTE",misc[[#This Row],[Compute]],"**CPU**MODULE",misc[[#This Row],[Module]],splitchar,"BBL*CR*MCI*STATUS**")</f>
        <v>*SOCKET0**COMPUTE1**CPU**MODULE98__BBL*CR*MCI*STATUS**</v>
      </c>
      <c r="V101">
        <f>COUNTIFS(core_mc[TestName],misc[[#This Row],[CORE_BBL_String]],core_mc[VisualId],MC_Check!$H$2)</f>
        <v>0</v>
      </c>
      <c r="W101" t="str">
        <f>_xlfn.TEXTJOIN("",,"*SOCKET0**COMPUTE",misc[[#This Row],[Compute]],"**CPU**MODULE",misc[[#This Row],[Module]],splitchar,"BUS*CR*MCI*STATUS**")</f>
        <v>*SOCKET0**COMPUTE1**CPU**MODULE98__BUS*CR*MCI*STATUS**</v>
      </c>
      <c r="X101">
        <f>COUNTIFS(core_mc[TestName],misc[[#This Row],[Core_BUS_String]],core_mc[VisualId],MC_Check!$H$2)</f>
        <v>0</v>
      </c>
      <c r="Y101" t="str">
        <f>_xlfn.TEXTJOIN("",,"*SOCKET0**COMPUTE",misc[[#This Row],[Compute]],"**CPU**MODULE",misc[[#This Row],[Module]],splitchar,"L2*CR*MCI*STATUS**")</f>
        <v>*SOCKET0**COMPUTE1**CPU**MODULE98__L2*CR*MCI*STATUS**</v>
      </c>
      <c r="Z101">
        <f>COUNTIFS(core_mc[TestName],misc[[#This Row],[Core_L2_String]],core_mc[VisualId],MC_Check!$H$2)</f>
        <v>0</v>
      </c>
      <c r="AA101">
        <f>misc[[#This Row],[Core_BBL_Count]]+misc[[#This Row],[Core_IC_Count]]+misc[[#This Row],[Core_MEC_Count]]+misc[[#This Row],[Core_AGU_Count]]+misc[[#This Row],[Core_L2_Count]]+misc[[#This Row],[Core_BUS_Count]]</f>
        <v>0</v>
      </c>
      <c r="AB10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AD101">
        <f>COUNTIFS(cha_mc[TestName],misc[[#This Row],[LLC_MCA_String]],cha_mc[VisualId],MC_Check!$H$2)</f>
        <v>0</v>
      </c>
    </row>
    <row r="102" spans="6:30" x14ac:dyDescent="0.3">
      <c r="F102">
        <v>1</v>
      </c>
      <c r="G102">
        <f t="shared" si="10"/>
        <v>99</v>
      </c>
      <c r="H102" s="95">
        <f>IF(MC_Check!$AK$2="PHY",misc[[#This Row],[location]],misc[[#This Row],[Module_log]])</f>
        <v>99</v>
      </c>
      <c r="I102" s="95" t="s">
        <v>145</v>
      </c>
      <c r="J102" s="5" t="b">
        <f>misc[[#This Row],[Core_Hitter_Count]]&gt;0</f>
        <v>0</v>
      </c>
      <c r="K102" t="b">
        <f>misc[[#This Row],[LLC_Hitter_Count]]&gt;0</f>
        <v>0</v>
      </c>
      <c r="L102" t="b">
        <f>misc[[#This Row],[CHA_Hitter_Count]]&gt;0</f>
        <v>0</v>
      </c>
      <c r="M102" t="str">
        <f>_xlfn.TEXTJOIN("",,"*SOCKET0**COMPUTE",misc[[#This Row],[Compute]],"**UNCORE**CHA**CHA",misc[[#This Row],[location]],splitchar,"UTIL**MC*STATUS*")</f>
        <v>*SOCKET0**COMPUTE1**UNCORE**CHA**CHA99__UTIL**MC*STATUS*</v>
      </c>
      <c r="N102">
        <f>COUNTIFS(cha_mc[TestName],misc[[#This Row],[CHA_MCA_String]],cha_mc[VisualId],MC_Check!$H$2)</f>
        <v>0</v>
      </c>
      <c r="O102" t="str">
        <f>_xlfn.TEXTJOIN("",,"*SOCKET0**COMPUTE",misc[[#This Row],[Compute]],"**CPU**MODULE",misc[[#This Row],[Module]],splitchar,"MEC*CR*MCI*STATUS**")</f>
        <v>*SOCKET0**COMPUTE1**CPU**MODULE99__MEC*CR*MCI*STATUS**</v>
      </c>
      <c r="P102">
        <f>COUNTIFS(core_mc[TestName],misc[[#This Row],[MEC_MCA_String]],core_mc[VisualId],MC_Check!$H$2)</f>
        <v>0</v>
      </c>
      <c r="Q102" t="str">
        <f>_xlfn.TEXTJOIN("",,"*SOCKET0**COMPUTE",misc[[#This Row],[Compute]],"**CPU**MODULE",misc[[#This Row],[Module]],splitchar,"AGU*CR*MCI*STATUS**")</f>
        <v>*SOCKET0**COMPUTE1**CPU**MODULE99__AGU*CR*MCI*STATUS**</v>
      </c>
      <c r="R102">
        <f>COUNTIFS(core_mc[TestName],misc[[#This Row],[AGU_MCA_String]],core_mc[VisualId],MC_Check!$H$2)</f>
        <v>0</v>
      </c>
      <c r="S102" t="str">
        <f>_xlfn.TEXTJOIN("",,"*SOCKET0**COMPUTE",misc[[#This Row],[Compute]],"**CPU**MODULE",misc[[#This Row],[Module]],splitchar,"IC*CR*MCI*STATUS**")</f>
        <v>*SOCKET0**COMPUTE1**CPU**MODULE99__IC*CR*MCI*STATUS**</v>
      </c>
      <c r="T102">
        <f>COUNTIFS(core_mc[TestName],misc[[#This Row],[IC_MCA_String]],core_mc[VisualId],MC_Check!$H$2)</f>
        <v>0</v>
      </c>
      <c r="U102" t="str">
        <f>_xlfn.TEXTJOIN("",,"*SOCKET0**COMPUTE",misc[[#This Row],[Compute]],"**CPU**MODULE",misc[[#This Row],[Module]],splitchar,"BBL*CR*MCI*STATUS**")</f>
        <v>*SOCKET0**COMPUTE1**CPU**MODULE99__BBL*CR*MCI*STATUS**</v>
      </c>
      <c r="V102">
        <f>COUNTIFS(core_mc[TestName],misc[[#This Row],[CORE_BBL_String]],core_mc[VisualId],MC_Check!$H$2)</f>
        <v>0</v>
      </c>
      <c r="W102" t="str">
        <f>_xlfn.TEXTJOIN("",,"*SOCKET0**COMPUTE",misc[[#This Row],[Compute]],"**CPU**MODULE",misc[[#This Row],[Module]],splitchar,"BUS*CR*MCI*STATUS**")</f>
        <v>*SOCKET0**COMPUTE1**CPU**MODULE99__BUS*CR*MCI*STATUS**</v>
      </c>
      <c r="X102">
        <f>COUNTIFS(core_mc[TestName],misc[[#This Row],[Core_BUS_String]],core_mc[VisualId],MC_Check!$H$2)</f>
        <v>0</v>
      </c>
      <c r="Y102" t="str">
        <f>_xlfn.TEXTJOIN("",,"*SOCKET0**COMPUTE",misc[[#This Row],[Compute]],"**CPU**MODULE",misc[[#This Row],[Module]],splitchar,"L2*CR*MCI*STATUS**")</f>
        <v>*SOCKET0**COMPUTE1**CPU**MODULE99__L2*CR*MCI*STATUS**</v>
      </c>
      <c r="Z102">
        <f>COUNTIFS(core_mc[TestName],misc[[#This Row],[Core_L2_String]],core_mc[VisualId],MC_Check!$H$2)</f>
        <v>0</v>
      </c>
      <c r="AA102">
        <f>misc[[#This Row],[Core_BBL_Count]]+misc[[#This Row],[Core_IC_Count]]+misc[[#This Row],[Core_MEC_Count]]+misc[[#This Row],[Core_AGU_Count]]+misc[[#This Row],[Core_L2_Count]]+misc[[#This Row],[Core_BUS_Count]]</f>
        <v>0</v>
      </c>
      <c r="AB10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AD102">
        <f>COUNTIFS(cha_mc[TestName],misc[[#This Row],[LLC_MCA_String]],cha_mc[VisualId],MC_Check!$H$2)</f>
        <v>0</v>
      </c>
    </row>
    <row r="103" spans="6:30" x14ac:dyDescent="0.3">
      <c r="F103">
        <v>1</v>
      </c>
      <c r="G103">
        <f t="shared" si="10"/>
        <v>100</v>
      </c>
      <c r="H103" s="95">
        <f>IF(MC_Check!$AK$2="PHY",misc[[#This Row],[location]],misc[[#This Row],[Module_log]])</f>
        <v>100</v>
      </c>
      <c r="I103" s="95" t="s">
        <v>145</v>
      </c>
      <c r="J103" s="5" t="b">
        <f>misc[[#This Row],[Core_Hitter_Count]]&gt;0</f>
        <v>0</v>
      </c>
      <c r="K103" t="b">
        <f>misc[[#This Row],[LLC_Hitter_Count]]&gt;0</f>
        <v>0</v>
      </c>
      <c r="L103" t="b">
        <f>misc[[#This Row],[CHA_Hitter_Count]]&gt;0</f>
        <v>0</v>
      </c>
      <c r="M103" t="str">
        <f>_xlfn.TEXTJOIN("",,"*SOCKET0**COMPUTE",misc[[#This Row],[Compute]],"**UNCORE**CHA**CHA",misc[[#This Row],[location]],splitchar,"UTIL**MC*STATUS*")</f>
        <v>*SOCKET0**COMPUTE1**UNCORE**CHA**CHA100__UTIL**MC*STATUS*</v>
      </c>
      <c r="N103">
        <f>COUNTIFS(cha_mc[TestName],misc[[#This Row],[CHA_MCA_String]],cha_mc[VisualId],MC_Check!$H$2)</f>
        <v>0</v>
      </c>
      <c r="O103" t="str">
        <f>_xlfn.TEXTJOIN("",,"*SOCKET0**COMPUTE",misc[[#This Row],[Compute]],"**CPU**MODULE",misc[[#This Row],[Module]],splitchar,"MEC*CR*MCI*STATUS**")</f>
        <v>*SOCKET0**COMPUTE1**CPU**MODULE100__MEC*CR*MCI*STATUS**</v>
      </c>
      <c r="P103">
        <f>COUNTIFS(core_mc[TestName],misc[[#This Row],[MEC_MCA_String]],core_mc[VisualId],MC_Check!$H$2)</f>
        <v>0</v>
      </c>
      <c r="Q103" t="str">
        <f>_xlfn.TEXTJOIN("",,"*SOCKET0**COMPUTE",misc[[#This Row],[Compute]],"**CPU**MODULE",misc[[#This Row],[Module]],splitchar,"AGU*CR*MCI*STATUS**")</f>
        <v>*SOCKET0**COMPUTE1**CPU**MODULE100__AGU*CR*MCI*STATUS**</v>
      </c>
      <c r="R103">
        <f>COUNTIFS(core_mc[TestName],misc[[#This Row],[AGU_MCA_String]],core_mc[VisualId],MC_Check!$H$2)</f>
        <v>0</v>
      </c>
      <c r="S103" t="str">
        <f>_xlfn.TEXTJOIN("",,"*SOCKET0**COMPUTE",misc[[#This Row],[Compute]],"**CPU**MODULE",misc[[#This Row],[Module]],splitchar,"IC*CR*MCI*STATUS**")</f>
        <v>*SOCKET0**COMPUTE1**CPU**MODULE100__IC*CR*MCI*STATUS**</v>
      </c>
      <c r="T103">
        <f>COUNTIFS(core_mc[TestName],misc[[#This Row],[IC_MCA_String]],core_mc[VisualId],MC_Check!$H$2)</f>
        <v>0</v>
      </c>
      <c r="U103" t="str">
        <f>_xlfn.TEXTJOIN("",,"*SOCKET0**COMPUTE",misc[[#This Row],[Compute]],"**CPU**MODULE",misc[[#This Row],[Module]],splitchar,"BBL*CR*MCI*STATUS**")</f>
        <v>*SOCKET0**COMPUTE1**CPU**MODULE100__BBL*CR*MCI*STATUS**</v>
      </c>
      <c r="V103">
        <f>COUNTIFS(core_mc[TestName],misc[[#This Row],[CORE_BBL_String]],core_mc[VisualId],MC_Check!$H$2)</f>
        <v>0</v>
      </c>
      <c r="W103" t="str">
        <f>_xlfn.TEXTJOIN("",,"*SOCKET0**COMPUTE",misc[[#This Row],[Compute]],"**CPU**MODULE",misc[[#This Row],[Module]],splitchar,"BUS*CR*MCI*STATUS**")</f>
        <v>*SOCKET0**COMPUTE1**CPU**MODULE100__BUS*CR*MCI*STATUS**</v>
      </c>
      <c r="X103">
        <f>COUNTIFS(core_mc[TestName],misc[[#This Row],[Core_BUS_String]],core_mc[VisualId],MC_Check!$H$2)</f>
        <v>0</v>
      </c>
      <c r="Y103" t="str">
        <f>_xlfn.TEXTJOIN("",,"*SOCKET0**COMPUTE",misc[[#This Row],[Compute]],"**CPU**MODULE",misc[[#This Row],[Module]],splitchar,"L2*CR*MCI*STATUS**")</f>
        <v>*SOCKET0**COMPUTE1**CPU**MODULE100__L2*CR*MCI*STATUS**</v>
      </c>
      <c r="Z103">
        <f>COUNTIFS(core_mc[TestName],misc[[#This Row],[Core_L2_String]],core_mc[VisualId],MC_Check!$H$2)</f>
        <v>0</v>
      </c>
      <c r="AA103">
        <f>misc[[#This Row],[Core_BBL_Count]]+misc[[#This Row],[Core_IC_Count]]+misc[[#This Row],[Core_MEC_Count]]+misc[[#This Row],[Core_AGU_Count]]+misc[[#This Row],[Core_L2_Count]]+misc[[#This Row],[Core_BUS_Count]]</f>
        <v>0</v>
      </c>
      <c r="AB10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AD103">
        <f>COUNTIFS(cha_mc[TestName],misc[[#This Row],[LLC_MCA_String]],cha_mc[VisualId],MC_Check!$H$2)</f>
        <v>0</v>
      </c>
    </row>
    <row r="104" spans="6:30" x14ac:dyDescent="0.3">
      <c r="F104">
        <v>1</v>
      </c>
      <c r="G104">
        <f t="shared" si="10"/>
        <v>101</v>
      </c>
      <c r="H104" s="95">
        <f>IF(MC_Check!$AK$2="PHY",misc[[#This Row],[location]],misc[[#This Row],[Module_log]])</f>
        <v>101</v>
      </c>
      <c r="I104">
        <f>I97+1</f>
        <v>37</v>
      </c>
      <c r="J104" s="5" t="b">
        <f>misc[[#This Row],[Core_Hitter_Count]]&gt;0</f>
        <v>0</v>
      </c>
      <c r="K104" t="b">
        <f>misc[[#This Row],[LLC_Hitter_Count]]&gt;0</f>
        <v>0</v>
      </c>
      <c r="L104" t="b">
        <f>misc[[#This Row],[CHA_Hitter_Count]]&gt;0</f>
        <v>0</v>
      </c>
      <c r="M104" t="str">
        <f>_xlfn.TEXTJOIN("",,"*SOCKET0**COMPUTE",misc[[#This Row],[Compute]],"**UNCORE**CHA**CHA",misc[[#This Row],[location]],splitchar,"UTIL**MC*STATUS*")</f>
        <v>*SOCKET0**COMPUTE1**UNCORE**CHA**CHA101__UTIL**MC*STATUS*</v>
      </c>
      <c r="N104">
        <f>COUNTIFS(cha_mc[TestName],misc[[#This Row],[CHA_MCA_String]],cha_mc[VisualId],MC_Check!$H$2)</f>
        <v>0</v>
      </c>
      <c r="O104" t="str">
        <f>_xlfn.TEXTJOIN("",,"*SOCKET0**COMPUTE",misc[[#This Row],[Compute]],"**CPU**MODULE",misc[[#This Row],[Module]],splitchar,"MEC*CR*MCI*STATUS**")</f>
        <v>*SOCKET0**COMPUTE1**CPU**MODULE101__MEC*CR*MCI*STATUS**</v>
      </c>
      <c r="P104">
        <f>COUNTIFS(core_mc[TestName],misc[[#This Row],[MEC_MCA_String]],core_mc[VisualId],MC_Check!$H$2)</f>
        <v>0</v>
      </c>
      <c r="Q104" t="str">
        <f>_xlfn.TEXTJOIN("",,"*SOCKET0**COMPUTE",misc[[#This Row],[Compute]],"**CPU**MODULE",misc[[#This Row],[Module]],splitchar,"AGU*CR*MCI*STATUS**")</f>
        <v>*SOCKET0**COMPUTE1**CPU**MODULE101__AGU*CR*MCI*STATUS**</v>
      </c>
      <c r="R104">
        <f>COUNTIFS(core_mc[TestName],misc[[#This Row],[AGU_MCA_String]],core_mc[VisualId],MC_Check!$H$2)</f>
        <v>0</v>
      </c>
      <c r="S104" t="str">
        <f>_xlfn.TEXTJOIN("",,"*SOCKET0**COMPUTE",misc[[#This Row],[Compute]],"**CPU**MODULE",misc[[#This Row],[Module]],splitchar,"IC*CR*MCI*STATUS**")</f>
        <v>*SOCKET0**COMPUTE1**CPU**MODULE101__IC*CR*MCI*STATUS**</v>
      </c>
      <c r="T104">
        <f>COUNTIFS(core_mc[TestName],misc[[#This Row],[IC_MCA_String]],core_mc[VisualId],MC_Check!$H$2)</f>
        <v>0</v>
      </c>
      <c r="U104" t="str">
        <f>_xlfn.TEXTJOIN("",,"*SOCKET0**COMPUTE",misc[[#This Row],[Compute]],"**CPU**MODULE",misc[[#This Row],[Module]],splitchar,"BBL*CR*MCI*STATUS**")</f>
        <v>*SOCKET0**COMPUTE1**CPU**MODULE101__BBL*CR*MCI*STATUS**</v>
      </c>
      <c r="V104">
        <f>COUNTIFS(core_mc[TestName],misc[[#This Row],[CORE_BBL_String]],core_mc[VisualId],MC_Check!$H$2)</f>
        <v>0</v>
      </c>
      <c r="W104" t="str">
        <f>_xlfn.TEXTJOIN("",,"*SOCKET0**COMPUTE",misc[[#This Row],[Compute]],"**CPU**MODULE",misc[[#This Row],[Module]],splitchar,"BUS*CR*MCI*STATUS**")</f>
        <v>*SOCKET0**COMPUTE1**CPU**MODULE101__BUS*CR*MCI*STATUS**</v>
      </c>
      <c r="X104">
        <f>COUNTIFS(core_mc[TestName],misc[[#This Row],[Core_BUS_String]],core_mc[VisualId],MC_Check!$H$2)</f>
        <v>0</v>
      </c>
      <c r="Y104" t="str">
        <f>_xlfn.TEXTJOIN("",,"*SOCKET0**COMPUTE",misc[[#This Row],[Compute]],"**CPU**MODULE",misc[[#This Row],[Module]],splitchar,"L2*CR*MCI*STATUS**")</f>
        <v>*SOCKET0**COMPUTE1**CPU**MODULE101__L2*CR*MCI*STATUS**</v>
      </c>
      <c r="Z104">
        <f>COUNTIFS(core_mc[TestName],misc[[#This Row],[Core_L2_String]],core_mc[VisualId],MC_Check!$H$2)</f>
        <v>0</v>
      </c>
      <c r="AA104">
        <f>misc[[#This Row],[Core_BBL_Count]]+misc[[#This Row],[Core_IC_Count]]+misc[[#This Row],[Core_MEC_Count]]+misc[[#This Row],[Core_AGU_Count]]+misc[[#This Row],[Core_L2_Count]]+misc[[#This Row],[Core_BUS_Count]]</f>
        <v>0</v>
      </c>
      <c r="AB10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AD104">
        <f>COUNTIFS(cha_mc[TestName],misc[[#This Row],[LLC_MCA_String]],cha_mc[VisualId],MC_Check!$H$2)</f>
        <v>0</v>
      </c>
    </row>
    <row r="105" spans="6:30" x14ac:dyDescent="0.3">
      <c r="F105">
        <v>1</v>
      </c>
      <c r="G105">
        <f t="shared" si="10"/>
        <v>102</v>
      </c>
      <c r="H105" s="95">
        <f>IF(MC_Check!$AK$2="PHY",misc[[#This Row],[location]],misc[[#This Row],[Module_log]])</f>
        <v>102</v>
      </c>
      <c r="I105">
        <f t="shared" ref="H105:I106" si="11">I98+1</f>
        <v>41</v>
      </c>
      <c r="J105" s="5" t="b">
        <f>misc[[#This Row],[Core_Hitter_Count]]&gt;0</f>
        <v>0</v>
      </c>
      <c r="K105" t="b">
        <f>misc[[#This Row],[LLC_Hitter_Count]]&gt;0</f>
        <v>0</v>
      </c>
      <c r="L105" t="b">
        <f>misc[[#This Row],[CHA_Hitter_Count]]&gt;0</f>
        <v>0</v>
      </c>
      <c r="M105" t="str">
        <f>_xlfn.TEXTJOIN("",,"*SOCKET0**COMPUTE",misc[[#This Row],[Compute]],"**UNCORE**CHA**CHA",misc[[#This Row],[location]],splitchar,"UTIL**MC*STATUS*")</f>
        <v>*SOCKET0**COMPUTE1**UNCORE**CHA**CHA102__UTIL**MC*STATUS*</v>
      </c>
      <c r="N105">
        <f>COUNTIFS(cha_mc[TestName],misc[[#This Row],[CHA_MCA_String]],cha_mc[VisualId],MC_Check!$H$2)</f>
        <v>0</v>
      </c>
      <c r="O105" t="str">
        <f>_xlfn.TEXTJOIN("",,"*SOCKET0**COMPUTE",misc[[#This Row],[Compute]],"**CPU**MODULE",misc[[#This Row],[Module]],splitchar,"MEC*CR*MCI*STATUS**")</f>
        <v>*SOCKET0**COMPUTE1**CPU**MODULE102__MEC*CR*MCI*STATUS**</v>
      </c>
      <c r="P105">
        <f>COUNTIFS(core_mc[TestName],misc[[#This Row],[MEC_MCA_String]],core_mc[VisualId],MC_Check!$H$2)</f>
        <v>0</v>
      </c>
      <c r="Q105" t="str">
        <f>_xlfn.TEXTJOIN("",,"*SOCKET0**COMPUTE",misc[[#This Row],[Compute]],"**CPU**MODULE",misc[[#This Row],[Module]],splitchar,"AGU*CR*MCI*STATUS**")</f>
        <v>*SOCKET0**COMPUTE1**CPU**MODULE102__AGU*CR*MCI*STATUS**</v>
      </c>
      <c r="R105">
        <f>COUNTIFS(core_mc[TestName],misc[[#This Row],[AGU_MCA_String]],core_mc[VisualId],MC_Check!$H$2)</f>
        <v>0</v>
      </c>
      <c r="S105" t="str">
        <f>_xlfn.TEXTJOIN("",,"*SOCKET0**COMPUTE",misc[[#This Row],[Compute]],"**CPU**MODULE",misc[[#This Row],[Module]],splitchar,"IC*CR*MCI*STATUS**")</f>
        <v>*SOCKET0**COMPUTE1**CPU**MODULE102__IC*CR*MCI*STATUS**</v>
      </c>
      <c r="T105">
        <f>COUNTIFS(core_mc[TestName],misc[[#This Row],[IC_MCA_String]],core_mc[VisualId],MC_Check!$H$2)</f>
        <v>0</v>
      </c>
      <c r="U105" t="str">
        <f>_xlfn.TEXTJOIN("",,"*SOCKET0**COMPUTE",misc[[#This Row],[Compute]],"**CPU**MODULE",misc[[#This Row],[Module]],splitchar,"BBL*CR*MCI*STATUS**")</f>
        <v>*SOCKET0**COMPUTE1**CPU**MODULE102__BBL*CR*MCI*STATUS**</v>
      </c>
      <c r="V105">
        <f>COUNTIFS(core_mc[TestName],misc[[#This Row],[CORE_BBL_String]],core_mc[VisualId],MC_Check!$H$2)</f>
        <v>0</v>
      </c>
      <c r="W105" t="str">
        <f>_xlfn.TEXTJOIN("",,"*SOCKET0**COMPUTE",misc[[#This Row],[Compute]],"**CPU**MODULE",misc[[#This Row],[Module]],splitchar,"BUS*CR*MCI*STATUS**")</f>
        <v>*SOCKET0**COMPUTE1**CPU**MODULE102__BUS*CR*MCI*STATUS**</v>
      </c>
      <c r="X105">
        <f>COUNTIFS(core_mc[TestName],misc[[#This Row],[Core_BUS_String]],core_mc[VisualId],MC_Check!$H$2)</f>
        <v>0</v>
      </c>
      <c r="Y105" t="str">
        <f>_xlfn.TEXTJOIN("",,"*SOCKET0**COMPUTE",misc[[#This Row],[Compute]],"**CPU**MODULE",misc[[#This Row],[Module]],splitchar,"L2*CR*MCI*STATUS**")</f>
        <v>*SOCKET0**COMPUTE1**CPU**MODULE102__L2*CR*MCI*STATUS**</v>
      </c>
      <c r="Z105">
        <f>COUNTIFS(core_mc[TestName],misc[[#This Row],[Core_L2_String]],core_mc[VisualId],MC_Check!$H$2)</f>
        <v>0</v>
      </c>
      <c r="AA105">
        <f>misc[[#This Row],[Core_BBL_Count]]+misc[[#This Row],[Core_IC_Count]]+misc[[#This Row],[Core_MEC_Count]]+misc[[#This Row],[Core_AGU_Count]]+misc[[#This Row],[Core_L2_Count]]+misc[[#This Row],[Core_BUS_Count]]</f>
        <v>0</v>
      </c>
      <c r="AB10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AD105">
        <f>COUNTIFS(cha_mc[TestName],misc[[#This Row],[LLC_MCA_String]],cha_mc[VisualId],MC_Check!$H$2)</f>
        <v>0</v>
      </c>
    </row>
    <row r="106" spans="6:30" x14ac:dyDescent="0.3">
      <c r="F106">
        <v>1</v>
      </c>
      <c r="G106">
        <f t="shared" si="10"/>
        <v>103</v>
      </c>
      <c r="H106" s="95">
        <f>IF(MC_Check!$AK$2="PHY",misc[[#This Row],[location]],misc[[#This Row],[Module_log]])</f>
        <v>103</v>
      </c>
      <c r="I106">
        <f t="shared" si="11"/>
        <v>45</v>
      </c>
      <c r="J106" s="5" t="b">
        <f>misc[[#This Row],[Core_Hitter_Count]]&gt;0</f>
        <v>0</v>
      </c>
      <c r="K106" t="b">
        <f>misc[[#This Row],[LLC_Hitter_Count]]&gt;0</f>
        <v>0</v>
      </c>
      <c r="L106" t="b">
        <f>misc[[#This Row],[CHA_Hitter_Count]]&gt;0</f>
        <v>0</v>
      </c>
      <c r="M106" t="str">
        <f>_xlfn.TEXTJOIN("",,"*SOCKET0**COMPUTE",misc[[#This Row],[Compute]],"**UNCORE**CHA**CHA",misc[[#This Row],[location]],splitchar,"UTIL**MC*STATUS*")</f>
        <v>*SOCKET0**COMPUTE1**UNCORE**CHA**CHA103__UTIL**MC*STATUS*</v>
      </c>
      <c r="N106">
        <f>COUNTIFS(cha_mc[TestName],misc[[#This Row],[CHA_MCA_String]],cha_mc[VisualId],MC_Check!$H$2)</f>
        <v>0</v>
      </c>
      <c r="O106" t="str">
        <f>_xlfn.TEXTJOIN("",,"*SOCKET0**COMPUTE",misc[[#This Row],[Compute]],"**CPU**MODULE",misc[[#This Row],[Module]],splitchar,"MEC*CR*MCI*STATUS**")</f>
        <v>*SOCKET0**COMPUTE1**CPU**MODULE103__MEC*CR*MCI*STATUS**</v>
      </c>
      <c r="P106">
        <f>COUNTIFS(core_mc[TestName],misc[[#This Row],[MEC_MCA_String]],core_mc[VisualId],MC_Check!$H$2)</f>
        <v>0</v>
      </c>
      <c r="Q106" t="str">
        <f>_xlfn.TEXTJOIN("",,"*SOCKET0**COMPUTE",misc[[#This Row],[Compute]],"**CPU**MODULE",misc[[#This Row],[Module]],splitchar,"AGU*CR*MCI*STATUS**")</f>
        <v>*SOCKET0**COMPUTE1**CPU**MODULE103__AGU*CR*MCI*STATUS**</v>
      </c>
      <c r="R106">
        <f>COUNTIFS(core_mc[TestName],misc[[#This Row],[AGU_MCA_String]],core_mc[VisualId],MC_Check!$H$2)</f>
        <v>0</v>
      </c>
      <c r="S106" t="str">
        <f>_xlfn.TEXTJOIN("",,"*SOCKET0**COMPUTE",misc[[#This Row],[Compute]],"**CPU**MODULE",misc[[#This Row],[Module]],splitchar,"IC*CR*MCI*STATUS**")</f>
        <v>*SOCKET0**COMPUTE1**CPU**MODULE103__IC*CR*MCI*STATUS**</v>
      </c>
      <c r="T106">
        <f>COUNTIFS(core_mc[TestName],misc[[#This Row],[IC_MCA_String]],core_mc[VisualId],MC_Check!$H$2)</f>
        <v>0</v>
      </c>
      <c r="U106" t="str">
        <f>_xlfn.TEXTJOIN("",,"*SOCKET0**COMPUTE",misc[[#This Row],[Compute]],"**CPU**MODULE",misc[[#This Row],[Module]],splitchar,"BBL*CR*MCI*STATUS**")</f>
        <v>*SOCKET0**COMPUTE1**CPU**MODULE103__BBL*CR*MCI*STATUS**</v>
      </c>
      <c r="V106">
        <f>COUNTIFS(core_mc[TestName],misc[[#This Row],[CORE_BBL_String]],core_mc[VisualId],MC_Check!$H$2)</f>
        <v>0</v>
      </c>
      <c r="W106" t="str">
        <f>_xlfn.TEXTJOIN("",,"*SOCKET0**COMPUTE",misc[[#This Row],[Compute]],"**CPU**MODULE",misc[[#This Row],[Module]],splitchar,"BUS*CR*MCI*STATUS**")</f>
        <v>*SOCKET0**COMPUTE1**CPU**MODULE103__BUS*CR*MCI*STATUS**</v>
      </c>
      <c r="X106">
        <f>COUNTIFS(core_mc[TestName],misc[[#This Row],[Core_BUS_String]],core_mc[VisualId],MC_Check!$H$2)</f>
        <v>0</v>
      </c>
      <c r="Y106" t="str">
        <f>_xlfn.TEXTJOIN("",,"*SOCKET0**COMPUTE",misc[[#This Row],[Compute]],"**CPU**MODULE",misc[[#This Row],[Module]],splitchar,"L2*CR*MCI*STATUS**")</f>
        <v>*SOCKET0**COMPUTE1**CPU**MODULE103__L2*CR*MCI*STATUS**</v>
      </c>
      <c r="Z106">
        <f>COUNTIFS(core_mc[TestName],misc[[#This Row],[Core_L2_String]],core_mc[VisualId],MC_Check!$H$2)</f>
        <v>0</v>
      </c>
      <c r="AA106">
        <f>misc[[#This Row],[Core_BBL_Count]]+misc[[#This Row],[Core_IC_Count]]+misc[[#This Row],[Core_MEC_Count]]+misc[[#This Row],[Core_AGU_Count]]+misc[[#This Row],[Core_L2_Count]]+misc[[#This Row],[Core_BUS_Count]]</f>
        <v>0</v>
      </c>
      <c r="AB10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AD106">
        <f>COUNTIFS(cha_mc[TestName],misc[[#This Row],[LLC_MCA_String]],cha_mc[VisualId],MC_Check!$H$2)</f>
        <v>0</v>
      </c>
    </row>
    <row r="107" spans="6:30" x14ac:dyDescent="0.3">
      <c r="F107">
        <v>1</v>
      </c>
      <c r="G107">
        <f t="shared" si="10"/>
        <v>104</v>
      </c>
      <c r="H107" s="95">
        <f>IF(MC_Check!$AK$2="PHY",misc[[#This Row],[location]],misc[[#This Row],[Module_log]])</f>
        <v>104</v>
      </c>
      <c r="I107" s="95" t="s">
        <v>145</v>
      </c>
      <c r="J107" s="5" t="b">
        <f>misc[[#This Row],[Core_Hitter_Count]]&gt;0</f>
        <v>0</v>
      </c>
      <c r="K107" t="b">
        <f>misc[[#This Row],[LLC_Hitter_Count]]&gt;0</f>
        <v>0</v>
      </c>
      <c r="L107" t="b">
        <f>misc[[#This Row],[CHA_Hitter_Count]]&gt;0</f>
        <v>0</v>
      </c>
      <c r="M107" t="str">
        <f>_xlfn.TEXTJOIN("",,"*SOCKET0**COMPUTE",misc[[#This Row],[Compute]],"**UNCORE**CHA**CHA",misc[[#This Row],[location]],splitchar,"UTIL**MC*STATUS*")</f>
        <v>*SOCKET0**COMPUTE1**UNCORE**CHA**CHA104__UTIL**MC*STATUS*</v>
      </c>
      <c r="N107">
        <f>COUNTIFS(cha_mc[TestName],misc[[#This Row],[CHA_MCA_String]],cha_mc[VisualId],MC_Check!$H$2)</f>
        <v>0</v>
      </c>
      <c r="O107" t="str">
        <f>_xlfn.TEXTJOIN("",,"*SOCKET0**COMPUTE",misc[[#This Row],[Compute]],"**CPU**MODULE",misc[[#This Row],[Module]],splitchar,"MEC*CR*MCI*STATUS**")</f>
        <v>*SOCKET0**COMPUTE1**CPU**MODULE104__MEC*CR*MCI*STATUS**</v>
      </c>
      <c r="P107">
        <f>COUNTIFS(core_mc[TestName],misc[[#This Row],[MEC_MCA_String]],core_mc[VisualId],MC_Check!$H$2)</f>
        <v>0</v>
      </c>
      <c r="Q107" t="str">
        <f>_xlfn.TEXTJOIN("",,"*SOCKET0**COMPUTE",misc[[#This Row],[Compute]],"**CPU**MODULE",misc[[#This Row],[Module]],splitchar,"AGU*CR*MCI*STATUS**")</f>
        <v>*SOCKET0**COMPUTE1**CPU**MODULE104__AGU*CR*MCI*STATUS**</v>
      </c>
      <c r="R107">
        <f>COUNTIFS(core_mc[TestName],misc[[#This Row],[AGU_MCA_String]],core_mc[VisualId],MC_Check!$H$2)</f>
        <v>0</v>
      </c>
      <c r="S107" t="str">
        <f>_xlfn.TEXTJOIN("",,"*SOCKET0**COMPUTE",misc[[#This Row],[Compute]],"**CPU**MODULE",misc[[#This Row],[Module]],splitchar,"IC*CR*MCI*STATUS**")</f>
        <v>*SOCKET0**COMPUTE1**CPU**MODULE104__IC*CR*MCI*STATUS**</v>
      </c>
      <c r="T107">
        <f>COUNTIFS(core_mc[TestName],misc[[#This Row],[IC_MCA_String]],core_mc[VisualId],MC_Check!$H$2)</f>
        <v>0</v>
      </c>
      <c r="U107" t="str">
        <f>_xlfn.TEXTJOIN("",,"*SOCKET0**COMPUTE",misc[[#This Row],[Compute]],"**CPU**MODULE",misc[[#This Row],[Module]],splitchar,"BBL*CR*MCI*STATUS**")</f>
        <v>*SOCKET0**COMPUTE1**CPU**MODULE104__BBL*CR*MCI*STATUS**</v>
      </c>
      <c r="V107">
        <f>COUNTIFS(core_mc[TestName],misc[[#This Row],[CORE_BBL_String]],core_mc[VisualId],MC_Check!$H$2)</f>
        <v>0</v>
      </c>
      <c r="W107" t="str">
        <f>_xlfn.TEXTJOIN("",,"*SOCKET0**COMPUTE",misc[[#This Row],[Compute]],"**CPU**MODULE",misc[[#This Row],[Module]],splitchar,"BUS*CR*MCI*STATUS**")</f>
        <v>*SOCKET0**COMPUTE1**CPU**MODULE104__BUS*CR*MCI*STATUS**</v>
      </c>
      <c r="X107">
        <f>COUNTIFS(core_mc[TestName],misc[[#This Row],[Core_BUS_String]],core_mc[VisualId],MC_Check!$H$2)</f>
        <v>0</v>
      </c>
      <c r="Y107" t="str">
        <f>_xlfn.TEXTJOIN("",,"*SOCKET0**COMPUTE",misc[[#This Row],[Compute]],"**CPU**MODULE",misc[[#This Row],[Module]],splitchar,"L2*CR*MCI*STATUS**")</f>
        <v>*SOCKET0**COMPUTE1**CPU**MODULE104__L2*CR*MCI*STATUS**</v>
      </c>
      <c r="Z107">
        <f>COUNTIFS(core_mc[TestName],misc[[#This Row],[Core_L2_String]],core_mc[VisualId],MC_Check!$H$2)</f>
        <v>0</v>
      </c>
      <c r="AA107">
        <f>misc[[#This Row],[Core_BBL_Count]]+misc[[#This Row],[Core_IC_Count]]+misc[[#This Row],[Core_MEC_Count]]+misc[[#This Row],[Core_AGU_Count]]+misc[[#This Row],[Core_L2_Count]]+misc[[#This Row],[Core_BUS_Count]]</f>
        <v>0</v>
      </c>
      <c r="AB10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AD107">
        <f>COUNTIFS(cha_mc[TestName],misc[[#This Row],[LLC_MCA_String]],cha_mc[VisualId],MC_Check!$H$2)</f>
        <v>0</v>
      </c>
    </row>
    <row r="108" spans="6:30" x14ac:dyDescent="0.3">
      <c r="F108">
        <v>1</v>
      </c>
      <c r="G108">
        <f t="shared" si="10"/>
        <v>105</v>
      </c>
      <c r="H108" s="95">
        <f>IF(MC_Check!$AK$2="PHY",misc[[#This Row],[location]],misc[[#This Row],[Module_log]])</f>
        <v>105</v>
      </c>
      <c r="I108" s="95" t="s">
        <v>145</v>
      </c>
      <c r="J108" s="5" t="b">
        <f>misc[[#This Row],[Core_Hitter_Count]]&gt;0</f>
        <v>0</v>
      </c>
      <c r="K108" t="b">
        <f>misc[[#This Row],[LLC_Hitter_Count]]&gt;0</f>
        <v>0</v>
      </c>
      <c r="L108" t="b">
        <f>misc[[#This Row],[CHA_Hitter_Count]]&gt;0</f>
        <v>0</v>
      </c>
      <c r="M108" t="str">
        <f>_xlfn.TEXTJOIN("",,"*SOCKET0**COMPUTE",misc[[#This Row],[Compute]],"**UNCORE**CHA**CHA",misc[[#This Row],[location]],splitchar,"UTIL**MC*STATUS*")</f>
        <v>*SOCKET0**COMPUTE1**UNCORE**CHA**CHA105__UTIL**MC*STATUS*</v>
      </c>
      <c r="N108">
        <f>COUNTIFS(cha_mc[TestName],misc[[#This Row],[CHA_MCA_String]],cha_mc[VisualId],MC_Check!$H$2)</f>
        <v>0</v>
      </c>
      <c r="O108" t="str">
        <f>_xlfn.TEXTJOIN("",,"*SOCKET0**COMPUTE",misc[[#This Row],[Compute]],"**CPU**MODULE",misc[[#This Row],[Module]],splitchar,"MEC*CR*MCI*STATUS**")</f>
        <v>*SOCKET0**COMPUTE1**CPU**MODULE105__MEC*CR*MCI*STATUS**</v>
      </c>
      <c r="P108">
        <f>COUNTIFS(core_mc[TestName],misc[[#This Row],[MEC_MCA_String]],core_mc[VisualId],MC_Check!$H$2)</f>
        <v>0</v>
      </c>
      <c r="Q108" t="str">
        <f>_xlfn.TEXTJOIN("",,"*SOCKET0**COMPUTE",misc[[#This Row],[Compute]],"**CPU**MODULE",misc[[#This Row],[Module]],splitchar,"AGU*CR*MCI*STATUS**")</f>
        <v>*SOCKET0**COMPUTE1**CPU**MODULE105__AGU*CR*MCI*STATUS**</v>
      </c>
      <c r="R108">
        <f>COUNTIFS(core_mc[TestName],misc[[#This Row],[AGU_MCA_String]],core_mc[VisualId],MC_Check!$H$2)</f>
        <v>0</v>
      </c>
      <c r="S108" t="str">
        <f>_xlfn.TEXTJOIN("",,"*SOCKET0**COMPUTE",misc[[#This Row],[Compute]],"**CPU**MODULE",misc[[#This Row],[Module]],splitchar,"IC*CR*MCI*STATUS**")</f>
        <v>*SOCKET0**COMPUTE1**CPU**MODULE105__IC*CR*MCI*STATUS**</v>
      </c>
      <c r="T108">
        <f>COUNTIFS(core_mc[TestName],misc[[#This Row],[IC_MCA_String]],core_mc[VisualId],MC_Check!$H$2)</f>
        <v>0</v>
      </c>
      <c r="U108" t="str">
        <f>_xlfn.TEXTJOIN("",,"*SOCKET0**COMPUTE",misc[[#This Row],[Compute]],"**CPU**MODULE",misc[[#This Row],[Module]],splitchar,"BBL*CR*MCI*STATUS**")</f>
        <v>*SOCKET0**COMPUTE1**CPU**MODULE105__BBL*CR*MCI*STATUS**</v>
      </c>
      <c r="V108">
        <f>COUNTIFS(core_mc[TestName],misc[[#This Row],[CORE_BBL_String]],core_mc[VisualId],MC_Check!$H$2)</f>
        <v>0</v>
      </c>
      <c r="W108" t="str">
        <f>_xlfn.TEXTJOIN("",,"*SOCKET0**COMPUTE",misc[[#This Row],[Compute]],"**CPU**MODULE",misc[[#This Row],[Module]],splitchar,"BUS*CR*MCI*STATUS**")</f>
        <v>*SOCKET0**COMPUTE1**CPU**MODULE105__BUS*CR*MCI*STATUS**</v>
      </c>
      <c r="X108">
        <f>COUNTIFS(core_mc[TestName],misc[[#This Row],[Core_BUS_String]],core_mc[VisualId],MC_Check!$H$2)</f>
        <v>0</v>
      </c>
      <c r="Y108" t="str">
        <f>_xlfn.TEXTJOIN("",,"*SOCKET0**COMPUTE",misc[[#This Row],[Compute]],"**CPU**MODULE",misc[[#This Row],[Module]],splitchar,"L2*CR*MCI*STATUS**")</f>
        <v>*SOCKET0**COMPUTE1**CPU**MODULE105__L2*CR*MCI*STATUS**</v>
      </c>
      <c r="Z108">
        <f>COUNTIFS(core_mc[TestName],misc[[#This Row],[Core_L2_String]],core_mc[VisualId],MC_Check!$H$2)</f>
        <v>0</v>
      </c>
      <c r="AA108">
        <f>misc[[#This Row],[Core_BBL_Count]]+misc[[#This Row],[Core_IC_Count]]+misc[[#This Row],[Core_MEC_Count]]+misc[[#This Row],[Core_AGU_Count]]+misc[[#This Row],[Core_L2_Count]]+misc[[#This Row],[Core_BUS_Count]]</f>
        <v>0</v>
      </c>
      <c r="AB10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AD108">
        <f>COUNTIFS(cha_mc[TestName],misc[[#This Row],[LLC_MCA_String]],cha_mc[VisualId],MC_Check!$H$2)</f>
        <v>0</v>
      </c>
    </row>
    <row r="109" spans="6:30" x14ac:dyDescent="0.3">
      <c r="F109">
        <v>1</v>
      </c>
      <c r="G109">
        <f t="shared" si="10"/>
        <v>106</v>
      </c>
      <c r="H109" s="95">
        <f>IF(MC_Check!$AK$2="PHY",misc[[#This Row],[location]],misc[[#This Row],[Module_log]])</f>
        <v>106</v>
      </c>
      <c r="I109" s="95" t="s">
        <v>145</v>
      </c>
      <c r="J109" s="5" t="b">
        <f>misc[[#This Row],[Core_Hitter_Count]]&gt;0</f>
        <v>0</v>
      </c>
      <c r="K109" t="b">
        <f>misc[[#This Row],[LLC_Hitter_Count]]&gt;0</f>
        <v>0</v>
      </c>
      <c r="L109" t="b">
        <f>misc[[#This Row],[CHA_Hitter_Count]]&gt;0</f>
        <v>0</v>
      </c>
      <c r="M109" t="str">
        <f>_xlfn.TEXTJOIN("",,"*SOCKET0**COMPUTE",misc[[#This Row],[Compute]],"**UNCORE**CHA**CHA",misc[[#This Row],[location]],splitchar,"UTIL**MC*STATUS*")</f>
        <v>*SOCKET0**COMPUTE1**UNCORE**CHA**CHA106__UTIL**MC*STATUS*</v>
      </c>
      <c r="N109">
        <f>COUNTIFS(cha_mc[TestName],misc[[#This Row],[CHA_MCA_String]],cha_mc[VisualId],MC_Check!$H$2)</f>
        <v>0</v>
      </c>
      <c r="O109" t="str">
        <f>_xlfn.TEXTJOIN("",,"*SOCKET0**COMPUTE",misc[[#This Row],[Compute]],"**CPU**MODULE",misc[[#This Row],[Module]],splitchar,"MEC*CR*MCI*STATUS**")</f>
        <v>*SOCKET0**COMPUTE1**CPU**MODULE106__MEC*CR*MCI*STATUS**</v>
      </c>
      <c r="P109">
        <f>COUNTIFS(core_mc[TestName],misc[[#This Row],[MEC_MCA_String]],core_mc[VisualId],MC_Check!$H$2)</f>
        <v>0</v>
      </c>
      <c r="Q109" t="str">
        <f>_xlfn.TEXTJOIN("",,"*SOCKET0**COMPUTE",misc[[#This Row],[Compute]],"**CPU**MODULE",misc[[#This Row],[Module]],splitchar,"AGU*CR*MCI*STATUS**")</f>
        <v>*SOCKET0**COMPUTE1**CPU**MODULE106__AGU*CR*MCI*STATUS**</v>
      </c>
      <c r="R109">
        <f>COUNTIFS(core_mc[TestName],misc[[#This Row],[AGU_MCA_String]],core_mc[VisualId],MC_Check!$H$2)</f>
        <v>0</v>
      </c>
      <c r="S109" t="str">
        <f>_xlfn.TEXTJOIN("",,"*SOCKET0**COMPUTE",misc[[#This Row],[Compute]],"**CPU**MODULE",misc[[#This Row],[Module]],splitchar,"IC*CR*MCI*STATUS**")</f>
        <v>*SOCKET0**COMPUTE1**CPU**MODULE106__IC*CR*MCI*STATUS**</v>
      </c>
      <c r="T109">
        <f>COUNTIFS(core_mc[TestName],misc[[#This Row],[IC_MCA_String]],core_mc[VisualId],MC_Check!$H$2)</f>
        <v>0</v>
      </c>
      <c r="U109" t="str">
        <f>_xlfn.TEXTJOIN("",,"*SOCKET0**COMPUTE",misc[[#This Row],[Compute]],"**CPU**MODULE",misc[[#This Row],[Module]],splitchar,"BBL*CR*MCI*STATUS**")</f>
        <v>*SOCKET0**COMPUTE1**CPU**MODULE106__BBL*CR*MCI*STATUS**</v>
      </c>
      <c r="V109">
        <f>COUNTIFS(core_mc[TestName],misc[[#This Row],[CORE_BBL_String]],core_mc[VisualId],MC_Check!$H$2)</f>
        <v>0</v>
      </c>
      <c r="W109" t="str">
        <f>_xlfn.TEXTJOIN("",,"*SOCKET0**COMPUTE",misc[[#This Row],[Compute]],"**CPU**MODULE",misc[[#This Row],[Module]],splitchar,"BUS*CR*MCI*STATUS**")</f>
        <v>*SOCKET0**COMPUTE1**CPU**MODULE106__BUS*CR*MCI*STATUS**</v>
      </c>
      <c r="X109">
        <f>COUNTIFS(core_mc[TestName],misc[[#This Row],[Core_BUS_String]],core_mc[VisualId],MC_Check!$H$2)</f>
        <v>0</v>
      </c>
      <c r="Y109" t="str">
        <f>_xlfn.TEXTJOIN("",,"*SOCKET0**COMPUTE",misc[[#This Row],[Compute]],"**CPU**MODULE",misc[[#This Row],[Module]],splitchar,"L2*CR*MCI*STATUS**")</f>
        <v>*SOCKET0**COMPUTE1**CPU**MODULE106__L2*CR*MCI*STATUS**</v>
      </c>
      <c r="Z109">
        <f>COUNTIFS(core_mc[TestName],misc[[#This Row],[Core_L2_String]],core_mc[VisualId],MC_Check!$H$2)</f>
        <v>0</v>
      </c>
      <c r="AA109">
        <f>misc[[#This Row],[Core_BBL_Count]]+misc[[#This Row],[Core_IC_Count]]+misc[[#This Row],[Core_MEC_Count]]+misc[[#This Row],[Core_AGU_Count]]+misc[[#This Row],[Core_L2_Count]]+misc[[#This Row],[Core_BUS_Count]]</f>
        <v>0</v>
      </c>
      <c r="AB10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AD109">
        <f>COUNTIFS(cha_mc[TestName],misc[[#This Row],[LLC_MCA_String]],cha_mc[VisualId],MC_Check!$H$2)</f>
        <v>0</v>
      </c>
    </row>
    <row r="110" spans="6:30" x14ac:dyDescent="0.3">
      <c r="F110">
        <v>1</v>
      </c>
      <c r="G110">
        <f t="shared" si="10"/>
        <v>107</v>
      </c>
      <c r="H110" s="95">
        <f>IF(MC_Check!$AK$2="PHY",misc[[#This Row],[location]],misc[[#This Row],[Module_log]])</f>
        <v>107</v>
      </c>
      <c r="I110" s="95" t="s">
        <v>145</v>
      </c>
      <c r="J110" s="5" t="b">
        <f>misc[[#This Row],[Core_Hitter_Count]]&gt;0</f>
        <v>0</v>
      </c>
      <c r="K110" t="b">
        <f>misc[[#This Row],[LLC_Hitter_Count]]&gt;0</f>
        <v>0</v>
      </c>
      <c r="L110" t="b">
        <f>misc[[#This Row],[CHA_Hitter_Count]]&gt;0</f>
        <v>0</v>
      </c>
      <c r="M110" t="str">
        <f>_xlfn.TEXTJOIN("",,"*SOCKET0**COMPUTE",misc[[#This Row],[Compute]],"**UNCORE**CHA**CHA",misc[[#This Row],[location]],splitchar,"UTIL**MC*STATUS*")</f>
        <v>*SOCKET0**COMPUTE1**UNCORE**CHA**CHA107__UTIL**MC*STATUS*</v>
      </c>
      <c r="N110">
        <f>COUNTIFS(cha_mc[TestName],misc[[#This Row],[CHA_MCA_String]],cha_mc[VisualId],MC_Check!$H$2)</f>
        <v>0</v>
      </c>
      <c r="O110" t="str">
        <f>_xlfn.TEXTJOIN("",,"*SOCKET0**COMPUTE",misc[[#This Row],[Compute]],"**CPU**MODULE",misc[[#This Row],[Module]],splitchar,"MEC*CR*MCI*STATUS**")</f>
        <v>*SOCKET0**COMPUTE1**CPU**MODULE107__MEC*CR*MCI*STATUS**</v>
      </c>
      <c r="P110">
        <f>COUNTIFS(core_mc[TestName],misc[[#This Row],[MEC_MCA_String]],core_mc[VisualId],MC_Check!$H$2)</f>
        <v>0</v>
      </c>
      <c r="Q110" t="str">
        <f>_xlfn.TEXTJOIN("",,"*SOCKET0**COMPUTE",misc[[#This Row],[Compute]],"**CPU**MODULE",misc[[#This Row],[Module]],splitchar,"AGU*CR*MCI*STATUS**")</f>
        <v>*SOCKET0**COMPUTE1**CPU**MODULE107__AGU*CR*MCI*STATUS**</v>
      </c>
      <c r="R110">
        <f>COUNTIFS(core_mc[TestName],misc[[#This Row],[AGU_MCA_String]],core_mc[VisualId],MC_Check!$H$2)</f>
        <v>0</v>
      </c>
      <c r="S110" t="str">
        <f>_xlfn.TEXTJOIN("",,"*SOCKET0**COMPUTE",misc[[#This Row],[Compute]],"**CPU**MODULE",misc[[#This Row],[Module]],splitchar,"IC*CR*MCI*STATUS**")</f>
        <v>*SOCKET0**COMPUTE1**CPU**MODULE107__IC*CR*MCI*STATUS**</v>
      </c>
      <c r="T110">
        <f>COUNTIFS(core_mc[TestName],misc[[#This Row],[IC_MCA_String]],core_mc[VisualId],MC_Check!$H$2)</f>
        <v>0</v>
      </c>
      <c r="U110" t="str">
        <f>_xlfn.TEXTJOIN("",,"*SOCKET0**COMPUTE",misc[[#This Row],[Compute]],"**CPU**MODULE",misc[[#This Row],[Module]],splitchar,"BBL*CR*MCI*STATUS**")</f>
        <v>*SOCKET0**COMPUTE1**CPU**MODULE107__BBL*CR*MCI*STATUS**</v>
      </c>
      <c r="V110">
        <f>COUNTIFS(core_mc[TestName],misc[[#This Row],[CORE_BBL_String]],core_mc[VisualId],MC_Check!$H$2)</f>
        <v>0</v>
      </c>
      <c r="W110" t="str">
        <f>_xlfn.TEXTJOIN("",,"*SOCKET0**COMPUTE",misc[[#This Row],[Compute]],"**CPU**MODULE",misc[[#This Row],[Module]],splitchar,"BUS*CR*MCI*STATUS**")</f>
        <v>*SOCKET0**COMPUTE1**CPU**MODULE107__BUS*CR*MCI*STATUS**</v>
      </c>
      <c r="X110">
        <f>COUNTIFS(core_mc[TestName],misc[[#This Row],[Core_BUS_String]],core_mc[VisualId],MC_Check!$H$2)</f>
        <v>0</v>
      </c>
      <c r="Y110" t="str">
        <f>_xlfn.TEXTJOIN("",,"*SOCKET0**COMPUTE",misc[[#This Row],[Compute]],"**CPU**MODULE",misc[[#This Row],[Module]],splitchar,"L2*CR*MCI*STATUS**")</f>
        <v>*SOCKET0**COMPUTE1**CPU**MODULE107__L2*CR*MCI*STATUS**</v>
      </c>
      <c r="Z110">
        <f>COUNTIFS(core_mc[TestName],misc[[#This Row],[Core_L2_String]],core_mc[VisualId],MC_Check!$H$2)</f>
        <v>0</v>
      </c>
      <c r="AA110">
        <f>misc[[#This Row],[Core_BBL_Count]]+misc[[#This Row],[Core_IC_Count]]+misc[[#This Row],[Core_MEC_Count]]+misc[[#This Row],[Core_AGU_Count]]+misc[[#This Row],[Core_L2_Count]]+misc[[#This Row],[Core_BUS_Count]]</f>
        <v>0</v>
      </c>
      <c r="AB1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AD110">
        <f>COUNTIFS(cha_mc[TestName],misc[[#This Row],[LLC_MCA_String]],cha_mc[VisualId],MC_Check!$H$2)</f>
        <v>0</v>
      </c>
    </row>
    <row r="111" spans="6:30" x14ac:dyDescent="0.3">
      <c r="F111">
        <v>1</v>
      </c>
      <c r="G111">
        <f t="shared" si="10"/>
        <v>108</v>
      </c>
      <c r="H111" s="95">
        <f>IF(MC_Check!$AK$2="PHY",misc[[#This Row],[location]],misc[[#This Row],[Module_log]])</f>
        <v>108</v>
      </c>
      <c r="I111">
        <f>I104+1</f>
        <v>38</v>
      </c>
      <c r="J111" s="5" t="b">
        <f>misc[[#This Row],[Core_Hitter_Count]]&gt;0</f>
        <v>0</v>
      </c>
      <c r="K111" t="b">
        <f>misc[[#This Row],[LLC_Hitter_Count]]&gt;0</f>
        <v>0</v>
      </c>
      <c r="L111" t="b">
        <f>misc[[#This Row],[CHA_Hitter_Count]]&gt;0</f>
        <v>0</v>
      </c>
      <c r="M111" t="str">
        <f>_xlfn.TEXTJOIN("",,"*SOCKET0**COMPUTE",misc[[#This Row],[Compute]],"**UNCORE**CHA**CHA",misc[[#This Row],[location]],splitchar,"UTIL**MC*STATUS*")</f>
        <v>*SOCKET0**COMPUTE1**UNCORE**CHA**CHA108__UTIL**MC*STATUS*</v>
      </c>
      <c r="N111">
        <f>COUNTIFS(cha_mc[TestName],misc[[#This Row],[CHA_MCA_String]],cha_mc[VisualId],MC_Check!$H$2)</f>
        <v>0</v>
      </c>
      <c r="O111" t="str">
        <f>_xlfn.TEXTJOIN("",,"*SOCKET0**COMPUTE",misc[[#This Row],[Compute]],"**CPU**MODULE",misc[[#This Row],[Module]],splitchar,"MEC*CR*MCI*STATUS**")</f>
        <v>*SOCKET0**COMPUTE1**CPU**MODULE108__MEC*CR*MCI*STATUS**</v>
      </c>
      <c r="P111">
        <f>COUNTIFS(core_mc[TestName],misc[[#This Row],[MEC_MCA_String]],core_mc[VisualId],MC_Check!$H$2)</f>
        <v>0</v>
      </c>
      <c r="Q111" t="str">
        <f>_xlfn.TEXTJOIN("",,"*SOCKET0**COMPUTE",misc[[#This Row],[Compute]],"**CPU**MODULE",misc[[#This Row],[Module]],splitchar,"AGU*CR*MCI*STATUS**")</f>
        <v>*SOCKET0**COMPUTE1**CPU**MODULE108__AGU*CR*MCI*STATUS**</v>
      </c>
      <c r="R111">
        <f>COUNTIFS(core_mc[TestName],misc[[#This Row],[AGU_MCA_String]],core_mc[VisualId],MC_Check!$H$2)</f>
        <v>0</v>
      </c>
      <c r="S111" t="str">
        <f>_xlfn.TEXTJOIN("",,"*SOCKET0**COMPUTE",misc[[#This Row],[Compute]],"**CPU**MODULE",misc[[#This Row],[Module]],splitchar,"IC*CR*MCI*STATUS**")</f>
        <v>*SOCKET0**COMPUTE1**CPU**MODULE108__IC*CR*MCI*STATUS**</v>
      </c>
      <c r="T111">
        <f>COUNTIFS(core_mc[TestName],misc[[#This Row],[IC_MCA_String]],core_mc[VisualId],MC_Check!$H$2)</f>
        <v>0</v>
      </c>
      <c r="U111" t="str">
        <f>_xlfn.TEXTJOIN("",,"*SOCKET0**COMPUTE",misc[[#This Row],[Compute]],"**CPU**MODULE",misc[[#This Row],[Module]],splitchar,"BBL*CR*MCI*STATUS**")</f>
        <v>*SOCKET0**COMPUTE1**CPU**MODULE108__BBL*CR*MCI*STATUS**</v>
      </c>
      <c r="V111">
        <f>COUNTIFS(core_mc[TestName],misc[[#This Row],[CORE_BBL_String]],core_mc[VisualId],MC_Check!$H$2)</f>
        <v>0</v>
      </c>
      <c r="W111" t="str">
        <f>_xlfn.TEXTJOIN("",,"*SOCKET0**COMPUTE",misc[[#This Row],[Compute]],"**CPU**MODULE",misc[[#This Row],[Module]],splitchar,"BUS*CR*MCI*STATUS**")</f>
        <v>*SOCKET0**COMPUTE1**CPU**MODULE108__BUS*CR*MCI*STATUS**</v>
      </c>
      <c r="X111">
        <f>COUNTIFS(core_mc[TestName],misc[[#This Row],[Core_BUS_String]],core_mc[VisualId],MC_Check!$H$2)</f>
        <v>0</v>
      </c>
      <c r="Y111" t="str">
        <f>_xlfn.TEXTJOIN("",,"*SOCKET0**COMPUTE",misc[[#This Row],[Compute]],"**CPU**MODULE",misc[[#This Row],[Module]],splitchar,"L2*CR*MCI*STATUS**")</f>
        <v>*SOCKET0**COMPUTE1**CPU**MODULE108__L2*CR*MCI*STATUS**</v>
      </c>
      <c r="Z111">
        <f>COUNTIFS(core_mc[TestName],misc[[#This Row],[Core_L2_String]],core_mc[VisualId],MC_Check!$H$2)</f>
        <v>0</v>
      </c>
      <c r="AA111">
        <f>misc[[#This Row],[Core_BBL_Count]]+misc[[#This Row],[Core_IC_Count]]+misc[[#This Row],[Core_MEC_Count]]+misc[[#This Row],[Core_AGU_Count]]+misc[[#This Row],[Core_L2_Count]]+misc[[#This Row],[Core_BUS_Count]]</f>
        <v>0</v>
      </c>
      <c r="AB1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AD111">
        <f>COUNTIFS(cha_mc[TestName],misc[[#This Row],[LLC_MCA_String]],cha_mc[VisualId],MC_Check!$H$2)</f>
        <v>0</v>
      </c>
    </row>
    <row r="112" spans="6:30" x14ac:dyDescent="0.3">
      <c r="F112">
        <v>1</v>
      </c>
      <c r="G112">
        <f t="shared" si="10"/>
        <v>109</v>
      </c>
      <c r="H112" s="95">
        <f>IF(MC_Check!$AK$2="PHY",misc[[#This Row],[location]],misc[[#This Row],[Module_log]])</f>
        <v>109</v>
      </c>
      <c r="I112">
        <f t="shared" ref="H112:I113" si="12">I105+1</f>
        <v>42</v>
      </c>
      <c r="J112" s="5" t="b">
        <f>misc[[#This Row],[Core_Hitter_Count]]&gt;0</f>
        <v>0</v>
      </c>
      <c r="K112" t="b">
        <f>misc[[#This Row],[LLC_Hitter_Count]]&gt;0</f>
        <v>0</v>
      </c>
      <c r="L112" t="b">
        <f>misc[[#This Row],[CHA_Hitter_Count]]&gt;0</f>
        <v>0</v>
      </c>
      <c r="M112" t="str">
        <f>_xlfn.TEXTJOIN("",,"*SOCKET0**COMPUTE",misc[[#This Row],[Compute]],"**UNCORE**CHA**CHA",misc[[#This Row],[location]],splitchar,"UTIL**MC*STATUS*")</f>
        <v>*SOCKET0**COMPUTE1**UNCORE**CHA**CHA109__UTIL**MC*STATUS*</v>
      </c>
      <c r="N112">
        <f>COUNTIFS(cha_mc[TestName],misc[[#This Row],[CHA_MCA_String]],cha_mc[VisualId],MC_Check!$H$2)</f>
        <v>0</v>
      </c>
      <c r="O112" t="str">
        <f>_xlfn.TEXTJOIN("",,"*SOCKET0**COMPUTE",misc[[#This Row],[Compute]],"**CPU**MODULE",misc[[#This Row],[Module]],splitchar,"MEC*CR*MCI*STATUS**")</f>
        <v>*SOCKET0**COMPUTE1**CPU**MODULE109__MEC*CR*MCI*STATUS**</v>
      </c>
      <c r="P112">
        <f>COUNTIFS(core_mc[TestName],misc[[#This Row],[MEC_MCA_String]],core_mc[VisualId],MC_Check!$H$2)</f>
        <v>0</v>
      </c>
      <c r="Q112" t="str">
        <f>_xlfn.TEXTJOIN("",,"*SOCKET0**COMPUTE",misc[[#This Row],[Compute]],"**CPU**MODULE",misc[[#This Row],[Module]],splitchar,"AGU*CR*MCI*STATUS**")</f>
        <v>*SOCKET0**COMPUTE1**CPU**MODULE109__AGU*CR*MCI*STATUS**</v>
      </c>
      <c r="R112">
        <f>COUNTIFS(core_mc[TestName],misc[[#This Row],[AGU_MCA_String]],core_mc[VisualId],MC_Check!$H$2)</f>
        <v>0</v>
      </c>
      <c r="S112" t="str">
        <f>_xlfn.TEXTJOIN("",,"*SOCKET0**COMPUTE",misc[[#This Row],[Compute]],"**CPU**MODULE",misc[[#This Row],[Module]],splitchar,"IC*CR*MCI*STATUS**")</f>
        <v>*SOCKET0**COMPUTE1**CPU**MODULE109__IC*CR*MCI*STATUS**</v>
      </c>
      <c r="T112">
        <f>COUNTIFS(core_mc[TestName],misc[[#This Row],[IC_MCA_String]],core_mc[VisualId],MC_Check!$H$2)</f>
        <v>0</v>
      </c>
      <c r="U112" t="str">
        <f>_xlfn.TEXTJOIN("",,"*SOCKET0**COMPUTE",misc[[#This Row],[Compute]],"**CPU**MODULE",misc[[#This Row],[Module]],splitchar,"BBL*CR*MCI*STATUS**")</f>
        <v>*SOCKET0**COMPUTE1**CPU**MODULE109__BBL*CR*MCI*STATUS**</v>
      </c>
      <c r="V112">
        <f>COUNTIFS(core_mc[TestName],misc[[#This Row],[CORE_BBL_String]],core_mc[VisualId],MC_Check!$H$2)</f>
        <v>0</v>
      </c>
      <c r="W112" t="str">
        <f>_xlfn.TEXTJOIN("",,"*SOCKET0**COMPUTE",misc[[#This Row],[Compute]],"**CPU**MODULE",misc[[#This Row],[Module]],splitchar,"BUS*CR*MCI*STATUS**")</f>
        <v>*SOCKET0**COMPUTE1**CPU**MODULE109__BUS*CR*MCI*STATUS**</v>
      </c>
      <c r="X112">
        <f>COUNTIFS(core_mc[TestName],misc[[#This Row],[Core_BUS_String]],core_mc[VisualId],MC_Check!$H$2)</f>
        <v>0</v>
      </c>
      <c r="Y112" t="str">
        <f>_xlfn.TEXTJOIN("",,"*SOCKET0**COMPUTE",misc[[#This Row],[Compute]],"**CPU**MODULE",misc[[#This Row],[Module]],splitchar,"L2*CR*MCI*STATUS**")</f>
        <v>*SOCKET0**COMPUTE1**CPU**MODULE109__L2*CR*MCI*STATUS**</v>
      </c>
      <c r="Z112">
        <f>COUNTIFS(core_mc[TestName],misc[[#This Row],[Core_L2_String]],core_mc[VisualId],MC_Check!$H$2)</f>
        <v>0</v>
      </c>
      <c r="AA112">
        <f>misc[[#This Row],[Core_BBL_Count]]+misc[[#This Row],[Core_IC_Count]]+misc[[#This Row],[Core_MEC_Count]]+misc[[#This Row],[Core_AGU_Count]]+misc[[#This Row],[Core_L2_Count]]+misc[[#This Row],[Core_BUS_Count]]</f>
        <v>0</v>
      </c>
      <c r="AB1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AD112">
        <f>COUNTIFS(cha_mc[TestName],misc[[#This Row],[LLC_MCA_String]],cha_mc[VisualId],MC_Check!$H$2)</f>
        <v>0</v>
      </c>
    </row>
    <row r="113" spans="6:30" x14ac:dyDescent="0.3">
      <c r="F113">
        <v>1</v>
      </c>
      <c r="G113">
        <f t="shared" si="10"/>
        <v>110</v>
      </c>
      <c r="H113" s="95">
        <f>IF(MC_Check!$AK$2="PHY",misc[[#This Row],[location]],misc[[#This Row],[Module_log]])</f>
        <v>110</v>
      </c>
      <c r="I113">
        <f t="shared" si="12"/>
        <v>46</v>
      </c>
      <c r="J113" s="5" t="b">
        <f>misc[[#This Row],[Core_Hitter_Count]]&gt;0</f>
        <v>0</v>
      </c>
      <c r="K113" t="b">
        <f>misc[[#This Row],[LLC_Hitter_Count]]&gt;0</f>
        <v>0</v>
      </c>
      <c r="L113" t="b">
        <f>misc[[#This Row],[CHA_Hitter_Count]]&gt;0</f>
        <v>0</v>
      </c>
      <c r="M113" t="str">
        <f>_xlfn.TEXTJOIN("",,"*SOCKET0**COMPUTE",misc[[#This Row],[Compute]],"**UNCORE**CHA**CHA",misc[[#This Row],[location]],splitchar,"UTIL**MC*STATUS*")</f>
        <v>*SOCKET0**COMPUTE1**UNCORE**CHA**CHA110__UTIL**MC*STATUS*</v>
      </c>
      <c r="N113">
        <f>COUNTIFS(cha_mc[TestName],misc[[#This Row],[CHA_MCA_String]],cha_mc[VisualId],MC_Check!$H$2)</f>
        <v>0</v>
      </c>
      <c r="O113" t="str">
        <f>_xlfn.TEXTJOIN("",,"*SOCKET0**COMPUTE",misc[[#This Row],[Compute]],"**CPU**MODULE",misc[[#This Row],[Module]],splitchar,"MEC*CR*MCI*STATUS**")</f>
        <v>*SOCKET0**COMPUTE1**CPU**MODULE110__MEC*CR*MCI*STATUS**</v>
      </c>
      <c r="P113">
        <f>COUNTIFS(core_mc[TestName],misc[[#This Row],[MEC_MCA_String]],core_mc[VisualId],MC_Check!$H$2)</f>
        <v>0</v>
      </c>
      <c r="Q113" t="str">
        <f>_xlfn.TEXTJOIN("",,"*SOCKET0**COMPUTE",misc[[#This Row],[Compute]],"**CPU**MODULE",misc[[#This Row],[Module]],splitchar,"AGU*CR*MCI*STATUS**")</f>
        <v>*SOCKET0**COMPUTE1**CPU**MODULE110__AGU*CR*MCI*STATUS**</v>
      </c>
      <c r="R113">
        <f>COUNTIFS(core_mc[TestName],misc[[#This Row],[AGU_MCA_String]],core_mc[VisualId],MC_Check!$H$2)</f>
        <v>0</v>
      </c>
      <c r="S113" t="str">
        <f>_xlfn.TEXTJOIN("",,"*SOCKET0**COMPUTE",misc[[#This Row],[Compute]],"**CPU**MODULE",misc[[#This Row],[Module]],splitchar,"IC*CR*MCI*STATUS**")</f>
        <v>*SOCKET0**COMPUTE1**CPU**MODULE110__IC*CR*MCI*STATUS**</v>
      </c>
      <c r="T113">
        <f>COUNTIFS(core_mc[TestName],misc[[#This Row],[IC_MCA_String]],core_mc[VisualId],MC_Check!$H$2)</f>
        <v>0</v>
      </c>
      <c r="U113" t="str">
        <f>_xlfn.TEXTJOIN("",,"*SOCKET0**COMPUTE",misc[[#This Row],[Compute]],"**CPU**MODULE",misc[[#This Row],[Module]],splitchar,"BBL*CR*MCI*STATUS**")</f>
        <v>*SOCKET0**COMPUTE1**CPU**MODULE110__BBL*CR*MCI*STATUS**</v>
      </c>
      <c r="V113">
        <f>COUNTIFS(core_mc[TestName],misc[[#This Row],[CORE_BBL_String]],core_mc[VisualId],MC_Check!$H$2)</f>
        <v>0</v>
      </c>
      <c r="W113" t="str">
        <f>_xlfn.TEXTJOIN("",,"*SOCKET0**COMPUTE",misc[[#This Row],[Compute]],"**CPU**MODULE",misc[[#This Row],[Module]],splitchar,"BUS*CR*MCI*STATUS**")</f>
        <v>*SOCKET0**COMPUTE1**CPU**MODULE110__BUS*CR*MCI*STATUS**</v>
      </c>
      <c r="X113">
        <f>COUNTIFS(core_mc[TestName],misc[[#This Row],[Core_BUS_String]],core_mc[VisualId],MC_Check!$H$2)</f>
        <v>0</v>
      </c>
      <c r="Y113" t="str">
        <f>_xlfn.TEXTJOIN("",,"*SOCKET0**COMPUTE",misc[[#This Row],[Compute]],"**CPU**MODULE",misc[[#This Row],[Module]],splitchar,"L2*CR*MCI*STATUS**")</f>
        <v>*SOCKET0**COMPUTE1**CPU**MODULE110__L2*CR*MCI*STATUS**</v>
      </c>
      <c r="Z113">
        <f>COUNTIFS(core_mc[TestName],misc[[#This Row],[Core_L2_String]],core_mc[VisualId],MC_Check!$H$2)</f>
        <v>0</v>
      </c>
      <c r="AA113">
        <f>misc[[#This Row],[Core_BBL_Count]]+misc[[#This Row],[Core_IC_Count]]+misc[[#This Row],[Core_MEC_Count]]+misc[[#This Row],[Core_AGU_Count]]+misc[[#This Row],[Core_L2_Count]]+misc[[#This Row],[Core_BUS_Count]]</f>
        <v>0</v>
      </c>
      <c r="AB1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AD113">
        <f>COUNTIFS(cha_mc[TestName],misc[[#This Row],[LLC_MCA_String]],cha_mc[VisualId],MC_Check!$H$2)</f>
        <v>0</v>
      </c>
    </row>
    <row r="114" spans="6:30" x14ac:dyDescent="0.3">
      <c r="F114">
        <v>1</v>
      </c>
      <c r="G114">
        <f t="shared" si="10"/>
        <v>111</v>
      </c>
      <c r="H114" s="95">
        <f>IF(MC_Check!$AK$2="PHY",misc[[#This Row],[location]],misc[[#This Row],[Module_log]])</f>
        <v>111</v>
      </c>
      <c r="I114" s="95" t="s">
        <v>145</v>
      </c>
      <c r="J114" s="5" t="b">
        <f>misc[[#This Row],[Core_Hitter_Count]]&gt;0</f>
        <v>0</v>
      </c>
      <c r="K114" t="b">
        <f>misc[[#This Row],[LLC_Hitter_Count]]&gt;0</f>
        <v>0</v>
      </c>
      <c r="L114" t="b">
        <f>misc[[#This Row],[CHA_Hitter_Count]]&gt;0</f>
        <v>0</v>
      </c>
      <c r="M114" t="str">
        <f>_xlfn.TEXTJOIN("",,"*SOCKET0**COMPUTE",misc[[#This Row],[Compute]],"**UNCORE**CHA**CHA",misc[[#This Row],[location]],splitchar,"UTIL**MC*STATUS*")</f>
        <v>*SOCKET0**COMPUTE1**UNCORE**CHA**CHA111__UTIL**MC*STATUS*</v>
      </c>
      <c r="N114">
        <f>COUNTIFS(cha_mc[TestName],misc[[#This Row],[CHA_MCA_String]],cha_mc[VisualId],MC_Check!$H$2)</f>
        <v>0</v>
      </c>
      <c r="O114" t="str">
        <f>_xlfn.TEXTJOIN("",,"*SOCKET0**COMPUTE",misc[[#This Row],[Compute]],"**CPU**MODULE",misc[[#This Row],[Module]],splitchar,"MEC*CR*MCI*STATUS**")</f>
        <v>*SOCKET0**COMPUTE1**CPU**MODULE111__MEC*CR*MCI*STATUS**</v>
      </c>
      <c r="P114">
        <f>COUNTIFS(core_mc[TestName],misc[[#This Row],[MEC_MCA_String]],core_mc[VisualId],MC_Check!$H$2)</f>
        <v>0</v>
      </c>
      <c r="Q114" t="str">
        <f>_xlfn.TEXTJOIN("",,"*SOCKET0**COMPUTE",misc[[#This Row],[Compute]],"**CPU**MODULE",misc[[#This Row],[Module]],splitchar,"AGU*CR*MCI*STATUS**")</f>
        <v>*SOCKET0**COMPUTE1**CPU**MODULE111__AGU*CR*MCI*STATUS**</v>
      </c>
      <c r="R114">
        <f>COUNTIFS(core_mc[TestName],misc[[#This Row],[AGU_MCA_String]],core_mc[VisualId],MC_Check!$H$2)</f>
        <v>0</v>
      </c>
      <c r="S114" t="str">
        <f>_xlfn.TEXTJOIN("",,"*SOCKET0**COMPUTE",misc[[#This Row],[Compute]],"**CPU**MODULE",misc[[#This Row],[Module]],splitchar,"IC*CR*MCI*STATUS**")</f>
        <v>*SOCKET0**COMPUTE1**CPU**MODULE111__IC*CR*MCI*STATUS**</v>
      </c>
      <c r="T114">
        <f>COUNTIFS(core_mc[TestName],misc[[#This Row],[IC_MCA_String]],core_mc[VisualId],MC_Check!$H$2)</f>
        <v>0</v>
      </c>
      <c r="U114" t="str">
        <f>_xlfn.TEXTJOIN("",,"*SOCKET0**COMPUTE",misc[[#This Row],[Compute]],"**CPU**MODULE",misc[[#This Row],[Module]],splitchar,"BBL*CR*MCI*STATUS**")</f>
        <v>*SOCKET0**COMPUTE1**CPU**MODULE111__BBL*CR*MCI*STATUS**</v>
      </c>
      <c r="V114">
        <f>COUNTIFS(core_mc[TestName],misc[[#This Row],[CORE_BBL_String]],core_mc[VisualId],MC_Check!$H$2)</f>
        <v>0</v>
      </c>
      <c r="W114" t="str">
        <f>_xlfn.TEXTJOIN("",,"*SOCKET0**COMPUTE",misc[[#This Row],[Compute]],"**CPU**MODULE",misc[[#This Row],[Module]],splitchar,"BUS*CR*MCI*STATUS**")</f>
        <v>*SOCKET0**COMPUTE1**CPU**MODULE111__BUS*CR*MCI*STATUS**</v>
      </c>
      <c r="X114">
        <f>COUNTIFS(core_mc[TestName],misc[[#This Row],[Core_BUS_String]],core_mc[VisualId],MC_Check!$H$2)</f>
        <v>0</v>
      </c>
      <c r="Y114" t="str">
        <f>_xlfn.TEXTJOIN("",,"*SOCKET0**COMPUTE",misc[[#This Row],[Compute]],"**CPU**MODULE",misc[[#This Row],[Module]],splitchar,"L2*CR*MCI*STATUS**")</f>
        <v>*SOCKET0**COMPUTE1**CPU**MODULE111__L2*CR*MCI*STATUS**</v>
      </c>
      <c r="Z114">
        <f>COUNTIFS(core_mc[TestName],misc[[#This Row],[Core_L2_String]],core_mc[VisualId],MC_Check!$H$2)</f>
        <v>0</v>
      </c>
      <c r="AA114">
        <f>misc[[#This Row],[Core_BBL_Count]]+misc[[#This Row],[Core_IC_Count]]+misc[[#This Row],[Core_MEC_Count]]+misc[[#This Row],[Core_AGU_Count]]+misc[[#This Row],[Core_L2_Count]]+misc[[#This Row],[Core_BUS_Count]]</f>
        <v>0</v>
      </c>
      <c r="AB1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AD114">
        <f>COUNTIFS(cha_mc[TestName],misc[[#This Row],[LLC_MCA_String]],cha_mc[VisualId],MC_Check!$H$2)</f>
        <v>0</v>
      </c>
    </row>
    <row r="115" spans="6:30" x14ac:dyDescent="0.3">
      <c r="F115">
        <v>1</v>
      </c>
      <c r="G115">
        <f t="shared" si="10"/>
        <v>112</v>
      </c>
      <c r="H115" s="95">
        <f>IF(MC_Check!$AK$2="PHY",misc[[#This Row],[location]],misc[[#This Row],[Module_log]])</f>
        <v>112</v>
      </c>
      <c r="I115" s="95" t="s">
        <v>145</v>
      </c>
      <c r="J115" s="5" t="b">
        <f>misc[[#This Row],[Core_Hitter_Count]]&gt;0</f>
        <v>0</v>
      </c>
      <c r="K115" t="b">
        <f>misc[[#This Row],[LLC_Hitter_Count]]&gt;0</f>
        <v>0</v>
      </c>
      <c r="L115" t="b">
        <f>misc[[#This Row],[CHA_Hitter_Count]]&gt;0</f>
        <v>0</v>
      </c>
      <c r="M115" t="str">
        <f>_xlfn.TEXTJOIN("",,"*SOCKET0**COMPUTE",misc[[#This Row],[Compute]],"**UNCORE**CHA**CHA",misc[[#This Row],[location]],splitchar,"UTIL**MC*STATUS*")</f>
        <v>*SOCKET0**COMPUTE1**UNCORE**CHA**CHA112__UTIL**MC*STATUS*</v>
      </c>
      <c r="N115">
        <f>COUNTIFS(cha_mc[TestName],misc[[#This Row],[CHA_MCA_String]],cha_mc[VisualId],MC_Check!$H$2)</f>
        <v>0</v>
      </c>
      <c r="O115" t="str">
        <f>_xlfn.TEXTJOIN("",,"*SOCKET0**COMPUTE",misc[[#This Row],[Compute]],"**CPU**MODULE",misc[[#This Row],[Module]],splitchar,"MEC*CR*MCI*STATUS**")</f>
        <v>*SOCKET0**COMPUTE1**CPU**MODULE112__MEC*CR*MCI*STATUS**</v>
      </c>
      <c r="P115">
        <f>COUNTIFS(core_mc[TestName],misc[[#This Row],[MEC_MCA_String]],core_mc[VisualId],MC_Check!$H$2)</f>
        <v>0</v>
      </c>
      <c r="Q115" t="str">
        <f>_xlfn.TEXTJOIN("",,"*SOCKET0**COMPUTE",misc[[#This Row],[Compute]],"**CPU**MODULE",misc[[#This Row],[Module]],splitchar,"AGU*CR*MCI*STATUS**")</f>
        <v>*SOCKET0**COMPUTE1**CPU**MODULE112__AGU*CR*MCI*STATUS**</v>
      </c>
      <c r="R115">
        <f>COUNTIFS(core_mc[TestName],misc[[#This Row],[AGU_MCA_String]],core_mc[VisualId],MC_Check!$H$2)</f>
        <v>0</v>
      </c>
      <c r="S115" t="str">
        <f>_xlfn.TEXTJOIN("",,"*SOCKET0**COMPUTE",misc[[#This Row],[Compute]],"**CPU**MODULE",misc[[#This Row],[Module]],splitchar,"IC*CR*MCI*STATUS**")</f>
        <v>*SOCKET0**COMPUTE1**CPU**MODULE112__IC*CR*MCI*STATUS**</v>
      </c>
      <c r="T115">
        <f>COUNTIFS(core_mc[TestName],misc[[#This Row],[IC_MCA_String]],core_mc[VisualId],MC_Check!$H$2)</f>
        <v>0</v>
      </c>
      <c r="U115" t="str">
        <f>_xlfn.TEXTJOIN("",,"*SOCKET0**COMPUTE",misc[[#This Row],[Compute]],"**CPU**MODULE",misc[[#This Row],[Module]],splitchar,"BBL*CR*MCI*STATUS**")</f>
        <v>*SOCKET0**COMPUTE1**CPU**MODULE112__BBL*CR*MCI*STATUS**</v>
      </c>
      <c r="V115">
        <f>COUNTIFS(core_mc[TestName],misc[[#This Row],[CORE_BBL_String]],core_mc[VisualId],MC_Check!$H$2)</f>
        <v>0</v>
      </c>
      <c r="W115" t="str">
        <f>_xlfn.TEXTJOIN("",,"*SOCKET0**COMPUTE",misc[[#This Row],[Compute]],"**CPU**MODULE",misc[[#This Row],[Module]],splitchar,"BUS*CR*MCI*STATUS**")</f>
        <v>*SOCKET0**COMPUTE1**CPU**MODULE112__BUS*CR*MCI*STATUS**</v>
      </c>
      <c r="X115">
        <f>COUNTIFS(core_mc[TestName],misc[[#This Row],[Core_BUS_String]],core_mc[VisualId],MC_Check!$H$2)</f>
        <v>0</v>
      </c>
      <c r="Y115" t="str">
        <f>_xlfn.TEXTJOIN("",,"*SOCKET0**COMPUTE",misc[[#This Row],[Compute]],"**CPU**MODULE",misc[[#This Row],[Module]],splitchar,"L2*CR*MCI*STATUS**")</f>
        <v>*SOCKET0**COMPUTE1**CPU**MODULE112__L2*CR*MCI*STATUS**</v>
      </c>
      <c r="Z115">
        <f>COUNTIFS(core_mc[TestName],misc[[#This Row],[Core_L2_String]],core_mc[VisualId],MC_Check!$H$2)</f>
        <v>0</v>
      </c>
      <c r="AA115">
        <f>misc[[#This Row],[Core_BBL_Count]]+misc[[#This Row],[Core_IC_Count]]+misc[[#This Row],[Core_MEC_Count]]+misc[[#This Row],[Core_AGU_Count]]+misc[[#This Row],[Core_L2_Count]]+misc[[#This Row],[Core_BUS_Count]]</f>
        <v>0</v>
      </c>
      <c r="AB1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AD115">
        <f>COUNTIFS(cha_mc[TestName],misc[[#This Row],[LLC_MCA_String]],cha_mc[VisualId],MC_Check!$H$2)</f>
        <v>0</v>
      </c>
    </row>
    <row r="116" spans="6:30" x14ac:dyDescent="0.3">
      <c r="F116">
        <v>1</v>
      </c>
      <c r="G116">
        <f t="shared" si="10"/>
        <v>113</v>
      </c>
      <c r="H116" s="95">
        <f>IF(MC_Check!$AK$2="PHY",misc[[#This Row],[location]],misc[[#This Row],[Module_log]])</f>
        <v>113</v>
      </c>
      <c r="I116" s="95" t="s">
        <v>145</v>
      </c>
      <c r="J116" s="5" t="b">
        <f>misc[[#This Row],[Core_Hitter_Count]]&gt;0</f>
        <v>0</v>
      </c>
      <c r="K116" t="b">
        <f>misc[[#This Row],[LLC_Hitter_Count]]&gt;0</f>
        <v>0</v>
      </c>
      <c r="L116" t="b">
        <f>misc[[#This Row],[CHA_Hitter_Count]]&gt;0</f>
        <v>0</v>
      </c>
      <c r="M116" t="str">
        <f>_xlfn.TEXTJOIN("",,"*SOCKET0**COMPUTE",misc[[#This Row],[Compute]],"**UNCORE**CHA**CHA",misc[[#This Row],[location]],splitchar,"UTIL**MC*STATUS*")</f>
        <v>*SOCKET0**COMPUTE1**UNCORE**CHA**CHA113__UTIL**MC*STATUS*</v>
      </c>
      <c r="N116">
        <f>COUNTIFS(cha_mc[TestName],misc[[#This Row],[CHA_MCA_String]],cha_mc[VisualId],MC_Check!$H$2)</f>
        <v>0</v>
      </c>
      <c r="O116" t="str">
        <f>_xlfn.TEXTJOIN("",,"*SOCKET0**COMPUTE",misc[[#This Row],[Compute]],"**CPU**MODULE",misc[[#This Row],[Module]],splitchar,"MEC*CR*MCI*STATUS**")</f>
        <v>*SOCKET0**COMPUTE1**CPU**MODULE113__MEC*CR*MCI*STATUS**</v>
      </c>
      <c r="P116">
        <f>COUNTIFS(core_mc[TestName],misc[[#This Row],[MEC_MCA_String]],core_mc[VisualId],MC_Check!$H$2)</f>
        <v>0</v>
      </c>
      <c r="Q116" t="str">
        <f>_xlfn.TEXTJOIN("",,"*SOCKET0**COMPUTE",misc[[#This Row],[Compute]],"**CPU**MODULE",misc[[#This Row],[Module]],splitchar,"AGU*CR*MCI*STATUS**")</f>
        <v>*SOCKET0**COMPUTE1**CPU**MODULE113__AGU*CR*MCI*STATUS**</v>
      </c>
      <c r="R116">
        <f>COUNTIFS(core_mc[TestName],misc[[#This Row],[AGU_MCA_String]],core_mc[VisualId],MC_Check!$H$2)</f>
        <v>0</v>
      </c>
      <c r="S116" t="str">
        <f>_xlfn.TEXTJOIN("",,"*SOCKET0**COMPUTE",misc[[#This Row],[Compute]],"**CPU**MODULE",misc[[#This Row],[Module]],splitchar,"IC*CR*MCI*STATUS**")</f>
        <v>*SOCKET0**COMPUTE1**CPU**MODULE113__IC*CR*MCI*STATUS**</v>
      </c>
      <c r="T116">
        <f>COUNTIFS(core_mc[TestName],misc[[#This Row],[IC_MCA_String]],core_mc[VisualId],MC_Check!$H$2)</f>
        <v>0</v>
      </c>
      <c r="U116" t="str">
        <f>_xlfn.TEXTJOIN("",,"*SOCKET0**COMPUTE",misc[[#This Row],[Compute]],"**CPU**MODULE",misc[[#This Row],[Module]],splitchar,"BBL*CR*MCI*STATUS**")</f>
        <v>*SOCKET0**COMPUTE1**CPU**MODULE113__BBL*CR*MCI*STATUS**</v>
      </c>
      <c r="V116">
        <f>COUNTIFS(core_mc[TestName],misc[[#This Row],[CORE_BBL_String]],core_mc[VisualId],MC_Check!$H$2)</f>
        <v>0</v>
      </c>
      <c r="W116" t="str">
        <f>_xlfn.TEXTJOIN("",,"*SOCKET0**COMPUTE",misc[[#This Row],[Compute]],"**CPU**MODULE",misc[[#This Row],[Module]],splitchar,"BUS*CR*MCI*STATUS**")</f>
        <v>*SOCKET0**COMPUTE1**CPU**MODULE113__BUS*CR*MCI*STATUS**</v>
      </c>
      <c r="X116">
        <f>COUNTIFS(core_mc[TestName],misc[[#This Row],[Core_BUS_String]],core_mc[VisualId],MC_Check!$H$2)</f>
        <v>0</v>
      </c>
      <c r="Y116" t="str">
        <f>_xlfn.TEXTJOIN("",,"*SOCKET0**COMPUTE",misc[[#This Row],[Compute]],"**CPU**MODULE",misc[[#This Row],[Module]],splitchar,"L2*CR*MCI*STATUS**")</f>
        <v>*SOCKET0**COMPUTE1**CPU**MODULE113__L2*CR*MCI*STATUS**</v>
      </c>
      <c r="Z116">
        <f>COUNTIFS(core_mc[TestName],misc[[#This Row],[Core_L2_String]],core_mc[VisualId],MC_Check!$H$2)</f>
        <v>0</v>
      </c>
      <c r="AA116">
        <f>misc[[#This Row],[Core_BBL_Count]]+misc[[#This Row],[Core_IC_Count]]+misc[[#This Row],[Core_MEC_Count]]+misc[[#This Row],[Core_AGU_Count]]+misc[[#This Row],[Core_L2_Count]]+misc[[#This Row],[Core_BUS_Count]]</f>
        <v>0</v>
      </c>
      <c r="AB1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AD116">
        <f>COUNTIFS(cha_mc[TestName],misc[[#This Row],[LLC_MCA_String]],cha_mc[VisualId],MC_Check!$H$2)</f>
        <v>0</v>
      </c>
    </row>
    <row r="117" spans="6:30" x14ac:dyDescent="0.3">
      <c r="F117">
        <v>1</v>
      </c>
      <c r="G117">
        <f t="shared" si="10"/>
        <v>114</v>
      </c>
      <c r="H117" s="95">
        <f>IF(MC_Check!$AK$2="PHY",misc[[#This Row],[location]],misc[[#This Row],[Module_log]])</f>
        <v>114</v>
      </c>
      <c r="I117" s="95" t="s">
        <v>145</v>
      </c>
      <c r="J117" s="5" t="b">
        <f>misc[[#This Row],[Core_Hitter_Count]]&gt;0</f>
        <v>0</v>
      </c>
      <c r="K117" t="b">
        <f>misc[[#This Row],[LLC_Hitter_Count]]&gt;0</f>
        <v>0</v>
      </c>
      <c r="L117" t="b">
        <f>misc[[#This Row],[CHA_Hitter_Count]]&gt;0</f>
        <v>0</v>
      </c>
      <c r="M117" t="str">
        <f>_xlfn.TEXTJOIN("",,"*SOCKET0**COMPUTE",misc[[#This Row],[Compute]],"**UNCORE**CHA**CHA",misc[[#This Row],[location]],splitchar,"UTIL**MC*STATUS*")</f>
        <v>*SOCKET0**COMPUTE1**UNCORE**CHA**CHA114__UTIL**MC*STATUS*</v>
      </c>
      <c r="N117">
        <f>COUNTIFS(cha_mc[TestName],misc[[#This Row],[CHA_MCA_String]],cha_mc[VisualId],MC_Check!$H$2)</f>
        <v>0</v>
      </c>
      <c r="O117" t="str">
        <f>_xlfn.TEXTJOIN("",,"*SOCKET0**COMPUTE",misc[[#This Row],[Compute]],"**CPU**MODULE",misc[[#This Row],[Module]],splitchar,"MEC*CR*MCI*STATUS**")</f>
        <v>*SOCKET0**COMPUTE1**CPU**MODULE114__MEC*CR*MCI*STATUS**</v>
      </c>
      <c r="P117">
        <f>COUNTIFS(core_mc[TestName],misc[[#This Row],[MEC_MCA_String]],core_mc[VisualId],MC_Check!$H$2)</f>
        <v>0</v>
      </c>
      <c r="Q117" t="str">
        <f>_xlfn.TEXTJOIN("",,"*SOCKET0**COMPUTE",misc[[#This Row],[Compute]],"**CPU**MODULE",misc[[#This Row],[Module]],splitchar,"AGU*CR*MCI*STATUS**")</f>
        <v>*SOCKET0**COMPUTE1**CPU**MODULE114__AGU*CR*MCI*STATUS**</v>
      </c>
      <c r="R117">
        <f>COUNTIFS(core_mc[TestName],misc[[#This Row],[AGU_MCA_String]],core_mc[VisualId],MC_Check!$H$2)</f>
        <v>0</v>
      </c>
      <c r="S117" t="str">
        <f>_xlfn.TEXTJOIN("",,"*SOCKET0**COMPUTE",misc[[#This Row],[Compute]],"**CPU**MODULE",misc[[#This Row],[Module]],splitchar,"IC*CR*MCI*STATUS**")</f>
        <v>*SOCKET0**COMPUTE1**CPU**MODULE114__IC*CR*MCI*STATUS**</v>
      </c>
      <c r="T117">
        <f>COUNTIFS(core_mc[TestName],misc[[#This Row],[IC_MCA_String]],core_mc[VisualId],MC_Check!$H$2)</f>
        <v>0</v>
      </c>
      <c r="U117" t="str">
        <f>_xlfn.TEXTJOIN("",,"*SOCKET0**COMPUTE",misc[[#This Row],[Compute]],"**CPU**MODULE",misc[[#This Row],[Module]],splitchar,"BBL*CR*MCI*STATUS**")</f>
        <v>*SOCKET0**COMPUTE1**CPU**MODULE114__BBL*CR*MCI*STATUS**</v>
      </c>
      <c r="V117">
        <f>COUNTIFS(core_mc[TestName],misc[[#This Row],[CORE_BBL_String]],core_mc[VisualId],MC_Check!$H$2)</f>
        <v>0</v>
      </c>
      <c r="W117" t="str">
        <f>_xlfn.TEXTJOIN("",,"*SOCKET0**COMPUTE",misc[[#This Row],[Compute]],"**CPU**MODULE",misc[[#This Row],[Module]],splitchar,"BUS*CR*MCI*STATUS**")</f>
        <v>*SOCKET0**COMPUTE1**CPU**MODULE114__BUS*CR*MCI*STATUS**</v>
      </c>
      <c r="X117">
        <f>COUNTIFS(core_mc[TestName],misc[[#This Row],[Core_BUS_String]],core_mc[VisualId],MC_Check!$H$2)</f>
        <v>0</v>
      </c>
      <c r="Y117" t="str">
        <f>_xlfn.TEXTJOIN("",,"*SOCKET0**COMPUTE",misc[[#This Row],[Compute]],"**CPU**MODULE",misc[[#This Row],[Module]],splitchar,"L2*CR*MCI*STATUS**")</f>
        <v>*SOCKET0**COMPUTE1**CPU**MODULE114__L2*CR*MCI*STATUS**</v>
      </c>
      <c r="Z117">
        <f>COUNTIFS(core_mc[TestName],misc[[#This Row],[Core_L2_String]],core_mc[VisualId],MC_Check!$H$2)</f>
        <v>0</v>
      </c>
      <c r="AA117">
        <f>misc[[#This Row],[Core_BBL_Count]]+misc[[#This Row],[Core_IC_Count]]+misc[[#This Row],[Core_MEC_Count]]+misc[[#This Row],[Core_AGU_Count]]+misc[[#This Row],[Core_L2_Count]]+misc[[#This Row],[Core_BUS_Count]]</f>
        <v>0</v>
      </c>
      <c r="AB1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AD117">
        <f>COUNTIFS(cha_mc[TestName],misc[[#This Row],[LLC_MCA_String]],cha_mc[VisualId],MC_Check!$H$2)</f>
        <v>0</v>
      </c>
    </row>
    <row r="118" spans="6:30" x14ac:dyDescent="0.3">
      <c r="F118">
        <v>1</v>
      </c>
      <c r="G118">
        <f t="shared" si="10"/>
        <v>115</v>
      </c>
      <c r="H118" s="95">
        <f>IF(MC_Check!$AK$2="PHY",misc[[#This Row],[location]],misc[[#This Row],[Module_log]])</f>
        <v>115</v>
      </c>
      <c r="I118">
        <f>I111+1</f>
        <v>39</v>
      </c>
      <c r="J118" s="5" t="b">
        <f>misc[[#This Row],[Core_Hitter_Count]]&gt;0</f>
        <v>0</v>
      </c>
      <c r="K118" t="b">
        <f>misc[[#This Row],[LLC_Hitter_Count]]&gt;0</f>
        <v>0</v>
      </c>
      <c r="L118" t="b">
        <f>misc[[#This Row],[CHA_Hitter_Count]]&gt;0</f>
        <v>0</v>
      </c>
      <c r="M118" t="str">
        <f>_xlfn.TEXTJOIN("",,"*SOCKET0**COMPUTE",misc[[#This Row],[Compute]],"**UNCORE**CHA**CHA",misc[[#This Row],[location]],splitchar,"UTIL**MC*STATUS*")</f>
        <v>*SOCKET0**COMPUTE1**UNCORE**CHA**CHA115__UTIL**MC*STATUS*</v>
      </c>
      <c r="N118">
        <f>COUNTIFS(cha_mc[TestName],misc[[#This Row],[CHA_MCA_String]],cha_mc[VisualId],MC_Check!$H$2)</f>
        <v>0</v>
      </c>
      <c r="O118" t="str">
        <f>_xlfn.TEXTJOIN("",,"*SOCKET0**COMPUTE",misc[[#This Row],[Compute]],"**CPU**MODULE",misc[[#This Row],[Module]],splitchar,"MEC*CR*MCI*STATUS**")</f>
        <v>*SOCKET0**COMPUTE1**CPU**MODULE115__MEC*CR*MCI*STATUS**</v>
      </c>
      <c r="P118">
        <f>COUNTIFS(core_mc[TestName],misc[[#This Row],[MEC_MCA_String]],core_mc[VisualId],MC_Check!$H$2)</f>
        <v>0</v>
      </c>
      <c r="Q118" t="str">
        <f>_xlfn.TEXTJOIN("",,"*SOCKET0**COMPUTE",misc[[#This Row],[Compute]],"**CPU**MODULE",misc[[#This Row],[Module]],splitchar,"AGU*CR*MCI*STATUS**")</f>
        <v>*SOCKET0**COMPUTE1**CPU**MODULE115__AGU*CR*MCI*STATUS**</v>
      </c>
      <c r="R118">
        <f>COUNTIFS(core_mc[TestName],misc[[#This Row],[AGU_MCA_String]],core_mc[VisualId],MC_Check!$H$2)</f>
        <v>0</v>
      </c>
      <c r="S118" t="str">
        <f>_xlfn.TEXTJOIN("",,"*SOCKET0**COMPUTE",misc[[#This Row],[Compute]],"**CPU**MODULE",misc[[#This Row],[Module]],splitchar,"IC*CR*MCI*STATUS**")</f>
        <v>*SOCKET0**COMPUTE1**CPU**MODULE115__IC*CR*MCI*STATUS**</v>
      </c>
      <c r="T118">
        <f>COUNTIFS(core_mc[TestName],misc[[#This Row],[IC_MCA_String]],core_mc[VisualId],MC_Check!$H$2)</f>
        <v>0</v>
      </c>
      <c r="U118" t="str">
        <f>_xlfn.TEXTJOIN("",,"*SOCKET0**COMPUTE",misc[[#This Row],[Compute]],"**CPU**MODULE",misc[[#This Row],[Module]],splitchar,"BBL*CR*MCI*STATUS**")</f>
        <v>*SOCKET0**COMPUTE1**CPU**MODULE115__BBL*CR*MCI*STATUS**</v>
      </c>
      <c r="V118">
        <f>COUNTIFS(core_mc[TestName],misc[[#This Row],[CORE_BBL_String]],core_mc[VisualId],MC_Check!$H$2)</f>
        <v>0</v>
      </c>
      <c r="W118" t="str">
        <f>_xlfn.TEXTJOIN("",,"*SOCKET0**COMPUTE",misc[[#This Row],[Compute]],"**CPU**MODULE",misc[[#This Row],[Module]],splitchar,"BUS*CR*MCI*STATUS**")</f>
        <v>*SOCKET0**COMPUTE1**CPU**MODULE115__BUS*CR*MCI*STATUS**</v>
      </c>
      <c r="X118">
        <f>COUNTIFS(core_mc[TestName],misc[[#This Row],[Core_BUS_String]],core_mc[VisualId],MC_Check!$H$2)</f>
        <v>0</v>
      </c>
      <c r="Y118" t="str">
        <f>_xlfn.TEXTJOIN("",,"*SOCKET0**COMPUTE",misc[[#This Row],[Compute]],"**CPU**MODULE",misc[[#This Row],[Module]],splitchar,"L2*CR*MCI*STATUS**")</f>
        <v>*SOCKET0**COMPUTE1**CPU**MODULE115__L2*CR*MCI*STATUS**</v>
      </c>
      <c r="Z118">
        <f>COUNTIFS(core_mc[TestName],misc[[#This Row],[Core_L2_String]],core_mc[VisualId],MC_Check!$H$2)</f>
        <v>0</v>
      </c>
      <c r="AA118">
        <f>misc[[#This Row],[Core_BBL_Count]]+misc[[#This Row],[Core_IC_Count]]+misc[[#This Row],[Core_MEC_Count]]+misc[[#This Row],[Core_AGU_Count]]+misc[[#This Row],[Core_L2_Count]]+misc[[#This Row],[Core_BUS_Count]]</f>
        <v>0</v>
      </c>
      <c r="AB1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AD118">
        <f>COUNTIFS(cha_mc[TestName],misc[[#This Row],[LLC_MCA_String]],cha_mc[VisualId],MC_Check!$H$2)</f>
        <v>0</v>
      </c>
    </row>
    <row r="119" spans="6:30" x14ac:dyDescent="0.3">
      <c r="F119">
        <v>1</v>
      </c>
      <c r="G119">
        <f t="shared" si="10"/>
        <v>116</v>
      </c>
      <c r="H119" s="95">
        <f>IF(MC_Check!$AK$2="PHY",misc[[#This Row],[location]],misc[[#This Row],[Module_log]])</f>
        <v>116</v>
      </c>
      <c r="I119">
        <f t="shared" ref="H119:I120" si="13">I112+1</f>
        <v>43</v>
      </c>
      <c r="J119" s="5" t="b">
        <f>misc[[#This Row],[Core_Hitter_Count]]&gt;0</f>
        <v>0</v>
      </c>
      <c r="K119" t="b">
        <f>misc[[#This Row],[LLC_Hitter_Count]]&gt;0</f>
        <v>0</v>
      </c>
      <c r="L119" t="b">
        <f>misc[[#This Row],[CHA_Hitter_Count]]&gt;0</f>
        <v>0</v>
      </c>
      <c r="M119" t="str">
        <f>_xlfn.TEXTJOIN("",,"*SOCKET0**COMPUTE",misc[[#This Row],[Compute]],"**UNCORE**CHA**CHA",misc[[#This Row],[location]],splitchar,"UTIL**MC*STATUS*")</f>
        <v>*SOCKET0**COMPUTE1**UNCORE**CHA**CHA116__UTIL**MC*STATUS*</v>
      </c>
      <c r="N119">
        <f>COUNTIFS(cha_mc[TestName],misc[[#This Row],[CHA_MCA_String]],cha_mc[VisualId],MC_Check!$H$2)</f>
        <v>0</v>
      </c>
      <c r="O119" t="str">
        <f>_xlfn.TEXTJOIN("",,"*SOCKET0**COMPUTE",misc[[#This Row],[Compute]],"**CPU**MODULE",misc[[#This Row],[Module]],splitchar,"MEC*CR*MCI*STATUS**")</f>
        <v>*SOCKET0**COMPUTE1**CPU**MODULE116__MEC*CR*MCI*STATUS**</v>
      </c>
      <c r="P119">
        <f>COUNTIFS(core_mc[TestName],misc[[#This Row],[MEC_MCA_String]],core_mc[VisualId],MC_Check!$H$2)</f>
        <v>0</v>
      </c>
      <c r="Q119" t="str">
        <f>_xlfn.TEXTJOIN("",,"*SOCKET0**COMPUTE",misc[[#This Row],[Compute]],"**CPU**MODULE",misc[[#This Row],[Module]],splitchar,"AGU*CR*MCI*STATUS**")</f>
        <v>*SOCKET0**COMPUTE1**CPU**MODULE116__AGU*CR*MCI*STATUS**</v>
      </c>
      <c r="R119">
        <f>COUNTIFS(core_mc[TestName],misc[[#This Row],[AGU_MCA_String]],core_mc[VisualId],MC_Check!$H$2)</f>
        <v>0</v>
      </c>
      <c r="S119" t="str">
        <f>_xlfn.TEXTJOIN("",,"*SOCKET0**COMPUTE",misc[[#This Row],[Compute]],"**CPU**MODULE",misc[[#This Row],[Module]],splitchar,"IC*CR*MCI*STATUS**")</f>
        <v>*SOCKET0**COMPUTE1**CPU**MODULE116__IC*CR*MCI*STATUS**</v>
      </c>
      <c r="T119">
        <f>COUNTIFS(core_mc[TestName],misc[[#This Row],[IC_MCA_String]],core_mc[VisualId],MC_Check!$H$2)</f>
        <v>0</v>
      </c>
      <c r="U119" t="str">
        <f>_xlfn.TEXTJOIN("",,"*SOCKET0**COMPUTE",misc[[#This Row],[Compute]],"**CPU**MODULE",misc[[#This Row],[Module]],splitchar,"BBL*CR*MCI*STATUS**")</f>
        <v>*SOCKET0**COMPUTE1**CPU**MODULE116__BBL*CR*MCI*STATUS**</v>
      </c>
      <c r="V119">
        <f>COUNTIFS(core_mc[TestName],misc[[#This Row],[CORE_BBL_String]],core_mc[VisualId],MC_Check!$H$2)</f>
        <v>0</v>
      </c>
      <c r="W119" t="str">
        <f>_xlfn.TEXTJOIN("",,"*SOCKET0**COMPUTE",misc[[#This Row],[Compute]],"**CPU**MODULE",misc[[#This Row],[Module]],splitchar,"BUS*CR*MCI*STATUS**")</f>
        <v>*SOCKET0**COMPUTE1**CPU**MODULE116__BUS*CR*MCI*STATUS**</v>
      </c>
      <c r="X119">
        <f>COUNTIFS(core_mc[TestName],misc[[#This Row],[Core_BUS_String]],core_mc[VisualId],MC_Check!$H$2)</f>
        <v>0</v>
      </c>
      <c r="Y119" t="str">
        <f>_xlfn.TEXTJOIN("",,"*SOCKET0**COMPUTE",misc[[#This Row],[Compute]],"**CPU**MODULE",misc[[#This Row],[Module]],splitchar,"L2*CR*MCI*STATUS**")</f>
        <v>*SOCKET0**COMPUTE1**CPU**MODULE116__L2*CR*MCI*STATUS**</v>
      </c>
      <c r="Z119">
        <f>COUNTIFS(core_mc[TestName],misc[[#This Row],[Core_L2_String]],core_mc[VisualId],MC_Check!$H$2)</f>
        <v>0</v>
      </c>
      <c r="AA119">
        <f>misc[[#This Row],[Core_BBL_Count]]+misc[[#This Row],[Core_IC_Count]]+misc[[#This Row],[Core_MEC_Count]]+misc[[#This Row],[Core_AGU_Count]]+misc[[#This Row],[Core_L2_Count]]+misc[[#This Row],[Core_BUS_Count]]</f>
        <v>0</v>
      </c>
      <c r="AB1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AD119">
        <f>COUNTIFS(cha_mc[TestName],misc[[#This Row],[LLC_MCA_String]],cha_mc[VisualId],MC_Check!$H$2)</f>
        <v>0</v>
      </c>
    </row>
    <row r="120" spans="6:30" x14ac:dyDescent="0.3">
      <c r="F120">
        <v>1</v>
      </c>
      <c r="G120">
        <f t="shared" si="10"/>
        <v>117</v>
      </c>
      <c r="H120" s="95">
        <f>IF(MC_Check!$AK$2="PHY",misc[[#This Row],[location]],misc[[#This Row],[Module_log]])</f>
        <v>117</v>
      </c>
      <c r="I120">
        <f t="shared" si="13"/>
        <v>47</v>
      </c>
      <c r="J120" s="5" t="b">
        <f>misc[[#This Row],[Core_Hitter_Count]]&gt;0</f>
        <v>0</v>
      </c>
      <c r="K120" t="b">
        <f>misc[[#This Row],[LLC_Hitter_Count]]&gt;0</f>
        <v>0</v>
      </c>
      <c r="L120" t="b">
        <f>misc[[#This Row],[CHA_Hitter_Count]]&gt;0</f>
        <v>0</v>
      </c>
      <c r="M120" t="str">
        <f>_xlfn.TEXTJOIN("",,"*SOCKET0**COMPUTE",misc[[#This Row],[Compute]],"**UNCORE**CHA**CHA",misc[[#This Row],[location]],splitchar,"UTIL**MC*STATUS*")</f>
        <v>*SOCKET0**COMPUTE1**UNCORE**CHA**CHA117__UTIL**MC*STATUS*</v>
      </c>
      <c r="N120">
        <f>COUNTIFS(cha_mc[TestName],misc[[#This Row],[CHA_MCA_String]],cha_mc[VisualId],MC_Check!$H$2)</f>
        <v>0</v>
      </c>
      <c r="O120" t="str">
        <f>_xlfn.TEXTJOIN("",,"*SOCKET0**COMPUTE",misc[[#This Row],[Compute]],"**CPU**MODULE",misc[[#This Row],[Module]],splitchar,"MEC*CR*MCI*STATUS**")</f>
        <v>*SOCKET0**COMPUTE1**CPU**MODULE117__MEC*CR*MCI*STATUS**</v>
      </c>
      <c r="P120">
        <f>COUNTIFS(core_mc[TestName],misc[[#This Row],[MEC_MCA_String]],core_mc[VisualId],MC_Check!$H$2)</f>
        <v>0</v>
      </c>
      <c r="Q120" t="str">
        <f>_xlfn.TEXTJOIN("",,"*SOCKET0**COMPUTE",misc[[#This Row],[Compute]],"**CPU**MODULE",misc[[#This Row],[Module]],splitchar,"AGU*CR*MCI*STATUS**")</f>
        <v>*SOCKET0**COMPUTE1**CPU**MODULE117__AGU*CR*MCI*STATUS**</v>
      </c>
      <c r="R120">
        <f>COUNTIFS(core_mc[TestName],misc[[#This Row],[AGU_MCA_String]],core_mc[VisualId],MC_Check!$H$2)</f>
        <v>0</v>
      </c>
      <c r="S120" t="str">
        <f>_xlfn.TEXTJOIN("",,"*SOCKET0**COMPUTE",misc[[#This Row],[Compute]],"**CPU**MODULE",misc[[#This Row],[Module]],splitchar,"IC*CR*MCI*STATUS**")</f>
        <v>*SOCKET0**COMPUTE1**CPU**MODULE117__IC*CR*MCI*STATUS**</v>
      </c>
      <c r="T120">
        <f>COUNTIFS(core_mc[TestName],misc[[#This Row],[IC_MCA_String]],core_mc[VisualId],MC_Check!$H$2)</f>
        <v>0</v>
      </c>
      <c r="U120" t="str">
        <f>_xlfn.TEXTJOIN("",,"*SOCKET0**COMPUTE",misc[[#This Row],[Compute]],"**CPU**MODULE",misc[[#This Row],[Module]],splitchar,"BBL*CR*MCI*STATUS**")</f>
        <v>*SOCKET0**COMPUTE1**CPU**MODULE117__BBL*CR*MCI*STATUS**</v>
      </c>
      <c r="V120">
        <f>COUNTIFS(core_mc[TestName],misc[[#This Row],[CORE_BBL_String]],core_mc[VisualId],MC_Check!$H$2)</f>
        <v>0</v>
      </c>
      <c r="W120" t="str">
        <f>_xlfn.TEXTJOIN("",,"*SOCKET0**COMPUTE",misc[[#This Row],[Compute]],"**CPU**MODULE",misc[[#This Row],[Module]],splitchar,"BUS*CR*MCI*STATUS**")</f>
        <v>*SOCKET0**COMPUTE1**CPU**MODULE117__BUS*CR*MCI*STATUS**</v>
      </c>
      <c r="X120">
        <f>COUNTIFS(core_mc[TestName],misc[[#This Row],[Core_BUS_String]],core_mc[VisualId],MC_Check!$H$2)</f>
        <v>0</v>
      </c>
      <c r="Y120" t="str">
        <f>_xlfn.TEXTJOIN("",,"*SOCKET0**COMPUTE",misc[[#This Row],[Compute]],"**CPU**MODULE",misc[[#This Row],[Module]],splitchar,"L2*CR*MCI*STATUS**")</f>
        <v>*SOCKET0**COMPUTE1**CPU**MODULE117__L2*CR*MCI*STATUS**</v>
      </c>
      <c r="Z120">
        <f>COUNTIFS(core_mc[TestName],misc[[#This Row],[Core_L2_String]],core_mc[VisualId],MC_Check!$H$2)</f>
        <v>0</v>
      </c>
      <c r="AA120">
        <f>misc[[#This Row],[Core_BBL_Count]]+misc[[#This Row],[Core_IC_Count]]+misc[[#This Row],[Core_MEC_Count]]+misc[[#This Row],[Core_AGU_Count]]+misc[[#This Row],[Core_L2_Count]]+misc[[#This Row],[Core_BUS_Count]]</f>
        <v>0</v>
      </c>
      <c r="AB1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AD120">
        <f>COUNTIFS(cha_mc[TestName],misc[[#This Row],[LLC_MCA_String]],cha_mc[VisualId],MC_Check!$H$2)</f>
        <v>0</v>
      </c>
    </row>
    <row r="121" spans="6:30" x14ac:dyDescent="0.3">
      <c r="F121">
        <v>1</v>
      </c>
      <c r="G121">
        <f t="shared" si="10"/>
        <v>118</v>
      </c>
      <c r="H121" s="95">
        <f>IF(MC_Check!$AK$2="PHY",misc[[#This Row],[location]],misc[[#This Row],[Module_log]])</f>
        <v>118</v>
      </c>
      <c r="I121" s="95" t="s">
        <v>145</v>
      </c>
      <c r="J121" s="5" t="b">
        <f>misc[[#This Row],[Core_Hitter_Count]]&gt;0</f>
        <v>0</v>
      </c>
      <c r="K121" t="b">
        <f>misc[[#This Row],[LLC_Hitter_Count]]&gt;0</f>
        <v>0</v>
      </c>
      <c r="L121" t="b">
        <f>misc[[#This Row],[CHA_Hitter_Count]]&gt;0</f>
        <v>0</v>
      </c>
      <c r="M121" t="str">
        <f>_xlfn.TEXTJOIN("",,"*SOCKET0**COMPUTE",misc[[#This Row],[Compute]],"**UNCORE**CHA**CHA",misc[[#This Row],[location]],splitchar,"UTIL**MC*STATUS*")</f>
        <v>*SOCKET0**COMPUTE1**UNCORE**CHA**CHA118__UTIL**MC*STATUS*</v>
      </c>
      <c r="N121">
        <f>COUNTIFS(cha_mc[TestName],misc[[#This Row],[CHA_MCA_String]],cha_mc[VisualId],MC_Check!$H$2)</f>
        <v>0</v>
      </c>
      <c r="O121" t="str">
        <f>_xlfn.TEXTJOIN("",,"*SOCKET0**COMPUTE",misc[[#This Row],[Compute]],"**CPU**MODULE",misc[[#This Row],[Module]],splitchar,"MEC*CR*MCI*STATUS**")</f>
        <v>*SOCKET0**COMPUTE1**CPU**MODULE118__MEC*CR*MCI*STATUS**</v>
      </c>
      <c r="P121">
        <f>COUNTIFS(core_mc[TestName],misc[[#This Row],[MEC_MCA_String]],core_mc[VisualId],MC_Check!$H$2)</f>
        <v>0</v>
      </c>
      <c r="Q121" t="str">
        <f>_xlfn.TEXTJOIN("",,"*SOCKET0**COMPUTE",misc[[#This Row],[Compute]],"**CPU**MODULE",misc[[#This Row],[Module]],splitchar,"AGU*CR*MCI*STATUS**")</f>
        <v>*SOCKET0**COMPUTE1**CPU**MODULE118__AGU*CR*MCI*STATUS**</v>
      </c>
      <c r="R121">
        <f>COUNTIFS(core_mc[TestName],misc[[#This Row],[AGU_MCA_String]],core_mc[VisualId],MC_Check!$H$2)</f>
        <v>0</v>
      </c>
      <c r="S121" t="str">
        <f>_xlfn.TEXTJOIN("",,"*SOCKET0**COMPUTE",misc[[#This Row],[Compute]],"**CPU**MODULE",misc[[#This Row],[Module]],splitchar,"IC*CR*MCI*STATUS**")</f>
        <v>*SOCKET0**COMPUTE1**CPU**MODULE118__IC*CR*MCI*STATUS**</v>
      </c>
      <c r="T121">
        <f>COUNTIFS(core_mc[TestName],misc[[#This Row],[IC_MCA_String]],core_mc[VisualId],MC_Check!$H$2)</f>
        <v>0</v>
      </c>
      <c r="U121" t="str">
        <f>_xlfn.TEXTJOIN("",,"*SOCKET0**COMPUTE",misc[[#This Row],[Compute]],"**CPU**MODULE",misc[[#This Row],[Module]],splitchar,"BBL*CR*MCI*STATUS**")</f>
        <v>*SOCKET0**COMPUTE1**CPU**MODULE118__BBL*CR*MCI*STATUS**</v>
      </c>
      <c r="V121">
        <f>COUNTIFS(core_mc[TestName],misc[[#This Row],[CORE_BBL_String]],core_mc[VisualId],MC_Check!$H$2)</f>
        <v>0</v>
      </c>
      <c r="W121" t="str">
        <f>_xlfn.TEXTJOIN("",,"*SOCKET0**COMPUTE",misc[[#This Row],[Compute]],"**CPU**MODULE",misc[[#This Row],[Module]],splitchar,"BUS*CR*MCI*STATUS**")</f>
        <v>*SOCKET0**COMPUTE1**CPU**MODULE118__BUS*CR*MCI*STATUS**</v>
      </c>
      <c r="X121">
        <f>COUNTIFS(core_mc[TestName],misc[[#This Row],[Core_BUS_String]],core_mc[VisualId],MC_Check!$H$2)</f>
        <v>0</v>
      </c>
      <c r="Y121" t="str">
        <f>_xlfn.TEXTJOIN("",,"*SOCKET0**COMPUTE",misc[[#This Row],[Compute]],"**CPU**MODULE",misc[[#This Row],[Module]],splitchar,"L2*CR*MCI*STATUS**")</f>
        <v>*SOCKET0**COMPUTE1**CPU**MODULE118__L2*CR*MCI*STATUS**</v>
      </c>
      <c r="Z121">
        <f>COUNTIFS(core_mc[TestName],misc[[#This Row],[Core_L2_String]],core_mc[VisualId],MC_Check!$H$2)</f>
        <v>0</v>
      </c>
      <c r="AA121">
        <f>misc[[#This Row],[Core_BBL_Count]]+misc[[#This Row],[Core_IC_Count]]+misc[[#This Row],[Core_MEC_Count]]+misc[[#This Row],[Core_AGU_Count]]+misc[[#This Row],[Core_L2_Count]]+misc[[#This Row],[Core_BUS_Count]]</f>
        <v>0</v>
      </c>
      <c r="AB1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AD121">
        <f>COUNTIFS(cha_mc[TestName],misc[[#This Row],[LLC_MCA_String]],cha_mc[VisualId],MC_Check!$H$2)</f>
        <v>0</v>
      </c>
    </row>
    <row r="122" spans="6:30" x14ac:dyDescent="0.3">
      <c r="F122">
        <v>1</v>
      </c>
      <c r="G122">
        <f t="shared" si="10"/>
        <v>119</v>
      </c>
      <c r="H122" s="95">
        <f>IF(MC_Check!$AK$2="PHY",misc[[#This Row],[location]],misc[[#This Row],[Module_log]])</f>
        <v>119</v>
      </c>
      <c r="I122" s="95" t="s">
        <v>145</v>
      </c>
      <c r="J122" s="5" t="b">
        <f>misc[[#This Row],[Core_Hitter_Count]]&gt;0</f>
        <v>0</v>
      </c>
      <c r="K122" t="b">
        <f>misc[[#This Row],[LLC_Hitter_Count]]&gt;0</f>
        <v>0</v>
      </c>
      <c r="L122" t="b">
        <f>misc[[#This Row],[CHA_Hitter_Count]]&gt;0</f>
        <v>0</v>
      </c>
      <c r="M122" t="str">
        <f>_xlfn.TEXTJOIN("",,"*SOCKET0**COMPUTE",misc[[#This Row],[Compute]],"**UNCORE**CHA**CHA",misc[[#This Row],[location]],splitchar,"UTIL**MC*STATUS*")</f>
        <v>*SOCKET0**COMPUTE1**UNCORE**CHA**CHA119__UTIL**MC*STATUS*</v>
      </c>
      <c r="N122">
        <f>COUNTIFS(cha_mc[TestName],misc[[#This Row],[CHA_MCA_String]],cha_mc[VisualId],MC_Check!$H$2)</f>
        <v>0</v>
      </c>
      <c r="O122" t="str">
        <f>_xlfn.TEXTJOIN("",,"*SOCKET0**COMPUTE",misc[[#This Row],[Compute]],"**CPU**MODULE",misc[[#This Row],[Module]],splitchar,"MEC*CR*MCI*STATUS**")</f>
        <v>*SOCKET0**COMPUTE1**CPU**MODULE119__MEC*CR*MCI*STATUS**</v>
      </c>
      <c r="P122">
        <f>COUNTIFS(core_mc[TestName],misc[[#This Row],[MEC_MCA_String]],core_mc[VisualId],MC_Check!$H$2)</f>
        <v>0</v>
      </c>
      <c r="Q122" t="str">
        <f>_xlfn.TEXTJOIN("",,"*SOCKET0**COMPUTE",misc[[#This Row],[Compute]],"**CPU**MODULE",misc[[#This Row],[Module]],splitchar,"AGU*CR*MCI*STATUS**")</f>
        <v>*SOCKET0**COMPUTE1**CPU**MODULE119__AGU*CR*MCI*STATUS**</v>
      </c>
      <c r="R122">
        <f>COUNTIFS(core_mc[TestName],misc[[#This Row],[AGU_MCA_String]],core_mc[VisualId],MC_Check!$H$2)</f>
        <v>0</v>
      </c>
      <c r="S122" t="str">
        <f>_xlfn.TEXTJOIN("",,"*SOCKET0**COMPUTE",misc[[#This Row],[Compute]],"**CPU**MODULE",misc[[#This Row],[Module]],splitchar,"IC*CR*MCI*STATUS**")</f>
        <v>*SOCKET0**COMPUTE1**CPU**MODULE119__IC*CR*MCI*STATUS**</v>
      </c>
      <c r="T122">
        <f>COUNTIFS(core_mc[TestName],misc[[#This Row],[IC_MCA_String]],core_mc[VisualId],MC_Check!$H$2)</f>
        <v>0</v>
      </c>
      <c r="U122" t="str">
        <f>_xlfn.TEXTJOIN("",,"*SOCKET0**COMPUTE",misc[[#This Row],[Compute]],"**CPU**MODULE",misc[[#This Row],[Module]],splitchar,"BBL*CR*MCI*STATUS**")</f>
        <v>*SOCKET0**COMPUTE1**CPU**MODULE119__BBL*CR*MCI*STATUS**</v>
      </c>
      <c r="V122">
        <f>COUNTIFS(core_mc[TestName],misc[[#This Row],[CORE_BBL_String]],core_mc[VisualId],MC_Check!$H$2)</f>
        <v>0</v>
      </c>
      <c r="W122" t="str">
        <f>_xlfn.TEXTJOIN("",,"*SOCKET0**COMPUTE",misc[[#This Row],[Compute]],"**CPU**MODULE",misc[[#This Row],[Module]],splitchar,"BUS*CR*MCI*STATUS**")</f>
        <v>*SOCKET0**COMPUTE1**CPU**MODULE119__BUS*CR*MCI*STATUS**</v>
      </c>
      <c r="X122">
        <f>COUNTIFS(core_mc[TestName],misc[[#This Row],[Core_BUS_String]],core_mc[VisualId],MC_Check!$H$2)</f>
        <v>0</v>
      </c>
      <c r="Y122" t="str">
        <f>_xlfn.TEXTJOIN("",,"*SOCKET0**COMPUTE",misc[[#This Row],[Compute]],"**CPU**MODULE",misc[[#This Row],[Module]],splitchar,"L2*CR*MCI*STATUS**")</f>
        <v>*SOCKET0**COMPUTE1**CPU**MODULE119__L2*CR*MCI*STATUS**</v>
      </c>
      <c r="Z122">
        <f>COUNTIFS(core_mc[TestName],misc[[#This Row],[Core_L2_String]],core_mc[VisualId],MC_Check!$H$2)</f>
        <v>0</v>
      </c>
      <c r="AA122">
        <f>misc[[#This Row],[Core_BBL_Count]]+misc[[#This Row],[Core_IC_Count]]+misc[[#This Row],[Core_MEC_Count]]+misc[[#This Row],[Core_AGU_Count]]+misc[[#This Row],[Core_L2_Count]]+misc[[#This Row],[Core_BUS_Count]]</f>
        <v>0</v>
      </c>
      <c r="AB1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AD122">
        <f>COUNTIFS(cha_mc[TestName],misc[[#This Row],[LLC_MCA_String]],cha_mc[VisualId],MC_Check!$H$2)</f>
        <v>0</v>
      </c>
    </row>
    <row r="123" spans="6:30" x14ac:dyDescent="0.3">
      <c r="F123">
        <v>2</v>
      </c>
      <c r="G123">
        <f t="shared" si="10"/>
        <v>120</v>
      </c>
      <c r="H123" s="95">
        <f>IF(MC_Check!$AK$2="PHY",misc[[#This Row],[location]],misc[[#This Row],[Module_log]])</f>
        <v>120</v>
      </c>
      <c r="I123" s="95" t="s">
        <v>145</v>
      </c>
      <c r="J123" s="5" t="b">
        <f>misc[[#This Row],[Core_Hitter_Count]]&gt;0</f>
        <v>0</v>
      </c>
      <c r="K123" t="b">
        <f>misc[[#This Row],[LLC_Hitter_Count]]&gt;0</f>
        <v>0</v>
      </c>
      <c r="L123" t="b">
        <f>misc[[#This Row],[CHA_Hitter_Count]]&gt;0</f>
        <v>0</v>
      </c>
      <c r="M123" t="str">
        <f>_xlfn.TEXTJOIN("",,"*SOCKET0**COMPUTE",misc[[#This Row],[Compute]],"**UNCORE**CHA**CHA",misc[[#This Row],[location]],splitchar,"UTIL**MC*STATUS*")</f>
        <v>*SOCKET0**COMPUTE2**UNCORE**CHA**CHA120__UTIL**MC*STATUS*</v>
      </c>
      <c r="N123">
        <f>COUNTIFS(cha_mc[TestName],misc[[#This Row],[CHA_MCA_String]],cha_mc[VisualId],MC_Check!$H$2)</f>
        <v>0</v>
      </c>
      <c r="O123" t="str">
        <f>_xlfn.TEXTJOIN("",,"*SOCKET0**COMPUTE",misc[[#This Row],[Compute]],"**CPU**MODULE",misc[[#This Row],[Module]],splitchar,"MEC*CR*MCI*STATUS**")</f>
        <v>*SOCKET0**COMPUTE2**CPU**MODULE120__MEC*CR*MCI*STATUS**</v>
      </c>
      <c r="P123">
        <f>COUNTIFS(core_mc[TestName],misc[[#This Row],[MEC_MCA_String]],core_mc[VisualId],MC_Check!$H$2)</f>
        <v>0</v>
      </c>
      <c r="Q123" t="str">
        <f>_xlfn.TEXTJOIN("",,"*SOCKET0**COMPUTE",misc[[#This Row],[Compute]],"**CPU**MODULE",misc[[#This Row],[Module]],splitchar,"AGU*CR*MCI*STATUS**")</f>
        <v>*SOCKET0**COMPUTE2**CPU**MODULE120__AGU*CR*MCI*STATUS**</v>
      </c>
      <c r="R123">
        <f>COUNTIFS(core_mc[TestName],misc[[#This Row],[AGU_MCA_String]],core_mc[VisualId],MC_Check!$H$2)</f>
        <v>0</v>
      </c>
      <c r="S123" t="str">
        <f>_xlfn.TEXTJOIN("",,"*SOCKET0**COMPUTE",misc[[#This Row],[Compute]],"**CPU**MODULE",misc[[#This Row],[Module]],splitchar,"IC*CR*MCI*STATUS**")</f>
        <v>*SOCKET0**COMPUTE2**CPU**MODULE120__IC*CR*MCI*STATUS**</v>
      </c>
      <c r="T123">
        <f>COUNTIFS(core_mc[TestName],misc[[#This Row],[IC_MCA_String]],core_mc[VisualId],MC_Check!$H$2)</f>
        <v>0</v>
      </c>
      <c r="U123" t="str">
        <f>_xlfn.TEXTJOIN("",,"*SOCKET0**COMPUTE",misc[[#This Row],[Compute]],"**CPU**MODULE",misc[[#This Row],[Module]],splitchar,"BBL*CR*MCI*STATUS**")</f>
        <v>*SOCKET0**COMPUTE2**CPU**MODULE120__BBL*CR*MCI*STATUS**</v>
      </c>
      <c r="V123">
        <f>COUNTIFS(core_mc[TestName],misc[[#This Row],[CORE_BBL_String]],core_mc[VisualId],MC_Check!$H$2)</f>
        <v>0</v>
      </c>
      <c r="W123" t="str">
        <f>_xlfn.TEXTJOIN("",,"*SOCKET0**COMPUTE",misc[[#This Row],[Compute]],"**CPU**MODULE",misc[[#This Row],[Module]],splitchar,"BUS*CR*MCI*STATUS**")</f>
        <v>*SOCKET0**COMPUTE2**CPU**MODULE120__BUS*CR*MCI*STATUS**</v>
      </c>
      <c r="X123">
        <f>COUNTIFS(core_mc[TestName],misc[[#This Row],[Core_BUS_String]],core_mc[VisualId],MC_Check!$H$2)</f>
        <v>0</v>
      </c>
      <c r="Y123" t="str">
        <f>_xlfn.TEXTJOIN("",,"*SOCKET0**COMPUTE",misc[[#This Row],[Compute]],"**CPU**MODULE",misc[[#This Row],[Module]],splitchar,"L2*CR*MCI*STATUS**")</f>
        <v>*SOCKET0**COMPUTE2**CPU**MODULE120__L2*CR*MCI*STATUS**</v>
      </c>
      <c r="Z123">
        <f>COUNTIFS(core_mc[TestName],misc[[#This Row],[Core_L2_String]],core_mc[VisualId],MC_Check!$H$2)</f>
        <v>0</v>
      </c>
      <c r="AA123">
        <f>misc[[#This Row],[Core_BBL_Count]]+misc[[#This Row],[Core_IC_Count]]+misc[[#This Row],[Core_MEC_Count]]+misc[[#This Row],[Core_AGU_Count]]+misc[[#This Row],[Core_L2_Count]]+misc[[#This Row],[Core_BUS_Count]]</f>
        <v>0</v>
      </c>
      <c r="AB1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AD123">
        <f>COUNTIFS(cha_mc[TestName],misc[[#This Row],[LLC_MCA_String]],cha_mc[VisualId],MC_Check!$H$2)</f>
        <v>0</v>
      </c>
    </row>
    <row r="124" spans="6:30" x14ac:dyDescent="0.3">
      <c r="F124">
        <v>2</v>
      </c>
      <c r="G124">
        <f t="shared" si="10"/>
        <v>121</v>
      </c>
      <c r="H124" s="95">
        <f>IF(MC_Check!$AK$2="PHY",misc[[#This Row],[location]],misc[[#This Row],[Module_log]])</f>
        <v>121</v>
      </c>
      <c r="I124" s="95" t="s">
        <v>145</v>
      </c>
      <c r="J124" s="5" t="b">
        <f>misc[[#This Row],[Core_Hitter_Count]]&gt;0</f>
        <v>0</v>
      </c>
      <c r="K124" t="b">
        <f>misc[[#This Row],[LLC_Hitter_Count]]&gt;0</f>
        <v>0</v>
      </c>
      <c r="L124" t="b">
        <f>misc[[#This Row],[CHA_Hitter_Count]]&gt;0</f>
        <v>0</v>
      </c>
      <c r="M124" t="str">
        <f>_xlfn.TEXTJOIN("",,"*SOCKET0**COMPUTE",misc[[#This Row],[Compute]],"**UNCORE**CHA**CHA",misc[[#This Row],[location]],splitchar,"UTIL**MC*STATUS*")</f>
        <v>*SOCKET0**COMPUTE2**UNCORE**CHA**CHA121__UTIL**MC*STATUS*</v>
      </c>
      <c r="N124">
        <f>COUNTIFS(cha_mc[TestName],misc[[#This Row],[CHA_MCA_String]],cha_mc[VisualId],MC_Check!$H$2)</f>
        <v>0</v>
      </c>
      <c r="O124" t="str">
        <f>_xlfn.TEXTJOIN("",,"*SOCKET0**COMPUTE",misc[[#This Row],[Compute]],"**CPU**MODULE",misc[[#This Row],[Module]],splitchar,"MEC*CR*MCI*STATUS**")</f>
        <v>*SOCKET0**COMPUTE2**CPU**MODULE121__MEC*CR*MCI*STATUS**</v>
      </c>
      <c r="P124">
        <f>COUNTIFS(core_mc[TestName],misc[[#This Row],[MEC_MCA_String]],core_mc[VisualId],MC_Check!$H$2)</f>
        <v>0</v>
      </c>
      <c r="Q124" t="str">
        <f>_xlfn.TEXTJOIN("",,"*SOCKET0**COMPUTE",misc[[#This Row],[Compute]],"**CPU**MODULE",misc[[#This Row],[Module]],splitchar,"AGU*CR*MCI*STATUS**")</f>
        <v>*SOCKET0**COMPUTE2**CPU**MODULE121__AGU*CR*MCI*STATUS**</v>
      </c>
      <c r="R124">
        <f>COUNTIFS(core_mc[TestName],misc[[#This Row],[AGU_MCA_String]],core_mc[VisualId],MC_Check!$H$2)</f>
        <v>0</v>
      </c>
      <c r="S124" t="str">
        <f>_xlfn.TEXTJOIN("",,"*SOCKET0**COMPUTE",misc[[#This Row],[Compute]],"**CPU**MODULE",misc[[#This Row],[Module]],splitchar,"IC*CR*MCI*STATUS**")</f>
        <v>*SOCKET0**COMPUTE2**CPU**MODULE121__IC*CR*MCI*STATUS**</v>
      </c>
      <c r="T124">
        <f>COUNTIFS(core_mc[TestName],misc[[#This Row],[IC_MCA_String]],core_mc[VisualId],MC_Check!$H$2)</f>
        <v>0</v>
      </c>
      <c r="U124" t="str">
        <f>_xlfn.TEXTJOIN("",,"*SOCKET0**COMPUTE",misc[[#This Row],[Compute]],"**CPU**MODULE",misc[[#This Row],[Module]],splitchar,"BBL*CR*MCI*STATUS**")</f>
        <v>*SOCKET0**COMPUTE2**CPU**MODULE121__BBL*CR*MCI*STATUS**</v>
      </c>
      <c r="V124">
        <f>COUNTIFS(core_mc[TestName],misc[[#This Row],[CORE_BBL_String]],core_mc[VisualId],MC_Check!$H$2)</f>
        <v>0</v>
      </c>
      <c r="W124" t="str">
        <f>_xlfn.TEXTJOIN("",,"*SOCKET0**COMPUTE",misc[[#This Row],[Compute]],"**CPU**MODULE",misc[[#This Row],[Module]],splitchar,"BUS*CR*MCI*STATUS**")</f>
        <v>*SOCKET0**COMPUTE2**CPU**MODULE121__BUS*CR*MCI*STATUS**</v>
      </c>
      <c r="X124">
        <f>COUNTIFS(core_mc[TestName],misc[[#This Row],[Core_BUS_String]],core_mc[VisualId],MC_Check!$H$2)</f>
        <v>0</v>
      </c>
      <c r="Y124" t="str">
        <f>_xlfn.TEXTJOIN("",,"*SOCKET0**COMPUTE",misc[[#This Row],[Compute]],"**CPU**MODULE",misc[[#This Row],[Module]],splitchar,"L2*CR*MCI*STATUS**")</f>
        <v>*SOCKET0**COMPUTE2**CPU**MODULE121__L2*CR*MCI*STATUS**</v>
      </c>
      <c r="Z124">
        <f>COUNTIFS(core_mc[TestName],misc[[#This Row],[Core_L2_String]],core_mc[VisualId],MC_Check!$H$2)</f>
        <v>0</v>
      </c>
      <c r="AA124">
        <f>misc[[#This Row],[Core_BBL_Count]]+misc[[#This Row],[Core_IC_Count]]+misc[[#This Row],[Core_MEC_Count]]+misc[[#This Row],[Core_AGU_Count]]+misc[[#This Row],[Core_L2_Count]]+misc[[#This Row],[Core_BUS_Count]]</f>
        <v>0</v>
      </c>
      <c r="AB1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AD124">
        <f>COUNTIFS(cha_mc[TestName],misc[[#This Row],[LLC_MCA_String]],cha_mc[VisualId],MC_Check!$H$2)</f>
        <v>0</v>
      </c>
    </row>
    <row r="125" spans="6:30" x14ac:dyDescent="0.3">
      <c r="F125">
        <v>2</v>
      </c>
      <c r="G125">
        <f t="shared" si="10"/>
        <v>122</v>
      </c>
      <c r="H125" s="95">
        <f>IF(MC_Check!$AK$2="PHY",misc[[#This Row],[location]],misc[[#This Row],[Module_log]])</f>
        <v>122</v>
      </c>
      <c r="I125" s="95" t="s">
        <v>145</v>
      </c>
      <c r="J125" s="5" t="b">
        <f>misc[[#This Row],[Core_Hitter_Count]]&gt;0</f>
        <v>0</v>
      </c>
      <c r="K125" t="b">
        <f>misc[[#This Row],[LLC_Hitter_Count]]&gt;0</f>
        <v>0</v>
      </c>
      <c r="L125" t="b">
        <f>misc[[#This Row],[CHA_Hitter_Count]]&gt;0</f>
        <v>0</v>
      </c>
      <c r="M125" t="str">
        <f>_xlfn.TEXTJOIN("",,"*SOCKET0**COMPUTE",misc[[#This Row],[Compute]],"**UNCORE**CHA**CHA",misc[[#This Row],[location]],splitchar,"UTIL**MC*STATUS*")</f>
        <v>*SOCKET0**COMPUTE2**UNCORE**CHA**CHA122__UTIL**MC*STATUS*</v>
      </c>
      <c r="N125">
        <f>COUNTIFS(cha_mc[TestName],misc[[#This Row],[CHA_MCA_String]],cha_mc[VisualId],MC_Check!$H$2)</f>
        <v>0</v>
      </c>
      <c r="O125" t="str">
        <f>_xlfn.TEXTJOIN("",,"*SOCKET0**COMPUTE",misc[[#This Row],[Compute]],"**CPU**MODULE",misc[[#This Row],[Module]],splitchar,"MEC*CR*MCI*STATUS**")</f>
        <v>*SOCKET0**COMPUTE2**CPU**MODULE122__MEC*CR*MCI*STATUS**</v>
      </c>
      <c r="P125">
        <f>COUNTIFS(core_mc[TestName],misc[[#This Row],[MEC_MCA_String]],core_mc[VisualId],MC_Check!$H$2)</f>
        <v>0</v>
      </c>
      <c r="Q125" t="str">
        <f>_xlfn.TEXTJOIN("",,"*SOCKET0**COMPUTE",misc[[#This Row],[Compute]],"**CPU**MODULE",misc[[#This Row],[Module]],splitchar,"AGU*CR*MCI*STATUS**")</f>
        <v>*SOCKET0**COMPUTE2**CPU**MODULE122__AGU*CR*MCI*STATUS**</v>
      </c>
      <c r="R125">
        <f>COUNTIFS(core_mc[TestName],misc[[#This Row],[AGU_MCA_String]],core_mc[VisualId],MC_Check!$H$2)</f>
        <v>0</v>
      </c>
      <c r="S125" t="str">
        <f>_xlfn.TEXTJOIN("",,"*SOCKET0**COMPUTE",misc[[#This Row],[Compute]],"**CPU**MODULE",misc[[#This Row],[Module]],splitchar,"IC*CR*MCI*STATUS**")</f>
        <v>*SOCKET0**COMPUTE2**CPU**MODULE122__IC*CR*MCI*STATUS**</v>
      </c>
      <c r="T125">
        <f>COUNTIFS(core_mc[TestName],misc[[#This Row],[IC_MCA_String]],core_mc[VisualId],MC_Check!$H$2)</f>
        <v>0</v>
      </c>
      <c r="U125" t="str">
        <f>_xlfn.TEXTJOIN("",,"*SOCKET0**COMPUTE",misc[[#This Row],[Compute]],"**CPU**MODULE",misc[[#This Row],[Module]],splitchar,"BBL*CR*MCI*STATUS**")</f>
        <v>*SOCKET0**COMPUTE2**CPU**MODULE122__BBL*CR*MCI*STATUS**</v>
      </c>
      <c r="V125">
        <f>COUNTIFS(core_mc[TestName],misc[[#This Row],[CORE_BBL_String]],core_mc[VisualId],MC_Check!$H$2)</f>
        <v>0</v>
      </c>
      <c r="W125" t="str">
        <f>_xlfn.TEXTJOIN("",,"*SOCKET0**COMPUTE",misc[[#This Row],[Compute]],"**CPU**MODULE",misc[[#This Row],[Module]],splitchar,"BUS*CR*MCI*STATUS**")</f>
        <v>*SOCKET0**COMPUTE2**CPU**MODULE122__BUS*CR*MCI*STATUS**</v>
      </c>
      <c r="X125">
        <f>COUNTIFS(core_mc[TestName],misc[[#This Row],[Core_BUS_String]],core_mc[VisualId],MC_Check!$H$2)</f>
        <v>0</v>
      </c>
      <c r="Y125" t="str">
        <f>_xlfn.TEXTJOIN("",,"*SOCKET0**COMPUTE",misc[[#This Row],[Compute]],"**CPU**MODULE",misc[[#This Row],[Module]],splitchar,"L2*CR*MCI*STATUS**")</f>
        <v>*SOCKET0**COMPUTE2**CPU**MODULE122__L2*CR*MCI*STATUS**</v>
      </c>
      <c r="Z125">
        <f>COUNTIFS(core_mc[TestName],misc[[#This Row],[Core_L2_String]],core_mc[VisualId],MC_Check!$H$2)</f>
        <v>0</v>
      </c>
      <c r="AA125">
        <f>misc[[#This Row],[Core_BBL_Count]]+misc[[#This Row],[Core_IC_Count]]+misc[[#This Row],[Core_MEC_Count]]+misc[[#This Row],[Core_AGU_Count]]+misc[[#This Row],[Core_L2_Count]]+misc[[#This Row],[Core_BUS_Count]]</f>
        <v>0</v>
      </c>
      <c r="AB1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AD125">
        <f>COUNTIFS(cha_mc[TestName],misc[[#This Row],[LLC_MCA_String]],cha_mc[VisualId],MC_Check!$H$2)</f>
        <v>0</v>
      </c>
    </row>
    <row r="126" spans="6:30" x14ac:dyDescent="0.3">
      <c r="F126">
        <v>2</v>
      </c>
      <c r="G126">
        <f t="shared" si="10"/>
        <v>123</v>
      </c>
      <c r="H126" s="95">
        <f>IF(MC_Check!$AK$2="PHY",misc[[#This Row],[location]],misc[[#This Row],[Module_log]])</f>
        <v>123</v>
      </c>
      <c r="I126" s="95" t="s">
        <v>145</v>
      </c>
      <c r="J126" s="5" t="b">
        <f>misc[[#This Row],[Core_Hitter_Count]]&gt;0</f>
        <v>0</v>
      </c>
      <c r="K126" t="b">
        <f>misc[[#This Row],[LLC_Hitter_Count]]&gt;0</f>
        <v>0</v>
      </c>
      <c r="L126" t="b">
        <f>misc[[#This Row],[CHA_Hitter_Count]]&gt;0</f>
        <v>0</v>
      </c>
      <c r="M126" t="str">
        <f>_xlfn.TEXTJOIN("",,"*SOCKET0**COMPUTE",misc[[#This Row],[Compute]],"**UNCORE**CHA**CHA",misc[[#This Row],[location]],splitchar,"UTIL**MC*STATUS*")</f>
        <v>*SOCKET0**COMPUTE2**UNCORE**CHA**CHA123__UTIL**MC*STATUS*</v>
      </c>
      <c r="N126">
        <f>COUNTIFS(cha_mc[TestName],misc[[#This Row],[CHA_MCA_String]],cha_mc[VisualId],MC_Check!$H$2)</f>
        <v>0</v>
      </c>
      <c r="O126" t="str">
        <f>_xlfn.TEXTJOIN("",,"*SOCKET0**COMPUTE",misc[[#This Row],[Compute]],"**CPU**MODULE",misc[[#This Row],[Module]],splitchar,"MEC*CR*MCI*STATUS**")</f>
        <v>*SOCKET0**COMPUTE2**CPU**MODULE123__MEC*CR*MCI*STATUS**</v>
      </c>
      <c r="P126">
        <f>COUNTIFS(core_mc[TestName],misc[[#This Row],[MEC_MCA_String]],core_mc[VisualId],MC_Check!$H$2)</f>
        <v>0</v>
      </c>
      <c r="Q126" t="str">
        <f>_xlfn.TEXTJOIN("",,"*SOCKET0**COMPUTE",misc[[#This Row],[Compute]],"**CPU**MODULE",misc[[#This Row],[Module]],splitchar,"AGU*CR*MCI*STATUS**")</f>
        <v>*SOCKET0**COMPUTE2**CPU**MODULE123__AGU*CR*MCI*STATUS**</v>
      </c>
      <c r="R126">
        <f>COUNTIFS(core_mc[TestName],misc[[#This Row],[AGU_MCA_String]],core_mc[VisualId],MC_Check!$H$2)</f>
        <v>0</v>
      </c>
      <c r="S126" t="str">
        <f>_xlfn.TEXTJOIN("",,"*SOCKET0**COMPUTE",misc[[#This Row],[Compute]],"**CPU**MODULE",misc[[#This Row],[Module]],splitchar,"IC*CR*MCI*STATUS**")</f>
        <v>*SOCKET0**COMPUTE2**CPU**MODULE123__IC*CR*MCI*STATUS**</v>
      </c>
      <c r="T126">
        <f>COUNTIFS(core_mc[TestName],misc[[#This Row],[IC_MCA_String]],core_mc[VisualId],MC_Check!$H$2)</f>
        <v>0</v>
      </c>
      <c r="U126" t="str">
        <f>_xlfn.TEXTJOIN("",,"*SOCKET0**COMPUTE",misc[[#This Row],[Compute]],"**CPU**MODULE",misc[[#This Row],[Module]],splitchar,"BBL*CR*MCI*STATUS**")</f>
        <v>*SOCKET0**COMPUTE2**CPU**MODULE123__BBL*CR*MCI*STATUS**</v>
      </c>
      <c r="V126">
        <f>COUNTIFS(core_mc[TestName],misc[[#This Row],[CORE_BBL_String]],core_mc[VisualId],MC_Check!$H$2)</f>
        <v>0</v>
      </c>
      <c r="W126" t="str">
        <f>_xlfn.TEXTJOIN("",,"*SOCKET0**COMPUTE",misc[[#This Row],[Compute]],"**CPU**MODULE",misc[[#This Row],[Module]],splitchar,"BUS*CR*MCI*STATUS**")</f>
        <v>*SOCKET0**COMPUTE2**CPU**MODULE123__BUS*CR*MCI*STATUS**</v>
      </c>
      <c r="X126">
        <f>COUNTIFS(core_mc[TestName],misc[[#This Row],[Core_BUS_String]],core_mc[VisualId],MC_Check!$H$2)</f>
        <v>0</v>
      </c>
      <c r="Y126" t="str">
        <f>_xlfn.TEXTJOIN("",,"*SOCKET0**COMPUTE",misc[[#This Row],[Compute]],"**CPU**MODULE",misc[[#This Row],[Module]],splitchar,"L2*CR*MCI*STATUS**")</f>
        <v>*SOCKET0**COMPUTE2**CPU**MODULE123__L2*CR*MCI*STATUS**</v>
      </c>
      <c r="Z126">
        <f>COUNTIFS(core_mc[TestName],misc[[#This Row],[Core_L2_String]],core_mc[VisualId],MC_Check!$H$2)</f>
        <v>0</v>
      </c>
      <c r="AA126">
        <f>misc[[#This Row],[Core_BBL_Count]]+misc[[#This Row],[Core_IC_Count]]+misc[[#This Row],[Core_MEC_Count]]+misc[[#This Row],[Core_AGU_Count]]+misc[[#This Row],[Core_L2_Count]]+misc[[#This Row],[Core_BUS_Count]]</f>
        <v>0</v>
      </c>
      <c r="AB1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AD126">
        <f>COUNTIFS(cha_mc[TestName],misc[[#This Row],[LLC_MCA_String]],cha_mc[VisualId],MC_Check!$H$2)</f>
        <v>0</v>
      </c>
    </row>
    <row r="127" spans="6:30" x14ac:dyDescent="0.3">
      <c r="F127">
        <v>2</v>
      </c>
      <c r="G127">
        <f t="shared" ref="G127:G158" si="14">G126+1</f>
        <v>124</v>
      </c>
      <c r="H127" s="95">
        <f>IF(MC_Check!$AK$2="PHY",misc[[#This Row],[location]],misc[[#This Row],[Module_log]])</f>
        <v>124</v>
      </c>
      <c r="I127" s="95" t="s">
        <v>145</v>
      </c>
      <c r="J127" s="5" t="b">
        <f>misc[[#This Row],[Core_Hitter_Count]]&gt;0</f>
        <v>0</v>
      </c>
      <c r="K127" t="b">
        <f>misc[[#This Row],[LLC_Hitter_Count]]&gt;0</f>
        <v>0</v>
      </c>
      <c r="L127" t="b">
        <f>misc[[#This Row],[CHA_Hitter_Count]]&gt;0</f>
        <v>0</v>
      </c>
      <c r="M127" t="str">
        <f>_xlfn.TEXTJOIN("",,"*SOCKET0**COMPUTE",misc[[#This Row],[Compute]],"**UNCORE**CHA**CHA",misc[[#This Row],[location]],splitchar,"UTIL**MC*STATUS*")</f>
        <v>*SOCKET0**COMPUTE2**UNCORE**CHA**CHA124__UTIL**MC*STATUS*</v>
      </c>
      <c r="N127">
        <f>COUNTIFS(cha_mc[TestName],misc[[#This Row],[CHA_MCA_String]],cha_mc[VisualId],MC_Check!$H$2)</f>
        <v>0</v>
      </c>
      <c r="O127" t="str">
        <f>_xlfn.TEXTJOIN("",,"*SOCKET0**COMPUTE",misc[[#This Row],[Compute]],"**CPU**MODULE",misc[[#This Row],[Module]],splitchar,"MEC*CR*MCI*STATUS**")</f>
        <v>*SOCKET0**COMPUTE2**CPU**MODULE124__MEC*CR*MCI*STATUS**</v>
      </c>
      <c r="P127">
        <f>COUNTIFS(core_mc[TestName],misc[[#This Row],[MEC_MCA_String]],core_mc[VisualId],MC_Check!$H$2)</f>
        <v>0</v>
      </c>
      <c r="Q127" t="str">
        <f>_xlfn.TEXTJOIN("",,"*SOCKET0**COMPUTE",misc[[#This Row],[Compute]],"**CPU**MODULE",misc[[#This Row],[Module]],splitchar,"AGU*CR*MCI*STATUS**")</f>
        <v>*SOCKET0**COMPUTE2**CPU**MODULE124__AGU*CR*MCI*STATUS**</v>
      </c>
      <c r="R127">
        <f>COUNTIFS(core_mc[TestName],misc[[#This Row],[AGU_MCA_String]],core_mc[VisualId],MC_Check!$H$2)</f>
        <v>0</v>
      </c>
      <c r="S127" t="str">
        <f>_xlfn.TEXTJOIN("",,"*SOCKET0**COMPUTE",misc[[#This Row],[Compute]],"**CPU**MODULE",misc[[#This Row],[Module]],splitchar,"IC*CR*MCI*STATUS**")</f>
        <v>*SOCKET0**COMPUTE2**CPU**MODULE124__IC*CR*MCI*STATUS**</v>
      </c>
      <c r="T127">
        <f>COUNTIFS(core_mc[TestName],misc[[#This Row],[IC_MCA_String]],core_mc[VisualId],MC_Check!$H$2)</f>
        <v>0</v>
      </c>
      <c r="U127" t="str">
        <f>_xlfn.TEXTJOIN("",,"*SOCKET0**COMPUTE",misc[[#This Row],[Compute]],"**CPU**MODULE",misc[[#This Row],[Module]],splitchar,"BBL*CR*MCI*STATUS**")</f>
        <v>*SOCKET0**COMPUTE2**CPU**MODULE124__BBL*CR*MCI*STATUS**</v>
      </c>
      <c r="V127">
        <f>COUNTIFS(core_mc[TestName],misc[[#This Row],[CORE_BBL_String]],core_mc[VisualId],MC_Check!$H$2)</f>
        <v>0</v>
      </c>
      <c r="W127" t="str">
        <f>_xlfn.TEXTJOIN("",,"*SOCKET0**COMPUTE",misc[[#This Row],[Compute]],"**CPU**MODULE",misc[[#This Row],[Module]],splitchar,"BUS*CR*MCI*STATUS**")</f>
        <v>*SOCKET0**COMPUTE2**CPU**MODULE124__BUS*CR*MCI*STATUS**</v>
      </c>
      <c r="X127">
        <f>COUNTIFS(core_mc[TestName],misc[[#This Row],[Core_BUS_String]],core_mc[VisualId],MC_Check!$H$2)</f>
        <v>0</v>
      </c>
      <c r="Y127" t="str">
        <f>_xlfn.TEXTJOIN("",,"*SOCKET0**COMPUTE",misc[[#This Row],[Compute]],"**CPU**MODULE",misc[[#This Row],[Module]],splitchar,"L2*CR*MCI*STATUS**")</f>
        <v>*SOCKET0**COMPUTE2**CPU**MODULE124__L2*CR*MCI*STATUS**</v>
      </c>
      <c r="Z127">
        <f>COUNTIFS(core_mc[TestName],misc[[#This Row],[Core_L2_String]],core_mc[VisualId],MC_Check!$H$2)</f>
        <v>0</v>
      </c>
      <c r="AA127">
        <f>misc[[#This Row],[Core_BBL_Count]]+misc[[#This Row],[Core_IC_Count]]+misc[[#This Row],[Core_MEC_Count]]+misc[[#This Row],[Core_AGU_Count]]+misc[[#This Row],[Core_L2_Count]]+misc[[#This Row],[Core_BUS_Count]]</f>
        <v>0</v>
      </c>
      <c r="AB1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AD127">
        <f>COUNTIFS(cha_mc[TestName],misc[[#This Row],[LLC_MCA_String]],cha_mc[VisualId],MC_Check!$H$2)</f>
        <v>0</v>
      </c>
    </row>
    <row r="128" spans="6:30" x14ac:dyDescent="0.3">
      <c r="F128">
        <v>2</v>
      </c>
      <c r="G128">
        <f t="shared" si="14"/>
        <v>125</v>
      </c>
      <c r="H128" s="95">
        <f>IF(MC_Check!$AK$2="PHY",misc[[#This Row],[location]],misc[[#This Row],[Module_log]])</f>
        <v>125</v>
      </c>
      <c r="I128" s="95" t="s">
        <v>145</v>
      </c>
      <c r="J128" s="5" t="b">
        <f>misc[[#This Row],[Core_Hitter_Count]]&gt;0</f>
        <v>0</v>
      </c>
      <c r="K128" t="b">
        <f>misc[[#This Row],[LLC_Hitter_Count]]&gt;0</f>
        <v>0</v>
      </c>
      <c r="L128" t="b">
        <f>misc[[#This Row],[CHA_Hitter_Count]]&gt;0</f>
        <v>0</v>
      </c>
      <c r="M128" t="str">
        <f>_xlfn.TEXTJOIN("",,"*SOCKET0**COMPUTE",misc[[#This Row],[Compute]],"**UNCORE**CHA**CHA",misc[[#This Row],[location]],splitchar,"UTIL**MC*STATUS*")</f>
        <v>*SOCKET0**COMPUTE2**UNCORE**CHA**CHA125__UTIL**MC*STATUS*</v>
      </c>
      <c r="N128">
        <f>COUNTIFS(cha_mc[TestName],misc[[#This Row],[CHA_MCA_String]],cha_mc[VisualId],MC_Check!$H$2)</f>
        <v>0</v>
      </c>
      <c r="O128" t="str">
        <f>_xlfn.TEXTJOIN("",,"*SOCKET0**COMPUTE",misc[[#This Row],[Compute]],"**CPU**MODULE",misc[[#This Row],[Module]],splitchar,"MEC*CR*MCI*STATUS**")</f>
        <v>*SOCKET0**COMPUTE2**CPU**MODULE125__MEC*CR*MCI*STATUS**</v>
      </c>
      <c r="P128">
        <f>COUNTIFS(core_mc[TestName],misc[[#This Row],[MEC_MCA_String]],core_mc[VisualId],MC_Check!$H$2)</f>
        <v>0</v>
      </c>
      <c r="Q128" t="str">
        <f>_xlfn.TEXTJOIN("",,"*SOCKET0**COMPUTE",misc[[#This Row],[Compute]],"**CPU**MODULE",misc[[#This Row],[Module]],splitchar,"AGU*CR*MCI*STATUS**")</f>
        <v>*SOCKET0**COMPUTE2**CPU**MODULE125__AGU*CR*MCI*STATUS**</v>
      </c>
      <c r="R128">
        <f>COUNTIFS(core_mc[TestName],misc[[#This Row],[AGU_MCA_String]],core_mc[VisualId],MC_Check!$H$2)</f>
        <v>0</v>
      </c>
      <c r="S128" t="str">
        <f>_xlfn.TEXTJOIN("",,"*SOCKET0**COMPUTE",misc[[#This Row],[Compute]],"**CPU**MODULE",misc[[#This Row],[Module]],splitchar,"IC*CR*MCI*STATUS**")</f>
        <v>*SOCKET0**COMPUTE2**CPU**MODULE125__IC*CR*MCI*STATUS**</v>
      </c>
      <c r="T128">
        <f>COUNTIFS(core_mc[TestName],misc[[#This Row],[IC_MCA_String]],core_mc[VisualId],MC_Check!$H$2)</f>
        <v>0</v>
      </c>
      <c r="U128" t="str">
        <f>_xlfn.TEXTJOIN("",,"*SOCKET0**COMPUTE",misc[[#This Row],[Compute]],"**CPU**MODULE",misc[[#This Row],[Module]],splitchar,"BBL*CR*MCI*STATUS**")</f>
        <v>*SOCKET0**COMPUTE2**CPU**MODULE125__BBL*CR*MCI*STATUS**</v>
      </c>
      <c r="V128">
        <f>COUNTIFS(core_mc[TestName],misc[[#This Row],[CORE_BBL_String]],core_mc[VisualId],MC_Check!$H$2)</f>
        <v>0</v>
      </c>
      <c r="W128" t="str">
        <f>_xlfn.TEXTJOIN("",,"*SOCKET0**COMPUTE",misc[[#This Row],[Compute]],"**CPU**MODULE",misc[[#This Row],[Module]],splitchar,"BUS*CR*MCI*STATUS**")</f>
        <v>*SOCKET0**COMPUTE2**CPU**MODULE125__BUS*CR*MCI*STATUS**</v>
      </c>
      <c r="X128">
        <f>COUNTIFS(core_mc[TestName],misc[[#This Row],[Core_BUS_String]],core_mc[VisualId],MC_Check!$H$2)</f>
        <v>0</v>
      </c>
      <c r="Y128" t="str">
        <f>_xlfn.TEXTJOIN("",,"*SOCKET0**COMPUTE",misc[[#This Row],[Compute]],"**CPU**MODULE",misc[[#This Row],[Module]],splitchar,"L2*CR*MCI*STATUS**")</f>
        <v>*SOCKET0**COMPUTE2**CPU**MODULE125__L2*CR*MCI*STATUS**</v>
      </c>
      <c r="Z128">
        <f>COUNTIFS(core_mc[TestName],misc[[#This Row],[Core_L2_String]],core_mc[VisualId],MC_Check!$H$2)</f>
        <v>0</v>
      </c>
      <c r="AA128">
        <f>misc[[#This Row],[Core_BBL_Count]]+misc[[#This Row],[Core_IC_Count]]+misc[[#This Row],[Core_MEC_Count]]+misc[[#This Row],[Core_AGU_Count]]+misc[[#This Row],[Core_L2_Count]]+misc[[#This Row],[Core_BUS_Count]]</f>
        <v>0</v>
      </c>
      <c r="AB1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AD128">
        <f>COUNTIFS(cha_mc[TestName],misc[[#This Row],[LLC_MCA_String]],cha_mc[VisualId],MC_Check!$H$2)</f>
        <v>0</v>
      </c>
    </row>
    <row r="129" spans="6:30" x14ac:dyDescent="0.3">
      <c r="F129">
        <v>2</v>
      </c>
      <c r="G129">
        <f t="shared" si="14"/>
        <v>126</v>
      </c>
      <c r="H129" s="95">
        <f>IF(MC_Check!$AK$2="PHY",misc[[#This Row],[location]],misc[[#This Row],[Module_log]])</f>
        <v>126</v>
      </c>
      <c r="I129">
        <f>misc[[#This Row],[Compute]]*24+0</f>
        <v>48</v>
      </c>
      <c r="J129" s="5" t="b">
        <f>misc[[#This Row],[Core_Hitter_Count]]&gt;0</f>
        <v>0</v>
      </c>
      <c r="K129" t="b">
        <f>misc[[#This Row],[LLC_Hitter_Count]]&gt;0</f>
        <v>0</v>
      </c>
      <c r="L129" t="b">
        <f>misc[[#This Row],[CHA_Hitter_Count]]&gt;0</f>
        <v>0</v>
      </c>
      <c r="M129" t="str">
        <f>_xlfn.TEXTJOIN("",,"*SOCKET0**COMPUTE",misc[[#This Row],[Compute]],"**UNCORE**CHA**CHA",misc[[#This Row],[location]],splitchar,"UTIL**MC*STATUS*")</f>
        <v>*SOCKET0**COMPUTE2**UNCORE**CHA**CHA126__UTIL**MC*STATUS*</v>
      </c>
      <c r="N129">
        <f>COUNTIFS(cha_mc[TestName],misc[[#This Row],[CHA_MCA_String]],cha_mc[VisualId],MC_Check!$H$2)</f>
        <v>0</v>
      </c>
      <c r="O129" t="str">
        <f>_xlfn.TEXTJOIN("",,"*SOCKET0**COMPUTE",misc[[#This Row],[Compute]],"**CPU**MODULE",misc[[#This Row],[Module]],splitchar,"MEC*CR*MCI*STATUS**")</f>
        <v>*SOCKET0**COMPUTE2**CPU**MODULE126__MEC*CR*MCI*STATUS**</v>
      </c>
      <c r="P129">
        <f>COUNTIFS(core_mc[TestName],misc[[#This Row],[MEC_MCA_String]],core_mc[VisualId],MC_Check!$H$2)</f>
        <v>0</v>
      </c>
      <c r="Q129" t="str">
        <f>_xlfn.TEXTJOIN("",,"*SOCKET0**COMPUTE",misc[[#This Row],[Compute]],"**CPU**MODULE",misc[[#This Row],[Module]],splitchar,"AGU*CR*MCI*STATUS**")</f>
        <v>*SOCKET0**COMPUTE2**CPU**MODULE126__AGU*CR*MCI*STATUS**</v>
      </c>
      <c r="R129">
        <f>COUNTIFS(core_mc[TestName],misc[[#This Row],[AGU_MCA_String]],core_mc[VisualId],MC_Check!$H$2)</f>
        <v>0</v>
      </c>
      <c r="S129" t="str">
        <f>_xlfn.TEXTJOIN("",,"*SOCKET0**COMPUTE",misc[[#This Row],[Compute]],"**CPU**MODULE",misc[[#This Row],[Module]],splitchar,"IC*CR*MCI*STATUS**")</f>
        <v>*SOCKET0**COMPUTE2**CPU**MODULE126__IC*CR*MCI*STATUS**</v>
      </c>
      <c r="T129">
        <f>COUNTIFS(core_mc[TestName],misc[[#This Row],[IC_MCA_String]],core_mc[VisualId],MC_Check!$H$2)</f>
        <v>0</v>
      </c>
      <c r="U129" t="str">
        <f>_xlfn.TEXTJOIN("",,"*SOCKET0**COMPUTE",misc[[#This Row],[Compute]],"**CPU**MODULE",misc[[#This Row],[Module]],splitchar,"BBL*CR*MCI*STATUS**")</f>
        <v>*SOCKET0**COMPUTE2**CPU**MODULE126__BBL*CR*MCI*STATUS**</v>
      </c>
      <c r="V129">
        <f>COUNTIFS(core_mc[TestName],misc[[#This Row],[CORE_BBL_String]],core_mc[VisualId],MC_Check!$H$2)</f>
        <v>0</v>
      </c>
      <c r="W129" t="str">
        <f>_xlfn.TEXTJOIN("",,"*SOCKET0**COMPUTE",misc[[#This Row],[Compute]],"**CPU**MODULE",misc[[#This Row],[Module]],splitchar,"BUS*CR*MCI*STATUS**")</f>
        <v>*SOCKET0**COMPUTE2**CPU**MODULE126__BUS*CR*MCI*STATUS**</v>
      </c>
      <c r="X129">
        <f>COUNTIFS(core_mc[TestName],misc[[#This Row],[Core_BUS_String]],core_mc[VisualId],MC_Check!$H$2)</f>
        <v>0</v>
      </c>
      <c r="Y129" t="str">
        <f>_xlfn.TEXTJOIN("",,"*SOCKET0**COMPUTE",misc[[#This Row],[Compute]],"**CPU**MODULE",misc[[#This Row],[Module]],splitchar,"L2*CR*MCI*STATUS**")</f>
        <v>*SOCKET0**COMPUTE2**CPU**MODULE126__L2*CR*MCI*STATUS**</v>
      </c>
      <c r="Z129">
        <f>COUNTIFS(core_mc[TestName],misc[[#This Row],[Core_L2_String]],core_mc[VisualId],MC_Check!$H$2)</f>
        <v>0</v>
      </c>
      <c r="AA129">
        <f>misc[[#This Row],[Core_BBL_Count]]+misc[[#This Row],[Core_IC_Count]]+misc[[#This Row],[Core_MEC_Count]]+misc[[#This Row],[Core_AGU_Count]]+misc[[#This Row],[Core_L2_Count]]+misc[[#This Row],[Core_BUS_Count]]</f>
        <v>0</v>
      </c>
      <c r="AB1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AD129">
        <f>COUNTIFS(cha_mc[TestName],misc[[#This Row],[LLC_MCA_String]],cha_mc[VisualId],MC_Check!$H$2)</f>
        <v>0</v>
      </c>
    </row>
    <row r="130" spans="6:30" x14ac:dyDescent="0.3">
      <c r="F130">
        <v>2</v>
      </c>
      <c r="G130">
        <f t="shared" si="14"/>
        <v>127</v>
      </c>
      <c r="H130" s="95">
        <f>IF(MC_Check!$AK$2="PHY",misc[[#This Row],[location]],misc[[#This Row],[Module_log]])</f>
        <v>127</v>
      </c>
      <c r="I130">
        <f>misc[[#This Row],[Compute]]*24+4</f>
        <v>52</v>
      </c>
      <c r="J130" s="5" t="b">
        <f>misc[[#This Row],[Core_Hitter_Count]]&gt;0</f>
        <v>0</v>
      </c>
      <c r="K130" t="b">
        <f>misc[[#This Row],[LLC_Hitter_Count]]&gt;0</f>
        <v>0</v>
      </c>
      <c r="L130" t="b">
        <f>misc[[#This Row],[CHA_Hitter_Count]]&gt;0</f>
        <v>0</v>
      </c>
      <c r="M130" t="str">
        <f>_xlfn.TEXTJOIN("",,"*SOCKET0**COMPUTE",misc[[#This Row],[Compute]],"**UNCORE**CHA**CHA",misc[[#This Row],[location]],splitchar,"UTIL**MC*STATUS*")</f>
        <v>*SOCKET0**COMPUTE2**UNCORE**CHA**CHA127__UTIL**MC*STATUS*</v>
      </c>
      <c r="N130">
        <f>COUNTIFS(cha_mc[TestName],misc[[#This Row],[CHA_MCA_String]],cha_mc[VisualId],MC_Check!$H$2)</f>
        <v>0</v>
      </c>
      <c r="O130" t="str">
        <f>_xlfn.TEXTJOIN("",,"*SOCKET0**COMPUTE",misc[[#This Row],[Compute]],"**CPU**MODULE",misc[[#This Row],[Module]],splitchar,"MEC*CR*MCI*STATUS**")</f>
        <v>*SOCKET0**COMPUTE2**CPU**MODULE127__MEC*CR*MCI*STATUS**</v>
      </c>
      <c r="P130">
        <f>COUNTIFS(core_mc[TestName],misc[[#This Row],[MEC_MCA_String]],core_mc[VisualId],MC_Check!$H$2)</f>
        <v>0</v>
      </c>
      <c r="Q130" t="str">
        <f>_xlfn.TEXTJOIN("",,"*SOCKET0**COMPUTE",misc[[#This Row],[Compute]],"**CPU**MODULE",misc[[#This Row],[Module]],splitchar,"AGU*CR*MCI*STATUS**")</f>
        <v>*SOCKET0**COMPUTE2**CPU**MODULE127__AGU*CR*MCI*STATUS**</v>
      </c>
      <c r="R130">
        <f>COUNTIFS(core_mc[TestName],misc[[#This Row],[AGU_MCA_String]],core_mc[VisualId],MC_Check!$H$2)</f>
        <v>0</v>
      </c>
      <c r="S130" t="str">
        <f>_xlfn.TEXTJOIN("",,"*SOCKET0**COMPUTE",misc[[#This Row],[Compute]],"**CPU**MODULE",misc[[#This Row],[Module]],splitchar,"IC*CR*MCI*STATUS**")</f>
        <v>*SOCKET0**COMPUTE2**CPU**MODULE127__IC*CR*MCI*STATUS**</v>
      </c>
      <c r="T130">
        <f>COUNTIFS(core_mc[TestName],misc[[#This Row],[IC_MCA_String]],core_mc[VisualId],MC_Check!$H$2)</f>
        <v>0</v>
      </c>
      <c r="U130" t="str">
        <f>_xlfn.TEXTJOIN("",,"*SOCKET0**COMPUTE",misc[[#This Row],[Compute]],"**CPU**MODULE",misc[[#This Row],[Module]],splitchar,"BBL*CR*MCI*STATUS**")</f>
        <v>*SOCKET0**COMPUTE2**CPU**MODULE127__BBL*CR*MCI*STATUS**</v>
      </c>
      <c r="V130">
        <f>COUNTIFS(core_mc[TestName],misc[[#This Row],[CORE_BBL_String]],core_mc[VisualId],MC_Check!$H$2)</f>
        <v>0</v>
      </c>
      <c r="W130" t="str">
        <f>_xlfn.TEXTJOIN("",,"*SOCKET0**COMPUTE",misc[[#This Row],[Compute]],"**CPU**MODULE",misc[[#This Row],[Module]],splitchar,"BUS*CR*MCI*STATUS**")</f>
        <v>*SOCKET0**COMPUTE2**CPU**MODULE127__BUS*CR*MCI*STATUS**</v>
      </c>
      <c r="X130">
        <f>COUNTIFS(core_mc[TestName],misc[[#This Row],[Core_BUS_String]],core_mc[VisualId],MC_Check!$H$2)</f>
        <v>0</v>
      </c>
      <c r="Y130" t="str">
        <f>_xlfn.TEXTJOIN("",,"*SOCKET0**COMPUTE",misc[[#This Row],[Compute]],"**CPU**MODULE",misc[[#This Row],[Module]],splitchar,"L2*CR*MCI*STATUS**")</f>
        <v>*SOCKET0**COMPUTE2**CPU**MODULE127__L2*CR*MCI*STATUS**</v>
      </c>
      <c r="Z130">
        <f>COUNTIFS(core_mc[TestName],misc[[#This Row],[Core_L2_String]],core_mc[VisualId],MC_Check!$H$2)</f>
        <v>0</v>
      </c>
      <c r="AA130">
        <f>misc[[#This Row],[Core_BBL_Count]]+misc[[#This Row],[Core_IC_Count]]+misc[[#This Row],[Core_MEC_Count]]+misc[[#This Row],[Core_AGU_Count]]+misc[[#This Row],[Core_L2_Count]]+misc[[#This Row],[Core_BUS_Count]]</f>
        <v>0</v>
      </c>
      <c r="AB1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AD130">
        <f>COUNTIFS(cha_mc[TestName],misc[[#This Row],[LLC_MCA_String]],cha_mc[VisualId],MC_Check!$H$2)</f>
        <v>0</v>
      </c>
    </row>
    <row r="131" spans="6:30" x14ac:dyDescent="0.3">
      <c r="F131">
        <v>2</v>
      </c>
      <c r="G131">
        <f t="shared" si="14"/>
        <v>128</v>
      </c>
      <c r="H131" s="95">
        <f>IF(MC_Check!$AK$2="PHY",misc[[#This Row],[location]],misc[[#This Row],[Module_log]])</f>
        <v>128</v>
      </c>
      <c r="I131">
        <f>misc[[#This Row],[Compute]]*24+8</f>
        <v>56</v>
      </c>
      <c r="J131" s="5" t="b">
        <f>misc[[#This Row],[Core_Hitter_Count]]&gt;0</f>
        <v>0</v>
      </c>
      <c r="K131" t="b">
        <f>misc[[#This Row],[LLC_Hitter_Count]]&gt;0</f>
        <v>0</v>
      </c>
      <c r="L131" t="b">
        <f>misc[[#This Row],[CHA_Hitter_Count]]&gt;0</f>
        <v>0</v>
      </c>
      <c r="M131" t="str">
        <f>_xlfn.TEXTJOIN("",,"*SOCKET0**COMPUTE",misc[[#This Row],[Compute]],"**UNCORE**CHA**CHA",misc[[#This Row],[location]],splitchar,"UTIL**MC*STATUS*")</f>
        <v>*SOCKET0**COMPUTE2**UNCORE**CHA**CHA128__UTIL**MC*STATUS*</v>
      </c>
      <c r="N131">
        <f>COUNTIFS(cha_mc[TestName],misc[[#This Row],[CHA_MCA_String]],cha_mc[VisualId],MC_Check!$H$2)</f>
        <v>0</v>
      </c>
      <c r="O131" t="str">
        <f>_xlfn.TEXTJOIN("",,"*SOCKET0**COMPUTE",misc[[#This Row],[Compute]],"**CPU**MODULE",misc[[#This Row],[Module]],splitchar,"MEC*CR*MCI*STATUS**")</f>
        <v>*SOCKET0**COMPUTE2**CPU**MODULE128__MEC*CR*MCI*STATUS**</v>
      </c>
      <c r="P131">
        <f>COUNTIFS(core_mc[TestName],misc[[#This Row],[MEC_MCA_String]],core_mc[VisualId],MC_Check!$H$2)</f>
        <v>0</v>
      </c>
      <c r="Q131" t="str">
        <f>_xlfn.TEXTJOIN("",,"*SOCKET0**COMPUTE",misc[[#This Row],[Compute]],"**CPU**MODULE",misc[[#This Row],[Module]],splitchar,"AGU*CR*MCI*STATUS**")</f>
        <v>*SOCKET0**COMPUTE2**CPU**MODULE128__AGU*CR*MCI*STATUS**</v>
      </c>
      <c r="R131">
        <f>COUNTIFS(core_mc[TestName],misc[[#This Row],[AGU_MCA_String]],core_mc[VisualId],MC_Check!$H$2)</f>
        <v>0</v>
      </c>
      <c r="S131" t="str">
        <f>_xlfn.TEXTJOIN("",,"*SOCKET0**COMPUTE",misc[[#This Row],[Compute]],"**CPU**MODULE",misc[[#This Row],[Module]],splitchar,"IC*CR*MCI*STATUS**")</f>
        <v>*SOCKET0**COMPUTE2**CPU**MODULE128__IC*CR*MCI*STATUS**</v>
      </c>
      <c r="T131">
        <f>COUNTIFS(core_mc[TestName],misc[[#This Row],[IC_MCA_String]],core_mc[VisualId],MC_Check!$H$2)</f>
        <v>0</v>
      </c>
      <c r="U131" t="str">
        <f>_xlfn.TEXTJOIN("",,"*SOCKET0**COMPUTE",misc[[#This Row],[Compute]],"**CPU**MODULE",misc[[#This Row],[Module]],splitchar,"BBL*CR*MCI*STATUS**")</f>
        <v>*SOCKET0**COMPUTE2**CPU**MODULE128__BBL*CR*MCI*STATUS**</v>
      </c>
      <c r="V131">
        <f>COUNTIFS(core_mc[TestName],misc[[#This Row],[CORE_BBL_String]],core_mc[VisualId],MC_Check!$H$2)</f>
        <v>0</v>
      </c>
      <c r="W131" t="str">
        <f>_xlfn.TEXTJOIN("",,"*SOCKET0**COMPUTE",misc[[#This Row],[Compute]],"**CPU**MODULE",misc[[#This Row],[Module]],splitchar,"BUS*CR*MCI*STATUS**")</f>
        <v>*SOCKET0**COMPUTE2**CPU**MODULE128__BUS*CR*MCI*STATUS**</v>
      </c>
      <c r="X131">
        <f>COUNTIFS(core_mc[TestName],misc[[#This Row],[Core_BUS_String]],core_mc[VisualId],MC_Check!$H$2)</f>
        <v>0</v>
      </c>
      <c r="Y131" t="str">
        <f>_xlfn.TEXTJOIN("",,"*SOCKET0**COMPUTE",misc[[#This Row],[Compute]],"**CPU**MODULE",misc[[#This Row],[Module]],splitchar,"L2*CR*MCI*STATUS**")</f>
        <v>*SOCKET0**COMPUTE2**CPU**MODULE128__L2*CR*MCI*STATUS**</v>
      </c>
      <c r="Z131">
        <f>COUNTIFS(core_mc[TestName],misc[[#This Row],[Core_L2_String]],core_mc[VisualId],MC_Check!$H$2)</f>
        <v>0</v>
      </c>
      <c r="AA131">
        <f>misc[[#This Row],[Core_BBL_Count]]+misc[[#This Row],[Core_IC_Count]]+misc[[#This Row],[Core_MEC_Count]]+misc[[#This Row],[Core_AGU_Count]]+misc[[#This Row],[Core_L2_Count]]+misc[[#This Row],[Core_BUS_Count]]</f>
        <v>0</v>
      </c>
      <c r="AB1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AD131">
        <f>COUNTIFS(cha_mc[TestName],misc[[#This Row],[LLC_MCA_String]],cha_mc[VisualId],MC_Check!$H$2)</f>
        <v>0</v>
      </c>
    </row>
    <row r="132" spans="6:30" x14ac:dyDescent="0.3">
      <c r="F132">
        <v>2</v>
      </c>
      <c r="G132">
        <f t="shared" si="14"/>
        <v>129</v>
      </c>
      <c r="H132" s="95">
        <f>IF(MC_Check!$AK$2="PHY",misc[[#This Row],[location]],misc[[#This Row],[Module_log]])</f>
        <v>129</v>
      </c>
      <c r="I132" s="95" t="s">
        <v>145</v>
      </c>
      <c r="J132" s="5" t="b">
        <f>misc[[#This Row],[Core_Hitter_Count]]&gt;0</f>
        <v>0</v>
      </c>
      <c r="K132" t="b">
        <f>misc[[#This Row],[LLC_Hitter_Count]]&gt;0</f>
        <v>0</v>
      </c>
      <c r="L132" t="b">
        <f>misc[[#This Row],[CHA_Hitter_Count]]&gt;0</f>
        <v>0</v>
      </c>
      <c r="M132" t="str">
        <f>_xlfn.TEXTJOIN("",,"*SOCKET0**COMPUTE",misc[[#This Row],[Compute]],"**UNCORE**CHA**CHA",misc[[#This Row],[location]],splitchar,"UTIL**MC*STATUS*")</f>
        <v>*SOCKET0**COMPUTE2**UNCORE**CHA**CHA129__UTIL**MC*STATUS*</v>
      </c>
      <c r="N132">
        <f>COUNTIFS(cha_mc[TestName],misc[[#This Row],[CHA_MCA_String]],cha_mc[VisualId],MC_Check!$H$2)</f>
        <v>0</v>
      </c>
      <c r="O132" t="str">
        <f>_xlfn.TEXTJOIN("",,"*SOCKET0**COMPUTE",misc[[#This Row],[Compute]],"**CPU**MODULE",misc[[#This Row],[Module]],splitchar,"MEC*CR*MCI*STATUS**")</f>
        <v>*SOCKET0**COMPUTE2**CPU**MODULE129__MEC*CR*MCI*STATUS**</v>
      </c>
      <c r="P132">
        <f>COUNTIFS(core_mc[TestName],misc[[#This Row],[MEC_MCA_String]],core_mc[VisualId],MC_Check!$H$2)</f>
        <v>0</v>
      </c>
      <c r="Q132" t="str">
        <f>_xlfn.TEXTJOIN("",,"*SOCKET0**COMPUTE",misc[[#This Row],[Compute]],"**CPU**MODULE",misc[[#This Row],[Module]],splitchar,"AGU*CR*MCI*STATUS**")</f>
        <v>*SOCKET0**COMPUTE2**CPU**MODULE129__AGU*CR*MCI*STATUS**</v>
      </c>
      <c r="R132">
        <f>COUNTIFS(core_mc[TestName],misc[[#This Row],[AGU_MCA_String]],core_mc[VisualId],MC_Check!$H$2)</f>
        <v>0</v>
      </c>
      <c r="S132" t="str">
        <f>_xlfn.TEXTJOIN("",,"*SOCKET0**COMPUTE",misc[[#This Row],[Compute]],"**CPU**MODULE",misc[[#This Row],[Module]],splitchar,"IC*CR*MCI*STATUS**")</f>
        <v>*SOCKET0**COMPUTE2**CPU**MODULE129__IC*CR*MCI*STATUS**</v>
      </c>
      <c r="T132">
        <f>COUNTIFS(core_mc[TestName],misc[[#This Row],[IC_MCA_String]],core_mc[VisualId],MC_Check!$H$2)</f>
        <v>0</v>
      </c>
      <c r="U132" t="str">
        <f>_xlfn.TEXTJOIN("",,"*SOCKET0**COMPUTE",misc[[#This Row],[Compute]],"**CPU**MODULE",misc[[#This Row],[Module]],splitchar,"BBL*CR*MCI*STATUS**")</f>
        <v>*SOCKET0**COMPUTE2**CPU**MODULE129__BBL*CR*MCI*STATUS**</v>
      </c>
      <c r="V132">
        <f>COUNTIFS(core_mc[TestName],misc[[#This Row],[CORE_BBL_String]],core_mc[VisualId],MC_Check!$H$2)</f>
        <v>0</v>
      </c>
      <c r="W132" t="str">
        <f>_xlfn.TEXTJOIN("",,"*SOCKET0**COMPUTE",misc[[#This Row],[Compute]],"**CPU**MODULE",misc[[#This Row],[Module]],splitchar,"BUS*CR*MCI*STATUS**")</f>
        <v>*SOCKET0**COMPUTE2**CPU**MODULE129__BUS*CR*MCI*STATUS**</v>
      </c>
      <c r="X132">
        <f>COUNTIFS(core_mc[TestName],misc[[#This Row],[Core_BUS_String]],core_mc[VisualId],MC_Check!$H$2)</f>
        <v>0</v>
      </c>
      <c r="Y132" t="str">
        <f>_xlfn.TEXTJOIN("",,"*SOCKET0**COMPUTE",misc[[#This Row],[Compute]],"**CPU**MODULE",misc[[#This Row],[Module]],splitchar,"L2*CR*MCI*STATUS**")</f>
        <v>*SOCKET0**COMPUTE2**CPU**MODULE129__L2*CR*MCI*STATUS**</v>
      </c>
      <c r="Z132">
        <f>COUNTIFS(core_mc[TestName],misc[[#This Row],[Core_L2_String]],core_mc[VisualId],MC_Check!$H$2)</f>
        <v>0</v>
      </c>
      <c r="AA132">
        <f>misc[[#This Row],[Core_BBL_Count]]+misc[[#This Row],[Core_IC_Count]]+misc[[#This Row],[Core_MEC_Count]]+misc[[#This Row],[Core_AGU_Count]]+misc[[#This Row],[Core_L2_Count]]+misc[[#This Row],[Core_BUS_Count]]</f>
        <v>0</v>
      </c>
      <c r="AB1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AD132">
        <f>COUNTIFS(cha_mc[TestName],misc[[#This Row],[LLC_MCA_String]],cha_mc[VisualId],MC_Check!$H$2)</f>
        <v>0</v>
      </c>
    </row>
    <row r="133" spans="6:30" x14ac:dyDescent="0.3">
      <c r="F133">
        <v>2</v>
      </c>
      <c r="G133">
        <f t="shared" si="14"/>
        <v>130</v>
      </c>
      <c r="H133" s="95">
        <f>IF(MC_Check!$AK$2="PHY",misc[[#This Row],[location]],misc[[#This Row],[Module_log]])</f>
        <v>130</v>
      </c>
      <c r="I133" s="95" t="s">
        <v>145</v>
      </c>
      <c r="J133" s="5" t="b">
        <f>misc[[#This Row],[Core_Hitter_Count]]&gt;0</f>
        <v>0</v>
      </c>
      <c r="K133" t="b">
        <f>misc[[#This Row],[LLC_Hitter_Count]]&gt;0</f>
        <v>0</v>
      </c>
      <c r="L133" t="b">
        <f>misc[[#This Row],[CHA_Hitter_Count]]&gt;0</f>
        <v>0</v>
      </c>
      <c r="M133" t="str">
        <f>_xlfn.TEXTJOIN("",,"*SOCKET0**COMPUTE",misc[[#This Row],[Compute]],"**UNCORE**CHA**CHA",misc[[#This Row],[location]],splitchar,"UTIL**MC*STATUS*")</f>
        <v>*SOCKET0**COMPUTE2**UNCORE**CHA**CHA130__UTIL**MC*STATUS*</v>
      </c>
      <c r="N133">
        <f>COUNTIFS(cha_mc[TestName],misc[[#This Row],[CHA_MCA_String]],cha_mc[VisualId],MC_Check!$H$2)</f>
        <v>0</v>
      </c>
      <c r="O133" t="str">
        <f>_xlfn.TEXTJOIN("",,"*SOCKET0**COMPUTE",misc[[#This Row],[Compute]],"**CPU**MODULE",misc[[#This Row],[Module]],splitchar,"MEC*CR*MCI*STATUS**")</f>
        <v>*SOCKET0**COMPUTE2**CPU**MODULE130__MEC*CR*MCI*STATUS**</v>
      </c>
      <c r="P133">
        <f>COUNTIFS(core_mc[TestName],misc[[#This Row],[MEC_MCA_String]],core_mc[VisualId],MC_Check!$H$2)</f>
        <v>0</v>
      </c>
      <c r="Q133" t="str">
        <f>_xlfn.TEXTJOIN("",,"*SOCKET0**COMPUTE",misc[[#This Row],[Compute]],"**CPU**MODULE",misc[[#This Row],[Module]],splitchar,"AGU*CR*MCI*STATUS**")</f>
        <v>*SOCKET0**COMPUTE2**CPU**MODULE130__AGU*CR*MCI*STATUS**</v>
      </c>
      <c r="R133">
        <f>COUNTIFS(core_mc[TestName],misc[[#This Row],[AGU_MCA_String]],core_mc[VisualId],MC_Check!$H$2)</f>
        <v>0</v>
      </c>
      <c r="S133" t="str">
        <f>_xlfn.TEXTJOIN("",,"*SOCKET0**COMPUTE",misc[[#This Row],[Compute]],"**CPU**MODULE",misc[[#This Row],[Module]],splitchar,"IC*CR*MCI*STATUS**")</f>
        <v>*SOCKET0**COMPUTE2**CPU**MODULE130__IC*CR*MCI*STATUS**</v>
      </c>
      <c r="T133">
        <f>COUNTIFS(core_mc[TestName],misc[[#This Row],[IC_MCA_String]],core_mc[VisualId],MC_Check!$H$2)</f>
        <v>0</v>
      </c>
      <c r="U133" t="str">
        <f>_xlfn.TEXTJOIN("",,"*SOCKET0**COMPUTE",misc[[#This Row],[Compute]],"**CPU**MODULE",misc[[#This Row],[Module]],splitchar,"BBL*CR*MCI*STATUS**")</f>
        <v>*SOCKET0**COMPUTE2**CPU**MODULE130__BBL*CR*MCI*STATUS**</v>
      </c>
      <c r="V133">
        <f>COUNTIFS(core_mc[TestName],misc[[#This Row],[CORE_BBL_String]],core_mc[VisualId],MC_Check!$H$2)</f>
        <v>0</v>
      </c>
      <c r="W133" t="str">
        <f>_xlfn.TEXTJOIN("",,"*SOCKET0**COMPUTE",misc[[#This Row],[Compute]],"**CPU**MODULE",misc[[#This Row],[Module]],splitchar,"BUS*CR*MCI*STATUS**")</f>
        <v>*SOCKET0**COMPUTE2**CPU**MODULE130__BUS*CR*MCI*STATUS**</v>
      </c>
      <c r="X133">
        <f>COUNTIFS(core_mc[TestName],misc[[#This Row],[Core_BUS_String]],core_mc[VisualId],MC_Check!$H$2)</f>
        <v>0</v>
      </c>
      <c r="Y133" t="str">
        <f>_xlfn.TEXTJOIN("",,"*SOCKET0**COMPUTE",misc[[#This Row],[Compute]],"**CPU**MODULE",misc[[#This Row],[Module]],splitchar,"L2*CR*MCI*STATUS**")</f>
        <v>*SOCKET0**COMPUTE2**CPU**MODULE130__L2*CR*MCI*STATUS**</v>
      </c>
      <c r="Z133">
        <f>COUNTIFS(core_mc[TestName],misc[[#This Row],[Core_L2_String]],core_mc[VisualId],MC_Check!$H$2)</f>
        <v>0</v>
      </c>
      <c r="AA133">
        <f>misc[[#This Row],[Core_BBL_Count]]+misc[[#This Row],[Core_IC_Count]]+misc[[#This Row],[Core_MEC_Count]]+misc[[#This Row],[Core_AGU_Count]]+misc[[#This Row],[Core_L2_Count]]+misc[[#This Row],[Core_BUS_Count]]</f>
        <v>0</v>
      </c>
      <c r="AB1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AD133">
        <f>COUNTIFS(cha_mc[TestName],misc[[#This Row],[LLC_MCA_String]],cha_mc[VisualId],MC_Check!$H$2)</f>
        <v>0</v>
      </c>
    </row>
    <row r="134" spans="6:30" x14ac:dyDescent="0.3">
      <c r="F134">
        <v>2</v>
      </c>
      <c r="G134">
        <f t="shared" si="14"/>
        <v>131</v>
      </c>
      <c r="H134" s="95">
        <f>IF(MC_Check!$AK$2="PHY",misc[[#This Row],[location]],misc[[#This Row],[Module_log]])</f>
        <v>131</v>
      </c>
      <c r="I134" s="95" t="s">
        <v>145</v>
      </c>
      <c r="J134" s="5" t="b">
        <f>misc[[#This Row],[Core_Hitter_Count]]&gt;0</f>
        <v>0</v>
      </c>
      <c r="K134" t="b">
        <f>misc[[#This Row],[LLC_Hitter_Count]]&gt;0</f>
        <v>0</v>
      </c>
      <c r="L134" t="b">
        <f>misc[[#This Row],[CHA_Hitter_Count]]&gt;0</f>
        <v>0</v>
      </c>
      <c r="M134" t="str">
        <f>_xlfn.TEXTJOIN("",,"*SOCKET0**COMPUTE",misc[[#This Row],[Compute]],"**UNCORE**CHA**CHA",misc[[#This Row],[location]],splitchar,"UTIL**MC*STATUS*")</f>
        <v>*SOCKET0**COMPUTE2**UNCORE**CHA**CHA131__UTIL**MC*STATUS*</v>
      </c>
      <c r="N134">
        <f>COUNTIFS(cha_mc[TestName],misc[[#This Row],[CHA_MCA_String]],cha_mc[VisualId],MC_Check!$H$2)</f>
        <v>0</v>
      </c>
      <c r="O134" t="str">
        <f>_xlfn.TEXTJOIN("",,"*SOCKET0**COMPUTE",misc[[#This Row],[Compute]],"**CPU**MODULE",misc[[#This Row],[Module]],splitchar,"MEC*CR*MCI*STATUS**")</f>
        <v>*SOCKET0**COMPUTE2**CPU**MODULE131__MEC*CR*MCI*STATUS**</v>
      </c>
      <c r="P134">
        <f>COUNTIFS(core_mc[TestName],misc[[#This Row],[MEC_MCA_String]],core_mc[VisualId],MC_Check!$H$2)</f>
        <v>0</v>
      </c>
      <c r="Q134" t="str">
        <f>_xlfn.TEXTJOIN("",,"*SOCKET0**COMPUTE",misc[[#This Row],[Compute]],"**CPU**MODULE",misc[[#This Row],[Module]],splitchar,"AGU*CR*MCI*STATUS**")</f>
        <v>*SOCKET0**COMPUTE2**CPU**MODULE131__AGU*CR*MCI*STATUS**</v>
      </c>
      <c r="R134">
        <f>COUNTIFS(core_mc[TestName],misc[[#This Row],[AGU_MCA_String]],core_mc[VisualId],MC_Check!$H$2)</f>
        <v>0</v>
      </c>
      <c r="S134" t="str">
        <f>_xlfn.TEXTJOIN("",,"*SOCKET0**COMPUTE",misc[[#This Row],[Compute]],"**CPU**MODULE",misc[[#This Row],[Module]],splitchar,"IC*CR*MCI*STATUS**")</f>
        <v>*SOCKET0**COMPUTE2**CPU**MODULE131__IC*CR*MCI*STATUS**</v>
      </c>
      <c r="T134">
        <f>COUNTIFS(core_mc[TestName],misc[[#This Row],[IC_MCA_String]],core_mc[VisualId],MC_Check!$H$2)</f>
        <v>0</v>
      </c>
      <c r="U134" t="str">
        <f>_xlfn.TEXTJOIN("",,"*SOCKET0**COMPUTE",misc[[#This Row],[Compute]],"**CPU**MODULE",misc[[#This Row],[Module]],splitchar,"BBL*CR*MCI*STATUS**")</f>
        <v>*SOCKET0**COMPUTE2**CPU**MODULE131__BBL*CR*MCI*STATUS**</v>
      </c>
      <c r="V134">
        <f>COUNTIFS(core_mc[TestName],misc[[#This Row],[CORE_BBL_String]],core_mc[VisualId],MC_Check!$H$2)</f>
        <v>0</v>
      </c>
      <c r="W134" t="str">
        <f>_xlfn.TEXTJOIN("",,"*SOCKET0**COMPUTE",misc[[#This Row],[Compute]],"**CPU**MODULE",misc[[#This Row],[Module]],splitchar,"BUS*CR*MCI*STATUS**")</f>
        <v>*SOCKET0**COMPUTE2**CPU**MODULE131__BUS*CR*MCI*STATUS**</v>
      </c>
      <c r="X134">
        <f>COUNTIFS(core_mc[TestName],misc[[#This Row],[Core_BUS_String]],core_mc[VisualId],MC_Check!$H$2)</f>
        <v>0</v>
      </c>
      <c r="Y134" t="str">
        <f>_xlfn.TEXTJOIN("",,"*SOCKET0**COMPUTE",misc[[#This Row],[Compute]],"**CPU**MODULE",misc[[#This Row],[Module]],splitchar,"L2*CR*MCI*STATUS**")</f>
        <v>*SOCKET0**COMPUTE2**CPU**MODULE131__L2*CR*MCI*STATUS**</v>
      </c>
      <c r="Z134">
        <f>COUNTIFS(core_mc[TestName],misc[[#This Row],[Core_L2_String]],core_mc[VisualId],MC_Check!$H$2)</f>
        <v>0</v>
      </c>
      <c r="AA134">
        <f>misc[[#This Row],[Core_BBL_Count]]+misc[[#This Row],[Core_IC_Count]]+misc[[#This Row],[Core_MEC_Count]]+misc[[#This Row],[Core_AGU_Count]]+misc[[#This Row],[Core_L2_Count]]+misc[[#This Row],[Core_BUS_Count]]</f>
        <v>0</v>
      </c>
      <c r="AB1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AD134">
        <f>COUNTIFS(cha_mc[TestName],misc[[#This Row],[LLC_MCA_String]],cha_mc[VisualId],MC_Check!$H$2)</f>
        <v>0</v>
      </c>
    </row>
    <row r="135" spans="6:30" x14ac:dyDescent="0.3">
      <c r="F135">
        <v>2</v>
      </c>
      <c r="G135">
        <f t="shared" si="14"/>
        <v>132</v>
      </c>
      <c r="H135" s="95">
        <f>IF(MC_Check!$AK$2="PHY",misc[[#This Row],[location]],misc[[#This Row],[Module_log]])</f>
        <v>132</v>
      </c>
      <c r="I135" s="95" t="s">
        <v>145</v>
      </c>
      <c r="J135" s="5" t="b">
        <f>misc[[#This Row],[Core_Hitter_Count]]&gt;0</f>
        <v>0</v>
      </c>
      <c r="K135" t="b">
        <f>misc[[#This Row],[LLC_Hitter_Count]]&gt;0</f>
        <v>0</v>
      </c>
      <c r="L135" t="b">
        <f>misc[[#This Row],[CHA_Hitter_Count]]&gt;0</f>
        <v>0</v>
      </c>
      <c r="M135" t="str">
        <f>_xlfn.TEXTJOIN("",,"*SOCKET0**COMPUTE",misc[[#This Row],[Compute]],"**UNCORE**CHA**CHA",misc[[#This Row],[location]],splitchar,"UTIL**MC*STATUS*")</f>
        <v>*SOCKET0**COMPUTE2**UNCORE**CHA**CHA132__UTIL**MC*STATUS*</v>
      </c>
      <c r="N135">
        <f>COUNTIFS(cha_mc[TestName],misc[[#This Row],[CHA_MCA_String]],cha_mc[VisualId],MC_Check!$H$2)</f>
        <v>0</v>
      </c>
      <c r="O135" t="str">
        <f>_xlfn.TEXTJOIN("",,"*SOCKET0**COMPUTE",misc[[#This Row],[Compute]],"**CPU**MODULE",misc[[#This Row],[Module]],splitchar,"MEC*CR*MCI*STATUS**")</f>
        <v>*SOCKET0**COMPUTE2**CPU**MODULE132__MEC*CR*MCI*STATUS**</v>
      </c>
      <c r="P135">
        <f>COUNTIFS(core_mc[TestName],misc[[#This Row],[MEC_MCA_String]],core_mc[VisualId],MC_Check!$H$2)</f>
        <v>0</v>
      </c>
      <c r="Q135" t="str">
        <f>_xlfn.TEXTJOIN("",,"*SOCKET0**COMPUTE",misc[[#This Row],[Compute]],"**CPU**MODULE",misc[[#This Row],[Module]],splitchar,"AGU*CR*MCI*STATUS**")</f>
        <v>*SOCKET0**COMPUTE2**CPU**MODULE132__AGU*CR*MCI*STATUS**</v>
      </c>
      <c r="R135">
        <f>COUNTIFS(core_mc[TestName],misc[[#This Row],[AGU_MCA_String]],core_mc[VisualId],MC_Check!$H$2)</f>
        <v>0</v>
      </c>
      <c r="S135" t="str">
        <f>_xlfn.TEXTJOIN("",,"*SOCKET0**COMPUTE",misc[[#This Row],[Compute]],"**CPU**MODULE",misc[[#This Row],[Module]],splitchar,"IC*CR*MCI*STATUS**")</f>
        <v>*SOCKET0**COMPUTE2**CPU**MODULE132__IC*CR*MCI*STATUS**</v>
      </c>
      <c r="T135">
        <f>COUNTIFS(core_mc[TestName],misc[[#This Row],[IC_MCA_String]],core_mc[VisualId],MC_Check!$H$2)</f>
        <v>0</v>
      </c>
      <c r="U135" t="str">
        <f>_xlfn.TEXTJOIN("",,"*SOCKET0**COMPUTE",misc[[#This Row],[Compute]],"**CPU**MODULE",misc[[#This Row],[Module]],splitchar,"BBL*CR*MCI*STATUS**")</f>
        <v>*SOCKET0**COMPUTE2**CPU**MODULE132__BBL*CR*MCI*STATUS**</v>
      </c>
      <c r="V135">
        <f>COUNTIFS(core_mc[TestName],misc[[#This Row],[CORE_BBL_String]],core_mc[VisualId],MC_Check!$H$2)</f>
        <v>0</v>
      </c>
      <c r="W135" t="str">
        <f>_xlfn.TEXTJOIN("",,"*SOCKET0**COMPUTE",misc[[#This Row],[Compute]],"**CPU**MODULE",misc[[#This Row],[Module]],splitchar,"BUS*CR*MCI*STATUS**")</f>
        <v>*SOCKET0**COMPUTE2**CPU**MODULE132__BUS*CR*MCI*STATUS**</v>
      </c>
      <c r="X135">
        <f>COUNTIFS(core_mc[TestName],misc[[#This Row],[Core_BUS_String]],core_mc[VisualId],MC_Check!$H$2)</f>
        <v>0</v>
      </c>
      <c r="Y135" t="str">
        <f>_xlfn.TEXTJOIN("",,"*SOCKET0**COMPUTE",misc[[#This Row],[Compute]],"**CPU**MODULE",misc[[#This Row],[Module]],splitchar,"L2*CR*MCI*STATUS**")</f>
        <v>*SOCKET0**COMPUTE2**CPU**MODULE132__L2*CR*MCI*STATUS**</v>
      </c>
      <c r="Z135">
        <f>COUNTIFS(core_mc[TestName],misc[[#This Row],[Core_L2_String]],core_mc[VisualId],MC_Check!$H$2)</f>
        <v>0</v>
      </c>
      <c r="AA135">
        <f>misc[[#This Row],[Core_BBL_Count]]+misc[[#This Row],[Core_IC_Count]]+misc[[#This Row],[Core_MEC_Count]]+misc[[#This Row],[Core_AGU_Count]]+misc[[#This Row],[Core_L2_Count]]+misc[[#This Row],[Core_BUS_Count]]</f>
        <v>0</v>
      </c>
      <c r="AB1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AD135">
        <f>COUNTIFS(cha_mc[TestName],misc[[#This Row],[LLC_MCA_String]],cha_mc[VisualId],MC_Check!$H$2)</f>
        <v>0</v>
      </c>
    </row>
    <row r="136" spans="6:30" x14ac:dyDescent="0.3">
      <c r="F136">
        <v>2</v>
      </c>
      <c r="G136">
        <f t="shared" si="14"/>
        <v>133</v>
      </c>
      <c r="H136" s="95">
        <f>IF(MC_Check!$AK$2="PHY",misc[[#This Row],[location]],misc[[#This Row],[Module_log]])</f>
        <v>133</v>
      </c>
      <c r="I136">
        <f>I129+1</f>
        <v>49</v>
      </c>
      <c r="J136" s="5" t="b">
        <f>misc[[#This Row],[Core_Hitter_Count]]&gt;0</f>
        <v>0</v>
      </c>
      <c r="K136" t="b">
        <f>misc[[#This Row],[LLC_Hitter_Count]]&gt;0</f>
        <v>0</v>
      </c>
      <c r="L136" t="b">
        <f>misc[[#This Row],[CHA_Hitter_Count]]&gt;0</f>
        <v>0</v>
      </c>
      <c r="M136" t="str">
        <f>_xlfn.TEXTJOIN("",,"*SOCKET0**COMPUTE",misc[[#This Row],[Compute]],"**UNCORE**CHA**CHA",misc[[#This Row],[location]],splitchar,"UTIL**MC*STATUS*")</f>
        <v>*SOCKET0**COMPUTE2**UNCORE**CHA**CHA133__UTIL**MC*STATUS*</v>
      </c>
      <c r="N136">
        <f>COUNTIFS(cha_mc[TestName],misc[[#This Row],[CHA_MCA_String]],cha_mc[VisualId],MC_Check!$H$2)</f>
        <v>0</v>
      </c>
      <c r="O136" t="str">
        <f>_xlfn.TEXTJOIN("",,"*SOCKET0**COMPUTE",misc[[#This Row],[Compute]],"**CPU**MODULE",misc[[#This Row],[Module]],splitchar,"MEC*CR*MCI*STATUS**")</f>
        <v>*SOCKET0**COMPUTE2**CPU**MODULE133__MEC*CR*MCI*STATUS**</v>
      </c>
      <c r="P136">
        <f>COUNTIFS(core_mc[TestName],misc[[#This Row],[MEC_MCA_String]],core_mc[VisualId],MC_Check!$H$2)</f>
        <v>0</v>
      </c>
      <c r="Q136" t="str">
        <f>_xlfn.TEXTJOIN("",,"*SOCKET0**COMPUTE",misc[[#This Row],[Compute]],"**CPU**MODULE",misc[[#This Row],[Module]],splitchar,"AGU*CR*MCI*STATUS**")</f>
        <v>*SOCKET0**COMPUTE2**CPU**MODULE133__AGU*CR*MCI*STATUS**</v>
      </c>
      <c r="R136">
        <f>COUNTIFS(core_mc[TestName],misc[[#This Row],[AGU_MCA_String]],core_mc[VisualId],MC_Check!$H$2)</f>
        <v>0</v>
      </c>
      <c r="S136" t="str">
        <f>_xlfn.TEXTJOIN("",,"*SOCKET0**COMPUTE",misc[[#This Row],[Compute]],"**CPU**MODULE",misc[[#This Row],[Module]],splitchar,"IC*CR*MCI*STATUS**")</f>
        <v>*SOCKET0**COMPUTE2**CPU**MODULE133__IC*CR*MCI*STATUS**</v>
      </c>
      <c r="T136">
        <f>COUNTIFS(core_mc[TestName],misc[[#This Row],[IC_MCA_String]],core_mc[VisualId],MC_Check!$H$2)</f>
        <v>0</v>
      </c>
      <c r="U136" t="str">
        <f>_xlfn.TEXTJOIN("",,"*SOCKET0**COMPUTE",misc[[#This Row],[Compute]],"**CPU**MODULE",misc[[#This Row],[Module]],splitchar,"BBL*CR*MCI*STATUS**")</f>
        <v>*SOCKET0**COMPUTE2**CPU**MODULE133__BBL*CR*MCI*STATUS**</v>
      </c>
      <c r="V136">
        <f>COUNTIFS(core_mc[TestName],misc[[#This Row],[CORE_BBL_String]],core_mc[VisualId],MC_Check!$H$2)</f>
        <v>0</v>
      </c>
      <c r="W136" t="str">
        <f>_xlfn.TEXTJOIN("",,"*SOCKET0**COMPUTE",misc[[#This Row],[Compute]],"**CPU**MODULE",misc[[#This Row],[Module]],splitchar,"BUS*CR*MCI*STATUS**")</f>
        <v>*SOCKET0**COMPUTE2**CPU**MODULE133__BUS*CR*MCI*STATUS**</v>
      </c>
      <c r="X136">
        <f>COUNTIFS(core_mc[TestName],misc[[#This Row],[Core_BUS_String]],core_mc[VisualId],MC_Check!$H$2)</f>
        <v>0</v>
      </c>
      <c r="Y136" t="str">
        <f>_xlfn.TEXTJOIN("",,"*SOCKET0**COMPUTE",misc[[#This Row],[Compute]],"**CPU**MODULE",misc[[#This Row],[Module]],splitchar,"L2*CR*MCI*STATUS**")</f>
        <v>*SOCKET0**COMPUTE2**CPU**MODULE133__L2*CR*MCI*STATUS**</v>
      </c>
      <c r="Z136">
        <f>COUNTIFS(core_mc[TestName],misc[[#This Row],[Core_L2_String]],core_mc[VisualId],MC_Check!$H$2)</f>
        <v>0</v>
      </c>
      <c r="AA136">
        <f>misc[[#This Row],[Core_BBL_Count]]+misc[[#This Row],[Core_IC_Count]]+misc[[#This Row],[Core_MEC_Count]]+misc[[#This Row],[Core_AGU_Count]]+misc[[#This Row],[Core_L2_Count]]+misc[[#This Row],[Core_BUS_Count]]</f>
        <v>0</v>
      </c>
      <c r="AB1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AD136">
        <f>COUNTIFS(cha_mc[TestName],misc[[#This Row],[LLC_MCA_String]],cha_mc[VisualId],MC_Check!$H$2)</f>
        <v>0</v>
      </c>
    </row>
    <row r="137" spans="6:30" x14ac:dyDescent="0.3">
      <c r="F137">
        <v>2</v>
      </c>
      <c r="G137">
        <f t="shared" si="14"/>
        <v>134</v>
      </c>
      <c r="H137" s="95">
        <f>IF(MC_Check!$AK$2="PHY",misc[[#This Row],[location]],misc[[#This Row],[Module_log]])</f>
        <v>134</v>
      </c>
      <c r="I137">
        <f t="shared" ref="H137:I138" si="15">I130+1</f>
        <v>53</v>
      </c>
      <c r="J137" s="5" t="b">
        <f>misc[[#This Row],[Core_Hitter_Count]]&gt;0</f>
        <v>0</v>
      </c>
      <c r="K137" t="b">
        <f>misc[[#This Row],[LLC_Hitter_Count]]&gt;0</f>
        <v>0</v>
      </c>
      <c r="L137" t="b">
        <f>misc[[#This Row],[CHA_Hitter_Count]]&gt;0</f>
        <v>0</v>
      </c>
      <c r="M137" t="str">
        <f>_xlfn.TEXTJOIN("",,"*SOCKET0**COMPUTE",misc[[#This Row],[Compute]],"**UNCORE**CHA**CHA",misc[[#This Row],[location]],splitchar,"UTIL**MC*STATUS*")</f>
        <v>*SOCKET0**COMPUTE2**UNCORE**CHA**CHA134__UTIL**MC*STATUS*</v>
      </c>
      <c r="N137">
        <f>COUNTIFS(cha_mc[TestName],misc[[#This Row],[CHA_MCA_String]],cha_mc[VisualId],MC_Check!$H$2)</f>
        <v>0</v>
      </c>
      <c r="O137" t="str">
        <f>_xlfn.TEXTJOIN("",,"*SOCKET0**COMPUTE",misc[[#This Row],[Compute]],"**CPU**MODULE",misc[[#This Row],[Module]],splitchar,"MEC*CR*MCI*STATUS**")</f>
        <v>*SOCKET0**COMPUTE2**CPU**MODULE134__MEC*CR*MCI*STATUS**</v>
      </c>
      <c r="P137">
        <f>COUNTIFS(core_mc[TestName],misc[[#This Row],[MEC_MCA_String]],core_mc[VisualId],MC_Check!$H$2)</f>
        <v>0</v>
      </c>
      <c r="Q137" t="str">
        <f>_xlfn.TEXTJOIN("",,"*SOCKET0**COMPUTE",misc[[#This Row],[Compute]],"**CPU**MODULE",misc[[#This Row],[Module]],splitchar,"AGU*CR*MCI*STATUS**")</f>
        <v>*SOCKET0**COMPUTE2**CPU**MODULE134__AGU*CR*MCI*STATUS**</v>
      </c>
      <c r="R137">
        <f>COUNTIFS(core_mc[TestName],misc[[#This Row],[AGU_MCA_String]],core_mc[VisualId],MC_Check!$H$2)</f>
        <v>0</v>
      </c>
      <c r="S137" t="str">
        <f>_xlfn.TEXTJOIN("",,"*SOCKET0**COMPUTE",misc[[#This Row],[Compute]],"**CPU**MODULE",misc[[#This Row],[Module]],splitchar,"IC*CR*MCI*STATUS**")</f>
        <v>*SOCKET0**COMPUTE2**CPU**MODULE134__IC*CR*MCI*STATUS**</v>
      </c>
      <c r="T137">
        <f>COUNTIFS(core_mc[TestName],misc[[#This Row],[IC_MCA_String]],core_mc[VisualId],MC_Check!$H$2)</f>
        <v>0</v>
      </c>
      <c r="U137" t="str">
        <f>_xlfn.TEXTJOIN("",,"*SOCKET0**COMPUTE",misc[[#This Row],[Compute]],"**CPU**MODULE",misc[[#This Row],[Module]],splitchar,"BBL*CR*MCI*STATUS**")</f>
        <v>*SOCKET0**COMPUTE2**CPU**MODULE134__BBL*CR*MCI*STATUS**</v>
      </c>
      <c r="V137">
        <f>COUNTIFS(core_mc[TestName],misc[[#This Row],[CORE_BBL_String]],core_mc[VisualId],MC_Check!$H$2)</f>
        <v>0</v>
      </c>
      <c r="W137" t="str">
        <f>_xlfn.TEXTJOIN("",,"*SOCKET0**COMPUTE",misc[[#This Row],[Compute]],"**CPU**MODULE",misc[[#This Row],[Module]],splitchar,"BUS*CR*MCI*STATUS**")</f>
        <v>*SOCKET0**COMPUTE2**CPU**MODULE134__BUS*CR*MCI*STATUS**</v>
      </c>
      <c r="X137">
        <f>COUNTIFS(core_mc[TestName],misc[[#This Row],[Core_BUS_String]],core_mc[VisualId],MC_Check!$H$2)</f>
        <v>0</v>
      </c>
      <c r="Y137" t="str">
        <f>_xlfn.TEXTJOIN("",,"*SOCKET0**COMPUTE",misc[[#This Row],[Compute]],"**CPU**MODULE",misc[[#This Row],[Module]],splitchar,"L2*CR*MCI*STATUS**")</f>
        <v>*SOCKET0**COMPUTE2**CPU**MODULE134__L2*CR*MCI*STATUS**</v>
      </c>
      <c r="Z137">
        <f>COUNTIFS(core_mc[TestName],misc[[#This Row],[Core_L2_String]],core_mc[VisualId],MC_Check!$H$2)</f>
        <v>0</v>
      </c>
      <c r="AA137">
        <f>misc[[#This Row],[Core_BBL_Count]]+misc[[#This Row],[Core_IC_Count]]+misc[[#This Row],[Core_MEC_Count]]+misc[[#This Row],[Core_AGU_Count]]+misc[[#This Row],[Core_L2_Count]]+misc[[#This Row],[Core_BUS_Count]]</f>
        <v>0</v>
      </c>
      <c r="AB1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AD137">
        <f>COUNTIFS(cha_mc[TestName],misc[[#This Row],[LLC_MCA_String]],cha_mc[VisualId],MC_Check!$H$2)</f>
        <v>0</v>
      </c>
    </row>
    <row r="138" spans="6:30" x14ac:dyDescent="0.3">
      <c r="F138">
        <v>2</v>
      </c>
      <c r="G138">
        <f t="shared" si="14"/>
        <v>135</v>
      </c>
      <c r="H138" s="95">
        <f>IF(MC_Check!$AK$2="PHY",misc[[#This Row],[location]],misc[[#This Row],[Module_log]])</f>
        <v>135</v>
      </c>
      <c r="I138">
        <f t="shared" si="15"/>
        <v>57</v>
      </c>
      <c r="J138" s="5" t="b">
        <f>misc[[#This Row],[Core_Hitter_Count]]&gt;0</f>
        <v>0</v>
      </c>
      <c r="K138" t="b">
        <f>misc[[#This Row],[LLC_Hitter_Count]]&gt;0</f>
        <v>0</v>
      </c>
      <c r="L138" t="b">
        <f>misc[[#This Row],[CHA_Hitter_Count]]&gt;0</f>
        <v>0</v>
      </c>
      <c r="M138" t="str">
        <f>_xlfn.TEXTJOIN("",,"*SOCKET0**COMPUTE",misc[[#This Row],[Compute]],"**UNCORE**CHA**CHA",misc[[#This Row],[location]],splitchar,"UTIL**MC*STATUS*")</f>
        <v>*SOCKET0**COMPUTE2**UNCORE**CHA**CHA135__UTIL**MC*STATUS*</v>
      </c>
      <c r="N138">
        <f>COUNTIFS(cha_mc[TestName],misc[[#This Row],[CHA_MCA_String]],cha_mc[VisualId],MC_Check!$H$2)</f>
        <v>0</v>
      </c>
      <c r="O138" t="str">
        <f>_xlfn.TEXTJOIN("",,"*SOCKET0**COMPUTE",misc[[#This Row],[Compute]],"**CPU**MODULE",misc[[#This Row],[Module]],splitchar,"MEC*CR*MCI*STATUS**")</f>
        <v>*SOCKET0**COMPUTE2**CPU**MODULE135__MEC*CR*MCI*STATUS**</v>
      </c>
      <c r="P138">
        <f>COUNTIFS(core_mc[TestName],misc[[#This Row],[MEC_MCA_String]],core_mc[VisualId],MC_Check!$H$2)</f>
        <v>0</v>
      </c>
      <c r="Q138" t="str">
        <f>_xlfn.TEXTJOIN("",,"*SOCKET0**COMPUTE",misc[[#This Row],[Compute]],"**CPU**MODULE",misc[[#This Row],[Module]],splitchar,"AGU*CR*MCI*STATUS**")</f>
        <v>*SOCKET0**COMPUTE2**CPU**MODULE135__AGU*CR*MCI*STATUS**</v>
      </c>
      <c r="R138">
        <f>COUNTIFS(core_mc[TestName],misc[[#This Row],[AGU_MCA_String]],core_mc[VisualId],MC_Check!$H$2)</f>
        <v>0</v>
      </c>
      <c r="S138" t="str">
        <f>_xlfn.TEXTJOIN("",,"*SOCKET0**COMPUTE",misc[[#This Row],[Compute]],"**CPU**MODULE",misc[[#This Row],[Module]],splitchar,"IC*CR*MCI*STATUS**")</f>
        <v>*SOCKET0**COMPUTE2**CPU**MODULE135__IC*CR*MCI*STATUS**</v>
      </c>
      <c r="T138">
        <f>COUNTIFS(core_mc[TestName],misc[[#This Row],[IC_MCA_String]],core_mc[VisualId],MC_Check!$H$2)</f>
        <v>0</v>
      </c>
      <c r="U138" t="str">
        <f>_xlfn.TEXTJOIN("",,"*SOCKET0**COMPUTE",misc[[#This Row],[Compute]],"**CPU**MODULE",misc[[#This Row],[Module]],splitchar,"BBL*CR*MCI*STATUS**")</f>
        <v>*SOCKET0**COMPUTE2**CPU**MODULE135__BBL*CR*MCI*STATUS**</v>
      </c>
      <c r="V138">
        <f>COUNTIFS(core_mc[TestName],misc[[#This Row],[CORE_BBL_String]],core_mc[VisualId],MC_Check!$H$2)</f>
        <v>0</v>
      </c>
      <c r="W138" t="str">
        <f>_xlfn.TEXTJOIN("",,"*SOCKET0**COMPUTE",misc[[#This Row],[Compute]],"**CPU**MODULE",misc[[#This Row],[Module]],splitchar,"BUS*CR*MCI*STATUS**")</f>
        <v>*SOCKET0**COMPUTE2**CPU**MODULE135__BUS*CR*MCI*STATUS**</v>
      </c>
      <c r="X138">
        <f>COUNTIFS(core_mc[TestName],misc[[#This Row],[Core_BUS_String]],core_mc[VisualId],MC_Check!$H$2)</f>
        <v>0</v>
      </c>
      <c r="Y138" t="str">
        <f>_xlfn.TEXTJOIN("",,"*SOCKET0**COMPUTE",misc[[#This Row],[Compute]],"**CPU**MODULE",misc[[#This Row],[Module]],splitchar,"L2*CR*MCI*STATUS**")</f>
        <v>*SOCKET0**COMPUTE2**CPU**MODULE135__L2*CR*MCI*STATUS**</v>
      </c>
      <c r="Z138">
        <f>COUNTIFS(core_mc[TestName],misc[[#This Row],[Core_L2_String]],core_mc[VisualId],MC_Check!$H$2)</f>
        <v>0</v>
      </c>
      <c r="AA138">
        <f>misc[[#This Row],[Core_BBL_Count]]+misc[[#This Row],[Core_IC_Count]]+misc[[#This Row],[Core_MEC_Count]]+misc[[#This Row],[Core_AGU_Count]]+misc[[#This Row],[Core_L2_Count]]+misc[[#This Row],[Core_BUS_Count]]</f>
        <v>0</v>
      </c>
      <c r="AB1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AD138">
        <f>COUNTIFS(cha_mc[TestName],misc[[#This Row],[LLC_MCA_String]],cha_mc[VisualId],MC_Check!$H$2)</f>
        <v>0</v>
      </c>
    </row>
    <row r="139" spans="6:30" x14ac:dyDescent="0.3">
      <c r="F139">
        <v>2</v>
      </c>
      <c r="G139">
        <f t="shared" si="14"/>
        <v>136</v>
      </c>
      <c r="H139" s="95">
        <f>IF(MC_Check!$AK$2="PHY",misc[[#This Row],[location]],misc[[#This Row],[Module_log]])</f>
        <v>136</v>
      </c>
      <c r="I139" s="95" t="s">
        <v>145</v>
      </c>
      <c r="J139" s="5" t="b">
        <f>misc[[#This Row],[Core_Hitter_Count]]&gt;0</f>
        <v>0</v>
      </c>
      <c r="K139" t="b">
        <f>misc[[#This Row],[LLC_Hitter_Count]]&gt;0</f>
        <v>0</v>
      </c>
      <c r="L139" t="b">
        <f>misc[[#This Row],[CHA_Hitter_Count]]&gt;0</f>
        <v>0</v>
      </c>
      <c r="M139" t="str">
        <f>_xlfn.TEXTJOIN("",,"*SOCKET0**COMPUTE",misc[[#This Row],[Compute]],"**UNCORE**CHA**CHA",misc[[#This Row],[location]],splitchar,"UTIL**MC*STATUS*")</f>
        <v>*SOCKET0**COMPUTE2**UNCORE**CHA**CHA136__UTIL**MC*STATUS*</v>
      </c>
      <c r="N139">
        <f>COUNTIFS(cha_mc[TestName],misc[[#This Row],[CHA_MCA_String]],cha_mc[VisualId],MC_Check!$H$2)</f>
        <v>0</v>
      </c>
      <c r="O139" t="str">
        <f>_xlfn.TEXTJOIN("",,"*SOCKET0**COMPUTE",misc[[#This Row],[Compute]],"**CPU**MODULE",misc[[#This Row],[Module]],splitchar,"MEC*CR*MCI*STATUS**")</f>
        <v>*SOCKET0**COMPUTE2**CPU**MODULE136__MEC*CR*MCI*STATUS**</v>
      </c>
      <c r="P139">
        <f>COUNTIFS(core_mc[TestName],misc[[#This Row],[MEC_MCA_String]],core_mc[VisualId],MC_Check!$H$2)</f>
        <v>0</v>
      </c>
      <c r="Q139" t="str">
        <f>_xlfn.TEXTJOIN("",,"*SOCKET0**COMPUTE",misc[[#This Row],[Compute]],"**CPU**MODULE",misc[[#This Row],[Module]],splitchar,"AGU*CR*MCI*STATUS**")</f>
        <v>*SOCKET0**COMPUTE2**CPU**MODULE136__AGU*CR*MCI*STATUS**</v>
      </c>
      <c r="R139">
        <f>COUNTIFS(core_mc[TestName],misc[[#This Row],[AGU_MCA_String]],core_mc[VisualId],MC_Check!$H$2)</f>
        <v>0</v>
      </c>
      <c r="S139" t="str">
        <f>_xlfn.TEXTJOIN("",,"*SOCKET0**COMPUTE",misc[[#This Row],[Compute]],"**CPU**MODULE",misc[[#This Row],[Module]],splitchar,"IC*CR*MCI*STATUS**")</f>
        <v>*SOCKET0**COMPUTE2**CPU**MODULE136__IC*CR*MCI*STATUS**</v>
      </c>
      <c r="T139">
        <f>COUNTIFS(core_mc[TestName],misc[[#This Row],[IC_MCA_String]],core_mc[VisualId],MC_Check!$H$2)</f>
        <v>0</v>
      </c>
      <c r="U139" t="str">
        <f>_xlfn.TEXTJOIN("",,"*SOCKET0**COMPUTE",misc[[#This Row],[Compute]],"**CPU**MODULE",misc[[#This Row],[Module]],splitchar,"BBL*CR*MCI*STATUS**")</f>
        <v>*SOCKET0**COMPUTE2**CPU**MODULE136__BBL*CR*MCI*STATUS**</v>
      </c>
      <c r="V139">
        <f>COUNTIFS(core_mc[TestName],misc[[#This Row],[CORE_BBL_String]],core_mc[VisualId],MC_Check!$H$2)</f>
        <v>0</v>
      </c>
      <c r="W139" t="str">
        <f>_xlfn.TEXTJOIN("",,"*SOCKET0**COMPUTE",misc[[#This Row],[Compute]],"**CPU**MODULE",misc[[#This Row],[Module]],splitchar,"BUS*CR*MCI*STATUS**")</f>
        <v>*SOCKET0**COMPUTE2**CPU**MODULE136__BUS*CR*MCI*STATUS**</v>
      </c>
      <c r="X139">
        <f>COUNTIFS(core_mc[TestName],misc[[#This Row],[Core_BUS_String]],core_mc[VisualId],MC_Check!$H$2)</f>
        <v>0</v>
      </c>
      <c r="Y139" t="str">
        <f>_xlfn.TEXTJOIN("",,"*SOCKET0**COMPUTE",misc[[#This Row],[Compute]],"**CPU**MODULE",misc[[#This Row],[Module]],splitchar,"L2*CR*MCI*STATUS**")</f>
        <v>*SOCKET0**COMPUTE2**CPU**MODULE136__L2*CR*MCI*STATUS**</v>
      </c>
      <c r="Z139">
        <f>COUNTIFS(core_mc[TestName],misc[[#This Row],[Core_L2_String]],core_mc[VisualId],MC_Check!$H$2)</f>
        <v>0</v>
      </c>
      <c r="AA139">
        <f>misc[[#This Row],[Core_BBL_Count]]+misc[[#This Row],[Core_IC_Count]]+misc[[#This Row],[Core_MEC_Count]]+misc[[#This Row],[Core_AGU_Count]]+misc[[#This Row],[Core_L2_Count]]+misc[[#This Row],[Core_BUS_Count]]</f>
        <v>0</v>
      </c>
      <c r="AB1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AD139">
        <f>COUNTIFS(cha_mc[TestName],misc[[#This Row],[LLC_MCA_String]],cha_mc[VisualId],MC_Check!$H$2)</f>
        <v>0</v>
      </c>
    </row>
    <row r="140" spans="6:30" x14ac:dyDescent="0.3">
      <c r="F140">
        <v>2</v>
      </c>
      <c r="G140">
        <f t="shared" si="14"/>
        <v>137</v>
      </c>
      <c r="H140" s="95">
        <f>IF(MC_Check!$AK$2="PHY",misc[[#This Row],[location]],misc[[#This Row],[Module_log]])</f>
        <v>137</v>
      </c>
      <c r="I140" s="95" t="s">
        <v>145</v>
      </c>
      <c r="J140" s="5" t="b">
        <f>misc[[#This Row],[Core_Hitter_Count]]&gt;0</f>
        <v>0</v>
      </c>
      <c r="K140" t="b">
        <f>misc[[#This Row],[LLC_Hitter_Count]]&gt;0</f>
        <v>0</v>
      </c>
      <c r="L140" t="b">
        <f>misc[[#This Row],[CHA_Hitter_Count]]&gt;0</f>
        <v>0</v>
      </c>
      <c r="M140" t="str">
        <f>_xlfn.TEXTJOIN("",,"*SOCKET0**COMPUTE",misc[[#This Row],[Compute]],"**UNCORE**CHA**CHA",misc[[#This Row],[location]],splitchar,"UTIL**MC*STATUS*")</f>
        <v>*SOCKET0**COMPUTE2**UNCORE**CHA**CHA137__UTIL**MC*STATUS*</v>
      </c>
      <c r="N140">
        <f>COUNTIFS(cha_mc[TestName],misc[[#This Row],[CHA_MCA_String]],cha_mc[VisualId],MC_Check!$H$2)</f>
        <v>0</v>
      </c>
      <c r="O140" t="str">
        <f>_xlfn.TEXTJOIN("",,"*SOCKET0**COMPUTE",misc[[#This Row],[Compute]],"**CPU**MODULE",misc[[#This Row],[Module]],splitchar,"MEC*CR*MCI*STATUS**")</f>
        <v>*SOCKET0**COMPUTE2**CPU**MODULE137__MEC*CR*MCI*STATUS**</v>
      </c>
      <c r="P140">
        <f>COUNTIFS(core_mc[TestName],misc[[#This Row],[MEC_MCA_String]],core_mc[VisualId],MC_Check!$H$2)</f>
        <v>0</v>
      </c>
      <c r="Q140" t="str">
        <f>_xlfn.TEXTJOIN("",,"*SOCKET0**COMPUTE",misc[[#This Row],[Compute]],"**CPU**MODULE",misc[[#This Row],[Module]],splitchar,"AGU*CR*MCI*STATUS**")</f>
        <v>*SOCKET0**COMPUTE2**CPU**MODULE137__AGU*CR*MCI*STATUS**</v>
      </c>
      <c r="R140">
        <f>COUNTIFS(core_mc[TestName],misc[[#This Row],[AGU_MCA_String]],core_mc[VisualId],MC_Check!$H$2)</f>
        <v>0</v>
      </c>
      <c r="S140" t="str">
        <f>_xlfn.TEXTJOIN("",,"*SOCKET0**COMPUTE",misc[[#This Row],[Compute]],"**CPU**MODULE",misc[[#This Row],[Module]],splitchar,"IC*CR*MCI*STATUS**")</f>
        <v>*SOCKET0**COMPUTE2**CPU**MODULE137__IC*CR*MCI*STATUS**</v>
      </c>
      <c r="T140">
        <f>COUNTIFS(core_mc[TestName],misc[[#This Row],[IC_MCA_String]],core_mc[VisualId],MC_Check!$H$2)</f>
        <v>0</v>
      </c>
      <c r="U140" t="str">
        <f>_xlfn.TEXTJOIN("",,"*SOCKET0**COMPUTE",misc[[#This Row],[Compute]],"**CPU**MODULE",misc[[#This Row],[Module]],splitchar,"BBL*CR*MCI*STATUS**")</f>
        <v>*SOCKET0**COMPUTE2**CPU**MODULE137__BBL*CR*MCI*STATUS**</v>
      </c>
      <c r="V140">
        <f>COUNTIFS(core_mc[TestName],misc[[#This Row],[CORE_BBL_String]],core_mc[VisualId],MC_Check!$H$2)</f>
        <v>0</v>
      </c>
      <c r="W140" t="str">
        <f>_xlfn.TEXTJOIN("",,"*SOCKET0**COMPUTE",misc[[#This Row],[Compute]],"**CPU**MODULE",misc[[#This Row],[Module]],splitchar,"BUS*CR*MCI*STATUS**")</f>
        <v>*SOCKET0**COMPUTE2**CPU**MODULE137__BUS*CR*MCI*STATUS**</v>
      </c>
      <c r="X140">
        <f>COUNTIFS(core_mc[TestName],misc[[#This Row],[Core_BUS_String]],core_mc[VisualId],MC_Check!$H$2)</f>
        <v>0</v>
      </c>
      <c r="Y140" t="str">
        <f>_xlfn.TEXTJOIN("",,"*SOCKET0**COMPUTE",misc[[#This Row],[Compute]],"**CPU**MODULE",misc[[#This Row],[Module]],splitchar,"L2*CR*MCI*STATUS**")</f>
        <v>*SOCKET0**COMPUTE2**CPU**MODULE137__L2*CR*MCI*STATUS**</v>
      </c>
      <c r="Z140">
        <f>COUNTIFS(core_mc[TestName],misc[[#This Row],[Core_L2_String]],core_mc[VisualId],MC_Check!$H$2)</f>
        <v>0</v>
      </c>
      <c r="AA140">
        <f>misc[[#This Row],[Core_BBL_Count]]+misc[[#This Row],[Core_IC_Count]]+misc[[#This Row],[Core_MEC_Count]]+misc[[#This Row],[Core_AGU_Count]]+misc[[#This Row],[Core_L2_Count]]+misc[[#This Row],[Core_BUS_Count]]</f>
        <v>0</v>
      </c>
      <c r="AB1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AD140">
        <f>COUNTIFS(cha_mc[TestName],misc[[#This Row],[LLC_MCA_String]],cha_mc[VisualId],MC_Check!$H$2)</f>
        <v>0</v>
      </c>
    </row>
    <row r="141" spans="6:30" x14ac:dyDescent="0.3">
      <c r="F141">
        <v>2</v>
      </c>
      <c r="G141">
        <f t="shared" si="14"/>
        <v>138</v>
      </c>
      <c r="H141" s="95">
        <f>IF(MC_Check!$AK$2="PHY",misc[[#This Row],[location]],misc[[#This Row],[Module_log]])</f>
        <v>138</v>
      </c>
      <c r="I141" s="95" t="s">
        <v>145</v>
      </c>
      <c r="J141" s="5" t="b">
        <f>misc[[#This Row],[Core_Hitter_Count]]&gt;0</f>
        <v>0</v>
      </c>
      <c r="K141" t="b">
        <f>misc[[#This Row],[LLC_Hitter_Count]]&gt;0</f>
        <v>0</v>
      </c>
      <c r="L141" t="b">
        <f>misc[[#This Row],[CHA_Hitter_Count]]&gt;0</f>
        <v>0</v>
      </c>
      <c r="M141" t="str">
        <f>_xlfn.TEXTJOIN("",,"*SOCKET0**COMPUTE",misc[[#This Row],[Compute]],"**UNCORE**CHA**CHA",misc[[#This Row],[location]],splitchar,"UTIL**MC*STATUS*")</f>
        <v>*SOCKET0**COMPUTE2**UNCORE**CHA**CHA138__UTIL**MC*STATUS*</v>
      </c>
      <c r="N141">
        <f>COUNTIFS(cha_mc[TestName],misc[[#This Row],[CHA_MCA_String]],cha_mc[VisualId],MC_Check!$H$2)</f>
        <v>0</v>
      </c>
      <c r="O141" t="str">
        <f>_xlfn.TEXTJOIN("",,"*SOCKET0**COMPUTE",misc[[#This Row],[Compute]],"**CPU**MODULE",misc[[#This Row],[Module]],splitchar,"MEC*CR*MCI*STATUS**")</f>
        <v>*SOCKET0**COMPUTE2**CPU**MODULE138__MEC*CR*MCI*STATUS**</v>
      </c>
      <c r="P141">
        <f>COUNTIFS(core_mc[TestName],misc[[#This Row],[MEC_MCA_String]],core_mc[VisualId],MC_Check!$H$2)</f>
        <v>0</v>
      </c>
      <c r="Q141" t="str">
        <f>_xlfn.TEXTJOIN("",,"*SOCKET0**COMPUTE",misc[[#This Row],[Compute]],"**CPU**MODULE",misc[[#This Row],[Module]],splitchar,"AGU*CR*MCI*STATUS**")</f>
        <v>*SOCKET0**COMPUTE2**CPU**MODULE138__AGU*CR*MCI*STATUS**</v>
      </c>
      <c r="R141">
        <f>COUNTIFS(core_mc[TestName],misc[[#This Row],[AGU_MCA_String]],core_mc[VisualId],MC_Check!$H$2)</f>
        <v>0</v>
      </c>
      <c r="S141" t="str">
        <f>_xlfn.TEXTJOIN("",,"*SOCKET0**COMPUTE",misc[[#This Row],[Compute]],"**CPU**MODULE",misc[[#This Row],[Module]],splitchar,"IC*CR*MCI*STATUS**")</f>
        <v>*SOCKET0**COMPUTE2**CPU**MODULE138__IC*CR*MCI*STATUS**</v>
      </c>
      <c r="T141">
        <f>COUNTIFS(core_mc[TestName],misc[[#This Row],[IC_MCA_String]],core_mc[VisualId],MC_Check!$H$2)</f>
        <v>0</v>
      </c>
      <c r="U141" t="str">
        <f>_xlfn.TEXTJOIN("",,"*SOCKET0**COMPUTE",misc[[#This Row],[Compute]],"**CPU**MODULE",misc[[#This Row],[Module]],splitchar,"BBL*CR*MCI*STATUS**")</f>
        <v>*SOCKET0**COMPUTE2**CPU**MODULE138__BBL*CR*MCI*STATUS**</v>
      </c>
      <c r="V141">
        <f>COUNTIFS(core_mc[TestName],misc[[#This Row],[CORE_BBL_String]],core_mc[VisualId],MC_Check!$H$2)</f>
        <v>0</v>
      </c>
      <c r="W141" t="str">
        <f>_xlfn.TEXTJOIN("",,"*SOCKET0**COMPUTE",misc[[#This Row],[Compute]],"**CPU**MODULE",misc[[#This Row],[Module]],splitchar,"BUS*CR*MCI*STATUS**")</f>
        <v>*SOCKET0**COMPUTE2**CPU**MODULE138__BUS*CR*MCI*STATUS**</v>
      </c>
      <c r="X141">
        <f>COUNTIFS(core_mc[TestName],misc[[#This Row],[Core_BUS_String]],core_mc[VisualId],MC_Check!$H$2)</f>
        <v>0</v>
      </c>
      <c r="Y141" t="str">
        <f>_xlfn.TEXTJOIN("",,"*SOCKET0**COMPUTE",misc[[#This Row],[Compute]],"**CPU**MODULE",misc[[#This Row],[Module]],splitchar,"L2*CR*MCI*STATUS**")</f>
        <v>*SOCKET0**COMPUTE2**CPU**MODULE138__L2*CR*MCI*STATUS**</v>
      </c>
      <c r="Z141">
        <f>COUNTIFS(core_mc[TestName],misc[[#This Row],[Core_L2_String]],core_mc[VisualId],MC_Check!$H$2)</f>
        <v>0</v>
      </c>
      <c r="AA141">
        <f>misc[[#This Row],[Core_BBL_Count]]+misc[[#This Row],[Core_IC_Count]]+misc[[#This Row],[Core_MEC_Count]]+misc[[#This Row],[Core_AGU_Count]]+misc[[#This Row],[Core_L2_Count]]+misc[[#This Row],[Core_BUS_Count]]</f>
        <v>0</v>
      </c>
      <c r="AB1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AD141">
        <f>COUNTIFS(cha_mc[TestName],misc[[#This Row],[LLC_MCA_String]],cha_mc[VisualId],MC_Check!$H$2)</f>
        <v>0</v>
      </c>
    </row>
    <row r="142" spans="6:30" x14ac:dyDescent="0.3">
      <c r="F142">
        <v>2</v>
      </c>
      <c r="G142">
        <f t="shared" si="14"/>
        <v>139</v>
      </c>
      <c r="H142" s="95">
        <f>IF(MC_Check!$AK$2="PHY",misc[[#This Row],[location]],misc[[#This Row],[Module_log]])</f>
        <v>139</v>
      </c>
      <c r="I142" s="95" t="s">
        <v>145</v>
      </c>
      <c r="J142" s="5" t="b">
        <f>misc[[#This Row],[Core_Hitter_Count]]&gt;0</f>
        <v>0</v>
      </c>
      <c r="K142" t="b">
        <f>misc[[#This Row],[LLC_Hitter_Count]]&gt;0</f>
        <v>0</v>
      </c>
      <c r="L142" t="b">
        <f>misc[[#This Row],[CHA_Hitter_Count]]&gt;0</f>
        <v>0</v>
      </c>
      <c r="M142" t="str">
        <f>_xlfn.TEXTJOIN("",,"*SOCKET0**COMPUTE",misc[[#This Row],[Compute]],"**UNCORE**CHA**CHA",misc[[#This Row],[location]],splitchar,"UTIL**MC*STATUS*")</f>
        <v>*SOCKET0**COMPUTE2**UNCORE**CHA**CHA139__UTIL**MC*STATUS*</v>
      </c>
      <c r="N142">
        <f>COUNTIFS(cha_mc[TestName],misc[[#This Row],[CHA_MCA_String]],cha_mc[VisualId],MC_Check!$H$2)</f>
        <v>0</v>
      </c>
      <c r="O142" t="str">
        <f>_xlfn.TEXTJOIN("",,"*SOCKET0**COMPUTE",misc[[#This Row],[Compute]],"**CPU**MODULE",misc[[#This Row],[Module]],splitchar,"MEC*CR*MCI*STATUS**")</f>
        <v>*SOCKET0**COMPUTE2**CPU**MODULE139__MEC*CR*MCI*STATUS**</v>
      </c>
      <c r="P142">
        <f>COUNTIFS(core_mc[TestName],misc[[#This Row],[MEC_MCA_String]],core_mc[VisualId],MC_Check!$H$2)</f>
        <v>0</v>
      </c>
      <c r="Q142" t="str">
        <f>_xlfn.TEXTJOIN("",,"*SOCKET0**COMPUTE",misc[[#This Row],[Compute]],"**CPU**MODULE",misc[[#This Row],[Module]],splitchar,"AGU*CR*MCI*STATUS**")</f>
        <v>*SOCKET0**COMPUTE2**CPU**MODULE139__AGU*CR*MCI*STATUS**</v>
      </c>
      <c r="R142">
        <f>COUNTIFS(core_mc[TestName],misc[[#This Row],[AGU_MCA_String]],core_mc[VisualId],MC_Check!$H$2)</f>
        <v>0</v>
      </c>
      <c r="S142" t="str">
        <f>_xlfn.TEXTJOIN("",,"*SOCKET0**COMPUTE",misc[[#This Row],[Compute]],"**CPU**MODULE",misc[[#This Row],[Module]],splitchar,"IC*CR*MCI*STATUS**")</f>
        <v>*SOCKET0**COMPUTE2**CPU**MODULE139__IC*CR*MCI*STATUS**</v>
      </c>
      <c r="T142">
        <f>COUNTIFS(core_mc[TestName],misc[[#This Row],[IC_MCA_String]],core_mc[VisualId],MC_Check!$H$2)</f>
        <v>0</v>
      </c>
      <c r="U142" t="str">
        <f>_xlfn.TEXTJOIN("",,"*SOCKET0**COMPUTE",misc[[#This Row],[Compute]],"**CPU**MODULE",misc[[#This Row],[Module]],splitchar,"BBL*CR*MCI*STATUS**")</f>
        <v>*SOCKET0**COMPUTE2**CPU**MODULE139__BBL*CR*MCI*STATUS**</v>
      </c>
      <c r="V142">
        <f>COUNTIFS(core_mc[TestName],misc[[#This Row],[CORE_BBL_String]],core_mc[VisualId],MC_Check!$H$2)</f>
        <v>0</v>
      </c>
      <c r="W142" t="str">
        <f>_xlfn.TEXTJOIN("",,"*SOCKET0**COMPUTE",misc[[#This Row],[Compute]],"**CPU**MODULE",misc[[#This Row],[Module]],splitchar,"BUS*CR*MCI*STATUS**")</f>
        <v>*SOCKET0**COMPUTE2**CPU**MODULE139__BUS*CR*MCI*STATUS**</v>
      </c>
      <c r="X142">
        <f>COUNTIFS(core_mc[TestName],misc[[#This Row],[Core_BUS_String]],core_mc[VisualId],MC_Check!$H$2)</f>
        <v>0</v>
      </c>
      <c r="Y142" t="str">
        <f>_xlfn.TEXTJOIN("",,"*SOCKET0**COMPUTE",misc[[#This Row],[Compute]],"**CPU**MODULE",misc[[#This Row],[Module]],splitchar,"L2*CR*MCI*STATUS**")</f>
        <v>*SOCKET0**COMPUTE2**CPU**MODULE139__L2*CR*MCI*STATUS**</v>
      </c>
      <c r="Z142">
        <f>COUNTIFS(core_mc[TestName],misc[[#This Row],[Core_L2_String]],core_mc[VisualId],MC_Check!$H$2)</f>
        <v>0</v>
      </c>
      <c r="AA142">
        <f>misc[[#This Row],[Core_BBL_Count]]+misc[[#This Row],[Core_IC_Count]]+misc[[#This Row],[Core_MEC_Count]]+misc[[#This Row],[Core_AGU_Count]]+misc[[#This Row],[Core_L2_Count]]+misc[[#This Row],[Core_BUS_Count]]</f>
        <v>0</v>
      </c>
      <c r="AB1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AD142">
        <f>COUNTIFS(cha_mc[TestName],misc[[#This Row],[LLC_MCA_String]],cha_mc[VisualId],MC_Check!$H$2)</f>
        <v>0</v>
      </c>
    </row>
    <row r="143" spans="6:30" x14ac:dyDescent="0.3">
      <c r="F143">
        <v>2</v>
      </c>
      <c r="G143">
        <f t="shared" si="14"/>
        <v>140</v>
      </c>
      <c r="H143" s="95">
        <f>IF(MC_Check!$AK$2="PHY",misc[[#This Row],[location]],misc[[#This Row],[Module_log]])</f>
        <v>140</v>
      </c>
      <c r="I143">
        <f>I136+1</f>
        <v>50</v>
      </c>
      <c r="J143" s="5" t="b">
        <f>misc[[#This Row],[Core_Hitter_Count]]&gt;0</f>
        <v>0</v>
      </c>
      <c r="K143" t="b">
        <f>misc[[#This Row],[LLC_Hitter_Count]]&gt;0</f>
        <v>0</v>
      </c>
      <c r="L143" t="b">
        <f>misc[[#This Row],[CHA_Hitter_Count]]&gt;0</f>
        <v>0</v>
      </c>
      <c r="M143" t="str">
        <f>_xlfn.TEXTJOIN("",,"*SOCKET0**COMPUTE",misc[[#This Row],[Compute]],"**UNCORE**CHA**CHA",misc[[#This Row],[location]],splitchar,"UTIL**MC*STATUS*")</f>
        <v>*SOCKET0**COMPUTE2**UNCORE**CHA**CHA140__UTIL**MC*STATUS*</v>
      </c>
      <c r="N143">
        <f>COUNTIFS(cha_mc[TestName],misc[[#This Row],[CHA_MCA_String]],cha_mc[VisualId],MC_Check!$H$2)</f>
        <v>0</v>
      </c>
      <c r="O143" t="str">
        <f>_xlfn.TEXTJOIN("",,"*SOCKET0**COMPUTE",misc[[#This Row],[Compute]],"**CPU**MODULE",misc[[#This Row],[Module]],splitchar,"MEC*CR*MCI*STATUS**")</f>
        <v>*SOCKET0**COMPUTE2**CPU**MODULE140__MEC*CR*MCI*STATUS**</v>
      </c>
      <c r="P143">
        <f>COUNTIFS(core_mc[TestName],misc[[#This Row],[MEC_MCA_String]],core_mc[VisualId],MC_Check!$H$2)</f>
        <v>0</v>
      </c>
      <c r="Q143" t="str">
        <f>_xlfn.TEXTJOIN("",,"*SOCKET0**COMPUTE",misc[[#This Row],[Compute]],"**CPU**MODULE",misc[[#This Row],[Module]],splitchar,"AGU*CR*MCI*STATUS**")</f>
        <v>*SOCKET0**COMPUTE2**CPU**MODULE140__AGU*CR*MCI*STATUS**</v>
      </c>
      <c r="R143">
        <f>COUNTIFS(core_mc[TestName],misc[[#This Row],[AGU_MCA_String]],core_mc[VisualId],MC_Check!$H$2)</f>
        <v>0</v>
      </c>
      <c r="S143" t="str">
        <f>_xlfn.TEXTJOIN("",,"*SOCKET0**COMPUTE",misc[[#This Row],[Compute]],"**CPU**MODULE",misc[[#This Row],[Module]],splitchar,"IC*CR*MCI*STATUS**")</f>
        <v>*SOCKET0**COMPUTE2**CPU**MODULE140__IC*CR*MCI*STATUS**</v>
      </c>
      <c r="T143">
        <f>COUNTIFS(core_mc[TestName],misc[[#This Row],[IC_MCA_String]],core_mc[VisualId],MC_Check!$H$2)</f>
        <v>0</v>
      </c>
      <c r="U143" t="str">
        <f>_xlfn.TEXTJOIN("",,"*SOCKET0**COMPUTE",misc[[#This Row],[Compute]],"**CPU**MODULE",misc[[#This Row],[Module]],splitchar,"BBL*CR*MCI*STATUS**")</f>
        <v>*SOCKET0**COMPUTE2**CPU**MODULE140__BBL*CR*MCI*STATUS**</v>
      </c>
      <c r="V143">
        <f>COUNTIFS(core_mc[TestName],misc[[#This Row],[CORE_BBL_String]],core_mc[VisualId],MC_Check!$H$2)</f>
        <v>0</v>
      </c>
      <c r="W143" t="str">
        <f>_xlfn.TEXTJOIN("",,"*SOCKET0**COMPUTE",misc[[#This Row],[Compute]],"**CPU**MODULE",misc[[#This Row],[Module]],splitchar,"BUS*CR*MCI*STATUS**")</f>
        <v>*SOCKET0**COMPUTE2**CPU**MODULE140__BUS*CR*MCI*STATUS**</v>
      </c>
      <c r="X143">
        <f>COUNTIFS(core_mc[TestName],misc[[#This Row],[Core_BUS_String]],core_mc[VisualId],MC_Check!$H$2)</f>
        <v>0</v>
      </c>
      <c r="Y143" t="str">
        <f>_xlfn.TEXTJOIN("",,"*SOCKET0**COMPUTE",misc[[#This Row],[Compute]],"**CPU**MODULE",misc[[#This Row],[Module]],splitchar,"L2*CR*MCI*STATUS**")</f>
        <v>*SOCKET0**COMPUTE2**CPU**MODULE140__L2*CR*MCI*STATUS**</v>
      </c>
      <c r="Z143">
        <f>COUNTIFS(core_mc[TestName],misc[[#This Row],[Core_L2_String]],core_mc[VisualId],MC_Check!$H$2)</f>
        <v>0</v>
      </c>
      <c r="AA143">
        <f>misc[[#This Row],[Core_BBL_Count]]+misc[[#This Row],[Core_IC_Count]]+misc[[#This Row],[Core_MEC_Count]]+misc[[#This Row],[Core_AGU_Count]]+misc[[#This Row],[Core_L2_Count]]+misc[[#This Row],[Core_BUS_Count]]</f>
        <v>0</v>
      </c>
      <c r="AB1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AD143">
        <f>COUNTIFS(cha_mc[TestName],misc[[#This Row],[LLC_MCA_String]],cha_mc[VisualId],MC_Check!$H$2)</f>
        <v>0</v>
      </c>
    </row>
    <row r="144" spans="6:30" x14ac:dyDescent="0.3">
      <c r="F144">
        <v>2</v>
      </c>
      <c r="G144">
        <f t="shared" si="14"/>
        <v>141</v>
      </c>
      <c r="H144" s="95">
        <f>IF(MC_Check!$AK$2="PHY",misc[[#This Row],[location]],misc[[#This Row],[Module_log]])</f>
        <v>141</v>
      </c>
      <c r="I144">
        <f t="shared" ref="H144:I145" si="16">I137+1</f>
        <v>54</v>
      </c>
      <c r="J144" s="5" t="b">
        <f>misc[[#This Row],[Core_Hitter_Count]]&gt;0</f>
        <v>0</v>
      </c>
      <c r="K144" t="b">
        <f>misc[[#This Row],[LLC_Hitter_Count]]&gt;0</f>
        <v>0</v>
      </c>
      <c r="L144" t="b">
        <f>misc[[#This Row],[CHA_Hitter_Count]]&gt;0</f>
        <v>0</v>
      </c>
      <c r="M144" t="str">
        <f>_xlfn.TEXTJOIN("",,"*SOCKET0**COMPUTE",misc[[#This Row],[Compute]],"**UNCORE**CHA**CHA",misc[[#This Row],[location]],splitchar,"UTIL**MC*STATUS*")</f>
        <v>*SOCKET0**COMPUTE2**UNCORE**CHA**CHA141__UTIL**MC*STATUS*</v>
      </c>
      <c r="N144">
        <f>COUNTIFS(cha_mc[TestName],misc[[#This Row],[CHA_MCA_String]],cha_mc[VisualId],MC_Check!$H$2)</f>
        <v>0</v>
      </c>
      <c r="O144" t="str">
        <f>_xlfn.TEXTJOIN("",,"*SOCKET0**COMPUTE",misc[[#This Row],[Compute]],"**CPU**MODULE",misc[[#This Row],[Module]],splitchar,"MEC*CR*MCI*STATUS**")</f>
        <v>*SOCKET0**COMPUTE2**CPU**MODULE141__MEC*CR*MCI*STATUS**</v>
      </c>
      <c r="P144">
        <f>COUNTIFS(core_mc[TestName],misc[[#This Row],[MEC_MCA_String]],core_mc[VisualId],MC_Check!$H$2)</f>
        <v>0</v>
      </c>
      <c r="Q144" t="str">
        <f>_xlfn.TEXTJOIN("",,"*SOCKET0**COMPUTE",misc[[#This Row],[Compute]],"**CPU**MODULE",misc[[#This Row],[Module]],splitchar,"AGU*CR*MCI*STATUS**")</f>
        <v>*SOCKET0**COMPUTE2**CPU**MODULE141__AGU*CR*MCI*STATUS**</v>
      </c>
      <c r="R144">
        <f>COUNTIFS(core_mc[TestName],misc[[#This Row],[AGU_MCA_String]],core_mc[VisualId],MC_Check!$H$2)</f>
        <v>0</v>
      </c>
      <c r="S144" t="str">
        <f>_xlfn.TEXTJOIN("",,"*SOCKET0**COMPUTE",misc[[#This Row],[Compute]],"**CPU**MODULE",misc[[#This Row],[Module]],splitchar,"IC*CR*MCI*STATUS**")</f>
        <v>*SOCKET0**COMPUTE2**CPU**MODULE141__IC*CR*MCI*STATUS**</v>
      </c>
      <c r="T144">
        <f>COUNTIFS(core_mc[TestName],misc[[#This Row],[IC_MCA_String]],core_mc[VisualId],MC_Check!$H$2)</f>
        <v>0</v>
      </c>
      <c r="U144" t="str">
        <f>_xlfn.TEXTJOIN("",,"*SOCKET0**COMPUTE",misc[[#This Row],[Compute]],"**CPU**MODULE",misc[[#This Row],[Module]],splitchar,"BBL*CR*MCI*STATUS**")</f>
        <v>*SOCKET0**COMPUTE2**CPU**MODULE141__BBL*CR*MCI*STATUS**</v>
      </c>
      <c r="V144">
        <f>COUNTIFS(core_mc[TestName],misc[[#This Row],[CORE_BBL_String]],core_mc[VisualId],MC_Check!$H$2)</f>
        <v>0</v>
      </c>
      <c r="W144" t="str">
        <f>_xlfn.TEXTJOIN("",,"*SOCKET0**COMPUTE",misc[[#This Row],[Compute]],"**CPU**MODULE",misc[[#This Row],[Module]],splitchar,"BUS*CR*MCI*STATUS**")</f>
        <v>*SOCKET0**COMPUTE2**CPU**MODULE141__BUS*CR*MCI*STATUS**</v>
      </c>
      <c r="X144">
        <f>COUNTIFS(core_mc[TestName],misc[[#This Row],[Core_BUS_String]],core_mc[VisualId],MC_Check!$H$2)</f>
        <v>0</v>
      </c>
      <c r="Y144" t="str">
        <f>_xlfn.TEXTJOIN("",,"*SOCKET0**COMPUTE",misc[[#This Row],[Compute]],"**CPU**MODULE",misc[[#This Row],[Module]],splitchar,"L2*CR*MCI*STATUS**")</f>
        <v>*SOCKET0**COMPUTE2**CPU**MODULE141__L2*CR*MCI*STATUS**</v>
      </c>
      <c r="Z144">
        <f>COUNTIFS(core_mc[TestName],misc[[#This Row],[Core_L2_String]],core_mc[VisualId],MC_Check!$H$2)</f>
        <v>0</v>
      </c>
      <c r="AA144">
        <f>misc[[#This Row],[Core_BBL_Count]]+misc[[#This Row],[Core_IC_Count]]+misc[[#This Row],[Core_MEC_Count]]+misc[[#This Row],[Core_AGU_Count]]+misc[[#This Row],[Core_L2_Count]]+misc[[#This Row],[Core_BUS_Count]]</f>
        <v>0</v>
      </c>
      <c r="AB1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AD144">
        <f>COUNTIFS(cha_mc[TestName],misc[[#This Row],[LLC_MCA_String]],cha_mc[VisualId],MC_Check!$H$2)</f>
        <v>0</v>
      </c>
    </row>
    <row r="145" spans="6:30" x14ac:dyDescent="0.3">
      <c r="F145">
        <v>2</v>
      </c>
      <c r="G145">
        <f t="shared" si="14"/>
        <v>142</v>
      </c>
      <c r="H145" s="95">
        <f>IF(MC_Check!$AK$2="PHY",misc[[#This Row],[location]],misc[[#This Row],[Module_log]])</f>
        <v>142</v>
      </c>
      <c r="I145">
        <f t="shared" si="16"/>
        <v>58</v>
      </c>
      <c r="J145" s="5" t="b">
        <f>misc[[#This Row],[Core_Hitter_Count]]&gt;0</f>
        <v>0</v>
      </c>
      <c r="K145" t="b">
        <f>misc[[#This Row],[LLC_Hitter_Count]]&gt;0</f>
        <v>0</v>
      </c>
      <c r="L145" t="b">
        <f>misc[[#This Row],[CHA_Hitter_Count]]&gt;0</f>
        <v>0</v>
      </c>
      <c r="M145" t="str">
        <f>_xlfn.TEXTJOIN("",,"*SOCKET0**COMPUTE",misc[[#This Row],[Compute]],"**UNCORE**CHA**CHA",misc[[#This Row],[location]],splitchar,"UTIL**MC*STATUS*")</f>
        <v>*SOCKET0**COMPUTE2**UNCORE**CHA**CHA142__UTIL**MC*STATUS*</v>
      </c>
      <c r="N145">
        <f>COUNTIFS(cha_mc[TestName],misc[[#This Row],[CHA_MCA_String]],cha_mc[VisualId],MC_Check!$H$2)</f>
        <v>0</v>
      </c>
      <c r="O145" t="str">
        <f>_xlfn.TEXTJOIN("",,"*SOCKET0**COMPUTE",misc[[#This Row],[Compute]],"**CPU**MODULE",misc[[#This Row],[Module]],splitchar,"MEC*CR*MCI*STATUS**")</f>
        <v>*SOCKET0**COMPUTE2**CPU**MODULE142__MEC*CR*MCI*STATUS**</v>
      </c>
      <c r="P145">
        <f>COUNTIFS(core_mc[TestName],misc[[#This Row],[MEC_MCA_String]],core_mc[VisualId],MC_Check!$H$2)</f>
        <v>0</v>
      </c>
      <c r="Q145" t="str">
        <f>_xlfn.TEXTJOIN("",,"*SOCKET0**COMPUTE",misc[[#This Row],[Compute]],"**CPU**MODULE",misc[[#This Row],[Module]],splitchar,"AGU*CR*MCI*STATUS**")</f>
        <v>*SOCKET0**COMPUTE2**CPU**MODULE142__AGU*CR*MCI*STATUS**</v>
      </c>
      <c r="R145">
        <f>COUNTIFS(core_mc[TestName],misc[[#This Row],[AGU_MCA_String]],core_mc[VisualId],MC_Check!$H$2)</f>
        <v>0</v>
      </c>
      <c r="S145" t="str">
        <f>_xlfn.TEXTJOIN("",,"*SOCKET0**COMPUTE",misc[[#This Row],[Compute]],"**CPU**MODULE",misc[[#This Row],[Module]],splitchar,"IC*CR*MCI*STATUS**")</f>
        <v>*SOCKET0**COMPUTE2**CPU**MODULE142__IC*CR*MCI*STATUS**</v>
      </c>
      <c r="T145">
        <f>COUNTIFS(core_mc[TestName],misc[[#This Row],[IC_MCA_String]],core_mc[VisualId],MC_Check!$H$2)</f>
        <v>0</v>
      </c>
      <c r="U145" t="str">
        <f>_xlfn.TEXTJOIN("",,"*SOCKET0**COMPUTE",misc[[#This Row],[Compute]],"**CPU**MODULE",misc[[#This Row],[Module]],splitchar,"BBL*CR*MCI*STATUS**")</f>
        <v>*SOCKET0**COMPUTE2**CPU**MODULE142__BBL*CR*MCI*STATUS**</v>
      </c>
      <c r="V145">
        <f>COUNTIFS(core_mc[TestName],misc[[#This Row],[CORE_BBL_String]],core_mc[VisualId],MC_Check!$H$2)</f>
        <v>0</v>
      </c>
      <c r="W145" t="str">
        <f>_xlfn.TEXTJOIN("",,"*SOCKET0**COMPUTE",misc[[#This Row],[Compute]],"**CPU**MODULE",misc[[#This Row],[Module]],splitchar,"BUS*CR*MCI*STATUS**")</f>
        <v>*SOCKET0**COMPUTE2**CPU**MODULE142__BUS*CR*MCI*STATUS**</v>
      </c>
      <c r="X145">
        <f>COUNTIFS(core_mc[TestName],misc[[#This Row],[Core_BUS_String]],core_mc[VisualId],MC_Check!$H$2)</f>
        <v>0</v>
      </c>
      <c r="Y145" t="str">
        <f>_xlfn.TEXTJOIN("",,"*SOCKET0**COMPUTE",misc[[#This Row],[Compute]],"**CPU**MODULE",misc[[#This Row],[Module]],splitchar,"L2*CR*MCI*STATUS**")</f>
        <v>*SOCKET0**COMPUTE2**CPU**MODULE142__L2*CR*MCI*STATUS**</v>
      </c>
      <c r="Z145">
        <f>COUNTIFS(core_mc[TestName],misc[[#This Row],[Core_L2_String]],core_mc[VisualId],MC_Check!$H$2)</f>
        <v>0</v>
      </c>
      <c r="AA145">
        <f>misc[[#This Row],[Core_BBL_Count]]+misc[[#This Row],[Core_IC_Count]]+misc[[#This Row],[Core_MEC_Count]]+misc[[#This Row],[Core_AGU_Count]]+misc[[#This Row],[Core_L2_Count]]+misc[[#This Row],[Core_BUS_Count]]</f>
        <v>0</v>
      </c>
      <c r="AB1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AD145">
        <f>COUNTIFS(cha_mc[TestName],misc[[#This Row],[LLC_MCA_String]],cha_mc[VisualId],MC_Check!$H$2)</f>
        <v>0</v>
      </c>
    </row>
    <row r="146" spans="6:30" x14ac:dyDescent="0.3">
      <c r="F146">
        <v>2</v>
      </c>
      <c r="G146">
        <f t="shared" si="14"/>
        <v>143</v>
      </c>
      <c r="H146" s="95">
        <f>IF(MC_Check!$AK$2="PHY",misc[[#This Row],[location]],misc[[#This Row],[Module_log]])</f>
        <v>143</v>
      </c>
      <c r="I146" s="95" t="s">
        <v>145</v>
      </c>
      <c r="J146" s="5" t="b">
        <f>misc[[#This Row],[Core_Hitter_Count]]&gt;0</f>
        <v>0</v>
      </c>
      <c r="K146" t="b">
        <f>misc[[#This Row],[LLC_Hitter_Count]]&gt;0</f>
        <v>0</v>
      </c>
      <c r="L146" t="b">
        <f>misc[[#This Row],[CHA_Hitter_Count]]&gt;0</f>
        <v>0</v>
      </c>
      <c r="M146" t="str">
        <f>_xlfn.TEXTJOIN("",,"*SOCKET0**COMPUTE",misc[[#This Row],[Compute]],"**UNCORE**CHA**CHA",misc[[#This Row],[location]],splitchar,"UTIL**MC*STATUS*")</f>
        <v>*SOCKET0**COMPUTE2**UNCORE**CHA**CHA143__UTIL**MC*STATUS*</v>
      </c>
      <c r="N146">
        <f>COUNTIFS(cha_mc[TestName],misc[[#This Row],[CHA_MCA_String]],cha_mc[VisualId],MC_Check!$H$2)</f>
        <v>0</v>
      </c>
      <c r="O146" t="str">
        <f>_xlfn.TEXTJOIN("",,"*SOCKET0**COMPUTE",misc[[#This Row],[Compute]],"**CPU**MODULE",misc[[#This Row],[Module]],splitchar,"MEC*CR*MCI*STATUS**")</f>
        <v>*SOCKET0**COMPUTE2**CPU**MODULE143__MEC*CR*MCI*STATUS**</v>
      </c>
      <c r="P146">
        <f>COUNTIFS(core_mc[TestName],misc[[#This Row],[MEC_MCA_String]],core_mc[VisualId],MC_Check!$H$2)</f>
        <v>0</v>
      </c>
      <c r="Q146" t="str">
        <f>_xlfn.TEXTJOIN("",,"*SOCKET0**COMPUTE",misc[[#This Row],[Compute]],"**CPU**MODULE",misc[[#This Row],[Module]],splitchar,"AGU*CR*MCI*STATUS**")</f>
        <v>*SOCKET0**COMPUTE2**CPU**MODULE143__AGU*CR*MCI*STATUS**</v>
      </c>
      <c r="R146">
        <f>COUNTIFS(core_mc[TestName],misc[[#This Row],[AGU_MCA_String]],core_mc[VisualId],MC_Check!$H$2)</f>
        <v>0</v>
      </c>
      <c r="S146" t="str">
        <f>_xlfn.TEXTJOIN("",,"*SOCKET0**COMPUTE",misc[[#This Row],[Compute]],"**CPU**MODULE",misc[[#This Row],[Module]],splitchar,"IC*CR*MCI*STATUS**")</f>
        <v>*SOCKET0**COMPUTE2**CPU**MODULE143__IC*CR*MCI*STATUS**</v>
      </c>
      <c r="T146">
        <f>COUNTIFS(core_mc[TestName],misc[[#This Row],[IC_MCA_String]],core_mc[VisualId],MC_Check!$H$2)</f>
        <v>0</v>
      </c>
      <c r="U146" t="str">
        <f>_xlfn.TEXTJOIN("",,"*SOCKET0**COMPUTE",misc[[#This Row],[Compute]],"**CPU**MODULE",misc[[#This Row],[Module]],splitchar,"BBL*CR*MCI*STATUS**")</f>
        <v>*SOCKET0**COMPUTE2**CPU**MODULE143__BBL*CR*MCI*STATUS**</v>
      </c>
      <c r="V146">
        <f>COUNTIFS(core_mc[TestName],misc[[#This Row],[CORE_BBL_String]],core_mc[VisualId],MC_Check!$H$2)</f>
        <v>0</v>
      </c>
      <c r="W146" t="str">
        <f>_xlfn.TEXTJOIN("",,"*SOCKET0**COMPUTE",misc[[#This Row],[Compute]],"**CPU**MODULE",misc[[#This Row],[Module]],splitchar,"BUS*CR*MCI*STATUS**")</f>
        <v>*SOCKET0**COMPUTE2**CPU**MODULE143__BUS*CR*MCI*STATUS**</v>
      </c>
      <c r="X146">
        <f>COUNTIFS(core_mc[TestName],misc[[#This Row],[Core_BUS_String]],core_mc[VisualId],MC_Check!$H$2)</f>
        <v>0</v>
      </c>
      <c r="Y146" t="str">
        <f>_xlfn.TEXTJOIN("",,"*SOCKET0**COMPUTE",misc[[#This Row],[Compute]],"**CPU**MODULE",misc[[#This Row],[Module]],splitchar,"L2*CR*MCI*STATUS**")</f>
        <v>*SOCKET0**COMPUTE2**CPU**MODULE143__L2*CR*MCI*STATUS**</v>
      </c>
      <c r="Z146">
        <f>COUNTIFS(core_mc[TestName],misc[[#This Row],[Core_L2_String]],core_mc[VisualId],MC_Check!$H$2)</f>
        <v>0</v>
      </c>
      <c r="AA146">
        <f>misc[[#This Row],[Core_BBL_Count]]+misc[[#This Row],[Core_IC_Count]]+misc[[#This Row],[Core_MEC_Count]]+misc[[#This Row],[Core_AGU_Count]]+misc[[#This Row],[Core_L2_Count]]+misc[[#This Row],[Core_BUS_Count]]</f>
        <v>0</v>
      </c>
      <c r="AB1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AD146">
        <f>COUNTIFS(cha_mc[TestName],misc[[#This Row],[LLC_MCA_String]],cha_mc[VisualId],MC_Check!$H$2)</f>
        <v>0</v>
      </c>
    </row>
    <row r="147" spans="6:30" x14ac:dyDescent="0.3">
      <c r="F147">
        <v>2</v>
      </c>
      <c r="G147">
        <f t="shared" si="14"/>
        <v>144</v>
      </c>
      <c r="H147" s="95">
        <f>IF(MC_Check!$AK$2="PHY",misc[[#This Row],[location]],misc[[#This Row],[Module_log]])</f>
        <v>144</v>
      </c>
      <c r="I147" s="95" t="s">
        <v>145</v>
      </c>
      <c r="J147" s="5" t="b">
        <f>misc[[#This Row],[Core_Hitter_Count]]&gt;0</f>
        <v>0</v>
      </c>
      <c r="K147" t="b">
        <f>misc[[#This Row],[LLC_Hitter_Count]]&gt;0</f>
        <v>0</v>
      </c>
      <c r="L147" t="b">
        <f>misc[[#This Row],[CHA_Hitter_Count]]&gt;0</f>
        <v>0</v>
      </c>
      <c r="M147" t="str">
        <f>_xlfn.TEXTJOIN("",,"*SOCKET0**COMPUTE",misc[[#This Row],[Compute]],"**UNCORE**CHA**CHA",misc[[#This Row],[location]],splitchar,"UTIL**MC*STATUS*")</f>
        <v>*SOCKET0**COMPUTE2**UNCORE**CHA**CHA144__UTIL**MC*STATUS*</v>
      </c>
      <c r="N147">
        <f>COUNTIFS(cha_mc[TestName],misc[[#This Row],[CHA_MCA_String]],cha_mc[VisualId],MC_Check!$H$2)</f>
        <v>0</v>
      </c>
      <c r="O147" t="str">
        <f>_xlfn.TEXTJOIN("",,"*SOCKET0**COMPUTE",misc[[#This Row],[Compute]],"**CPU**MODULE",misc[[#This Row],[Module]],splitchar,"MEC*CR*MCI*STATUS**")</f>
        <v>*SOCKET0**COMPUTE2**CPU**MODULE144__MEC*CR*MCI*STATUS**</v>
      </c>
      <c r="P147">
        <f>COUNTIFS(core_mc[TestName],misc[[#This Row],[MEC_MCA_String]],core_mc[VisualId],MC_Check!$H$2)</f>
        <v>0</v>
      </c>
      <c r="Q147" t="str">
        <f>_xlfn.TEXTJOIN("",,"*SOCKET0**COMPUTE",misc[[#This Row],[Compute]],"**CPU**MODULE",misc[[#This Row],[Module]],splitchar,"AGU*CR*MCI*STATUS**")</f>
        <v>*SOCKET0**COMPUTE2**CPU**MODULE144__AGU*CR*MCI*STATUS**</v>
      </c>
      <c r="R147">
        <f>COUNTIFS(core_mc[TestName],misc[[#This Row],[AGU_MCA_String]],core_mc[VisualId],MC_Check!$H$2)</f>
        <v>0</v>
      </c>
      <c r="S147" t="str">
        <f>_xlfn.TEXTJOIN("",,"*SOCKET0**COMPUTE",misc[[#This Row],[Compute]],"**CPU**MODULE",misc[[#This Row],[Module]],splitchar,"IC*CR*MCI*STATUS**")</f>
        <v>*SOCKET0**COMPUTE2**CPU**MODULE144__IC*CR*MCI*STATUS**</v>
      </c>
      <c r="T147">
        <f>COUNTIFS(core_mc[TestName],misc[[#This Row],[IC_MCA_String]],core_mc[VisualId],MC_Check!$H$2)</f>
        <v>0</v>
      </c>
      <c r="U147" t="str">
        <f>_xlfn.TEXTJOIN("",,"*SOCKET0**COMPUTE",misc[[#This Row],[Compute]],"**CPU**MODULE",misc[[#This Row],[Module]],splitchar,"BBL*CR*MCI*STATUS**")</f>
        <v>*SOCKET0**COMPUTE2**CPU**MODULE144__BBL*CR*MCI*STATUS**</v>
      </c>
      <c r="V147">
        <f>COUNTIFS(core_mc[TestName],misc[[#This Row],[CORE_BBL_String]],core_mc[VisualId],MC_Check!$H$2)</f>
        <v>0</v>
      </c>
      <c r="W147" t="str">
        <f>_xlfn.TEXTJOIN("",,"*SOCKET0**COMPUTE",misc[[#This Row],[Compute]],"**CPU**MODULE",misc[[#This Row],[Module]],splitchar,"BUS*CR*MCI*STATUS**")</f>
        <v>*SOCKET0**COMPUTE2**CPU**MODULE144__BUS*CR*MCI*STATUS**</v>
      </c>
      <c r="X147">
        <f>COUNTIFS(core_mc[TestName],misc[[#This Row],[Core_BUS_String]],core_mc[VisualId],MC_Check!$H$2)</f>
        <v>0</v>
      </c>
      <c r="Y147" t="str">
        <f>_xlfn.TEXTJOIN("",,"*SOCKET0**COMPUTE",misc[[#This Row],[Compute]],"**CPU**MODULE",misc[[#This Row],[Module]],splitchar,"L2*CR*MCI*STATUS**")</f>
        <v>*SOCKET0**COMPUTE2**CPU**MODULE144__L2*CR*MCI*STATUS**</v>
      </c>
      <c r="Z147">
        <f>COUNTIFS(core_mc[TestName],misc[[#This Row],[Core_L2_String]],core_mc[VisualId],MC_Check!$H$2)</f>
        <v>0</v>
      </c>
      <c r="AA147">
        <f>misc[[#This Row],[Core_BBL_Count]]+misc[[#This Row],[Core_IC_Count]]+misc[[#This Row],[Core_MEC_Count]]+misc[[#This Row],[Core_AGU_Count]]+misc[[#This Row],[Core_L2_Count]]+misc[[#This Row],[Core_BUS_Count]]</f>
        <v>0</v>
      </c>
      <c r="AB1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AD147">
        <f>COUNTIFS(cha_mc[TestName],misc[[#This Row],[LLC_MCA_String]],cha_mc[VisualId],MC_Check!$H$2)</f>
        <v>0</v>
      </c>
    </row>
    <row r="148" spans="6:30" x14ac:dyDescent="0.3">
      <c r="F148">
        <v>2</v>
      </c>
      <c r="G148">
        <f t="shared" si="14"/>
        <v>145</v>
      </c>
      <c r="H148" s="95">
        <f>IF(MC_Check!$AK$2="PHY",misc[[#This Row],[location]],misc[[#This Row],[Module_log]])</f>
        <v>145</v>
      </c>
      <c r="I148" s="95" t="s">
        <v>145</v>
      </c>
      <c r="J148" s="5" t="b">
        <f>misc[[#This Row],[Core_Hitter_Count]]&gt;0</f>
        <v>0</v>
      </c>
      <c r="K148" t="b">
        <f>misc[[#This Row],[LLC_Hitter_Count]]&gt;0</f>
        <v>0</v>
      </c>
      <c r="L148" t="b">
        <f>misc[[#This Row],[CHA_Hitter_Count]]&gt;0</f>
        <v>0</v>
      </c>
      <c r="M148" t="str">
        <f>_xlfn.TEXTJOIN("",,"*SOCKET0**COMPUTE",misc[[#This Row],[Compute]],"**UNCORE**CHA**CHA",misc[[#This Row],[location]],splitchar,"UTIL**MC*STATUS*")</f>
        <v>*SOCKET0**COMPUTE2**UNCORE**CHA**CHA145__UTIL**MC*STATUS*</v>
      </c>
      <c r="N148">
        <f>COUNTIFS(cha_mc[TestName],misc[[#This Row],[CHA_MCA_String]],cha_mc[VisualId],MC_Check!$H$2)</f>
        <v>0</v>
      </c>
      <c r="O148" t="str">
        <f>_xlfn.TEXTJOIN("",,"*SOCKET0**COMPUTE",misc[[#This Row],[Compute]],"**CPU**MODULE",misc[[#This Row],[Module]],splitchar,"MEC*CR*MCI*STATUS**")</f>
        <v>*SOCKET0**COMPUTE2**CPU**MODULE145__MEC*CR*MCI*STATUS**</v>
      </c>
      <c r="P148">
        <f>COUNTIFS(core_mc[TestName],misc[[#This Row],[MEC_MCA_String]],core_mc[VisualId],MC_Check!$H$2)</f>
        <v>0</v>
      </c>
      <c r="Q148" t="str">
        <f>_xlfn.TEXTJOIN("",,"*SOCKET0**COMPUTE",misc[[#This Row],[Compute]],"**CPU**MODULE",misc[[#This Row],[Module]],splitchar,"AGU*CR*MCI*STATUS**")</f>
        <v>*SOCKET0**COMPUTE2**CPU**MODULE145__AGU*CR*MCI*STATUS**</v>
      </c>
      <c r="R148">
        <f>COUNTIFS(core_mc[TestName],misc[[#This Row],[AGU_MCA_String]],core_mc[VisualId],MC_Check!$H$2)</f>
        <v>0</v>
      </c>
      <c r="S148" t="str">
        <f>_xlfn.TEXTJOIN("",,"*SOCKET0**COMPUTE",misc[[#This Row],[Compute]],"**CPU**MODULE",misc[[#This Row],[Module]],splitchar,"IC*CR*MCI*STATUS**")</f>
        <v>*SOCKET0**COMPUTE2**CPU**MODULE145__IC*CR*MCI*STATUS**</v>
      </c>
      <c r="T148">
        <f>COUNTIFS(core_mc[TestName],misc[[#This Row],[IC_MCA_String]],core_mc[VisualId],MC_Check!$H$2)</f>
        <v>0</v>
      </c>
      <c r="U148" t="str">
        <f>_xlfn.TEXTJOIN("",,"*SOCKET0**COMPUTE",misc[[#This Row],[Compute]],"**CPU**MODULE",misc[[#This Row],[Module]],splitchar,"BBL*CR*MCI*STATUS**")</f>
        <v>*SOCKET0**COMPUTE2**CPU**MODULE145__BBL*CR*MCI*STATUS**</v>
      </c>
      <c r="V148">
        <f>COUNTIFS(core_mc[TestName],misc[[#This Row],[CORE_BBL_String]],core_mc[VisualId],MC_Check!$H$2)</f>
        <v>0</v>
      </c>
      <c r="W148" t="str">
        <f>_xlfn.TEXTJOIN("",,"*SOCKET0**COMPUTE",misc[[#This Row],[Compute]],"**CPU**MODULE",misc[[#This Row],[Module]],splitchar,"BUS*CR*MCI*STATUS**")</f>
        <v>*SOCKET0**COMPUTE2**CPU**MODULE145__BUS*CR*MCI*STATUS**</v>
      </c>
      <c r="X148">
        <f>COUNTIFS(core_mc[TestName],misc[[#This Row],[Core_BUS_String]],core_mc[VisualId],MC_Check!$H$2)</f>
        <v>0</v>
      </c>
      <c r="Y148" t="str">
        <f>_xlfn.TEXTJOIN("",,"*SOCKET0**COMPUTE",misc[[#This Row],[Compute]],"**CPU**MODULE",misc[[#This Row],[Module]],splitchar,"L2*CR*MCI*STATUS**")</f>
        <v>*SOCKET0**COMPUTE2**CPU**MODULE145__L2*CR*MCI*STATUS**</v>
      </c>
      <c r="Z148">
        <f>COUNTIFS(core_mc[TestName],misc[[#This Row],[Core_L2_String]],core_mc[VisualId],MC_Check!$H$2)</f>
        <v>0</v>
      </c>
      <c r="AA148">
        <f>misc[[#This Row],[Core_BBL_Count]]+misc[[#This Row],[Core_IC_Count]]+misc[[#This Row],[Core_MEC_Count]]+misc[[#This Row],[Core_AGU_Count]]+misc[[#This Row],[Core_L2_Count]]+misc[[#This Row],[Core_BUS_Count]]</f>
        <v>0</v>
      </c>
      <c r="AB1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AD148">
        <f>COUNTIFS(cha_mc[TestName],misc[[#This Row],[LLC_MCA_String]],cha_mc[VisualId],MC_Check!$H$2)</f>
        <v>0</v>
      </c>
    </row>
    <row r="149" spans="6:30" x14ac:dyDescent="0.3">
      <c r="F149">
        <v>2</v>
      </c>
      <c r="G149">
        <f t="shared" si="14"/>
        <v>146</v>
      </c>
      <c r="H149" s="95">
        <f>IF(MC_Check!$AK$2="PHY",misc[[#This Row],[location]],misc[[#This Row],[Module_log]])</f>
        <v>146</v>
      </c>
      <c r="I149" s="95" t="s">
        <v>145</v>
      </c>
      <c r="J149" s="5" t="b">
        <f>misc[[#This Row],[Core_Hitter_Count]]&gt;0</f>
        <v>0</v>
      </c>
      <c r="K149" t="b">
        <f>misc[[#This Row],[LLC_Hitter_Count]]&gt;0</f>
        <v>0</v>
      </c>
      <c r="L149" t="b">
        <f>misc[[#This Row],[CHA_Hitter_Count]]&gt;0</f>
        <v>0</v>
      </c>
      <c r="M149" t="str">
        <f>_xlfn.TEXTJOIN("",,"*SOCKET0**COMPUTE",misc[[#This Row],[Compute]],"**UNCORE**CHA**CHA",misc[[#This Row],[location]],splitchar,"UTIL**MC*STATUS*")</f>
        <v>*SOCKET0**COMPUTE2**UNCORE**CHA**CHA146__UTIL**MC*STATUS*</v>
      </c>
      <c r="N149">
        <f>COUNTIFS(cha_mc[TestName],misc[[#This Row],[CHA_MCA_String]],cha_mc[VisualId],MC_Check!$H$2)</f>
        <v>0</v>
      </c>
      <c r="O149" t="str">
        <f>_xlfn.TEXTJOIN("",,"*SOCKET0**COMPUTE",misc[[#This Row],[Compute]],"**CPU**MODULE",misc[[#This Row],[Module]],splitchar,"MEC*CR*MCI*STATUS**")</f>
        <v>*SOCKET0**COMPUTE2**CPU**MODULE146__MEC*CR*MCI*STATUS**</v>
      </c>
      <c r="P149">
        <f>COUNTIFS(core_mc[TestName],misc[[#This Row],[MEC_MCA_String]],core_mc[VisualId],MC_Check!$H$2)</f>
        <v>0</v>
      </c>
      <c r="Q149" t="str">
        <f>_xlfn.TEXTJOIN("",,"*SOCKET0**COMPUTE",misc[[#This Row],[Compute]],"**CPU**MODULE",misc[[#This Row],[Module]],splitchar,"AGU*CR*MCI*STATUS**")</f>
        <v>*SOCKET0**COMPUTE2**CPU**MODULE146__AGU*CR*MCI*STATUS**</v>
      </c>
      <c r="R149">
        <f>COUNTIFS(core_mc[TestName],misc[[#This Row],[AGU_MCA_String]],core_mc[VisualId],MC_Check!$H$2)</f>
        <v>0</v>
      </c>
      <c r="S149" t="str">
        <f>_xlfn.TEXTJOIN("",,"*SOCKET0**COMPUTE",misc[[#This Row],[Compute]],"**CPU**MODULE",misc[[#This Row],[Module]],splitchar,"IC*CR*MCI*STATUS**")</f>
        <v>*SOCKET0**COMPUTE2**CPU**MODULE146__IC*CR*MCI*STATUS**</v>
      </c>
      <c r="T149">
        <f>COUNTIFS(core_mc[TestName],misc[[#This Row],[IC_MCA_String]],core_mc[VisualId],MC_Check!$H$2)</f>
        <v>0</v>
      </c>
      <c r="U149" t="str">
        <f>_xlfn.TEXTJOIN("",,"*SOCKET0**COMPUTE",misc[[#This Row],[Compute]],"**CPU**MODULE",misc[[#This Row],[Module]],splitchar,"BBL*CR*MCI*STATUS**")</f>
        <v>*SOCKET0**COMPUTE2**CPU**MODULE146__BBL*CR*MCI*STATUS**</v>
      </c>
      <c r="V149">
        <f>COUNTIFS(core_mc[TestName],misc[[#This Row],[CORE_BBL_String]],core_mc[VisualId],MC_Check!$H$2)</f>
        <v>0</v>
      </c>
      <c r="W149" t="str">
        <f>_xlfn.TEXTJOIN("",,"*SOCKET0**COMPUTE",misc[[#This Row],[Compute]],"**CPU**MODULE",misc[[#This Row],[Module]],splitchar,"BUS*CR*MCI*STATUS**")</f>
        <v>*SOCKET0**COMPUTE2**CPU**MODULE146__BUS*CR*MCI*STATUS**</v>
      </c>
      <c r="X149">
        <f>COUNTIFS(core_mc[TestName],misc[[#This Row],[Core_BUS_String]],core_mc[VisualId],MC_Check!$H$2)</f>
        <v>0</v>
      </c>
      <c r="Y149" t="str">
        <f>_xlfn.TEXTJOIN("",,"*SOCKET0**COMPUTE",misc[[#This Row],[Compute]],"**CPU**MODULE",misc[[#This Row],[Module]],splitchar,"L2*CR*MCI*STATUS**")</f>
        <v>*SOCKET0**COMPUTE2**CPU**MODULE146__L2*CR*MCI*STATUS**</v>
      </c>
      <c r="Z149">
        <f>COUNTIFS(core_mc[TestName],misc[[#This Row],[Core_L2_String]],core_mc[VisualId],MC_Check!$H$2)</f>
        <v>0</v>
      </c>
      <c r="AA149">
        <f>misc[[#This Row],[Core_BBL_Count]]+misc[[#This Row],[Core_IC_Count]]+misc[[#This Row],[Core_MEC_Count]]+misc[[#This Row],[Core_AGU_Count]]+misc[[#This Row],[Core_L2_Count]]+misc[[#This Row],[Core_BUS_Count]]</f>
        <v>0</v>
      </c>
      <c r="AB1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AD149">
        <f>COUNTIFS(cha_mc[TestName],misc[[#This Row],[LLC_MCA_String]],cha_mc[VisualId],MC_Check!$H$2)</f>
        <v>0</v>
      </c>
    </row>
    <row r="150" spans="6:30" x14ac:dyDescent="0.3">
      <c r="F150">
        <v>2</v>
      </c>
      <c r="G150">
        <f t="shared" si="14"/>
        <v>147</v>
      </c>
      <c r="H150" s="95">
        <f>IF(MC_Check!$AK$2="PHY",misc[[#This Row],[location]],misc[[#This Row],[Module_log]])</f>
        <v>147</v>
      </c>
      <c r="I150">
        <f>I143+1</f>
        <v>51</v>
      </c>
      <c r="J150" s="5" t="b">
        <f>misc[[#This Row],[Core_Hitter_Count]]&gt;0</f>
        <v>0</v>
      </c>
      <c r="K150" t="b">
        <f>misc[[#This Row],[LLC_Hitter_Count]]&gt;0</f>
        <v>0</v>
      </c>
      <c r="L150" t="b">
        <f>misc[[#This Row],[CHA_Hitter_Count]]&gt;0</f>
        <v>0</v>
      </c>
      <c r="M150" t="str">
        <f>_xlfn.TEXTJOIN("",,"*SOCKET0**COMPUTE",misc[[#This Row],[Compute]],"**UNCORE**CHA**CHA",misc[[#This Row],[location]],splitchar,"UTIL**MC*STATUS*")</f>
        <v>*SOCKET0**COMPUTE2**UNCORE**CHA**CHA147__UTIL**MC*STATUS*</v>
      </c>
      <c r="N150">
        <f>COUNTIFS(cha_mc[TestName],misc[[#This Row],[CHA_MCA_String]],cha_mc[VisualId],MC_Check!$H$2)</f>
        <v>0</v>
      </c>
      <c r="O150" t="str">
        <f>_xlfn.TEXTJOIN("",,"*SOCKET0**COMPUTE",misc[[#This Row],[Compute]],"**CPU**MODULE",misc[[#This Row],[Module]],splitchar,"MEC*CR*MCI*STATUS**")</f>
        <v>*SOCKET0**COMPUTE2**CPU**MODULE147__MEC*CR*MCI*STATUS**</v>
      </c>
      <c r="P150">
        <f>COUNTIFS(core_mc[TestName],misc[[#This Row],[MEC_MCA_String]],core_mc[VisualId],MC_Check!$H$2)</f>
        <v>0</v>
      </c>
      <c r="Q150" t="str">
        <f>_xlfn.TEXTJOIN("",,"*SOCKET0**COMPUTE",misc[[#This Row],[Compute]],"**CPU**MODULE",misc[[#This Row],[Module]],splitchar,"AGU*CR*MCI*STATUS**")</f>
        <v>*SOCKET0**COMPUTE2**CPU**MODULE147__AGU*CR*MCI*STATUS**</v>
      </c>
      <c r="R150">
        <f>COUNTIFS(core_mc[TestName],misc[[#This Row],[AGU_MCA_String]],core_mc[VisualId],MC_Check!$H$2)</f>
        <v>0</v>
      </c>
      <c r="S150" t="str">
        <f>_xlfn.TEXTJOIN("",,"*SOCKET0**COMPUTE",misc[[#This Row],[Compute]],"**CPU**MODULE",misc[[#This Row],[Module]],splitchar,"IC*CR*MCI*STATUS**")</f>
        <v>*SOCKET0**COMPUTE2**CPU**MODULE147__IC*CR*MCI*STATUS**</v>
      </c>
      <c r="T150">
        <f>COUNTIFS(core_mc[TestName],misc[[#This Row],[IC_MCA_String]],core_mc[VisualId],MC_Check!$H$2)</f>
        <v>0</v>
      </c>
      <c r="U150" t="str">
        <f>_xlfn.TEXTJOIN("",,"*SOCKET0**COMPUTE",misc[[#This Row],[Compute]],"**CPU**MODULE",misc[[#This Row],[Module]],splitchar,"BBL*CR*MCI*STATUS**")</f>
        <v>*SOCKET0**COMPUTE2**CPU**MODULE147__BBL*CR*MCI*STATUS**</v>
      </c>
      <c r="V150">
        <f>COUNTIFS(core_mc[TestName],misc[[#This Row],[CORE_BBL_String]],core_mc[VisualId],MC_Check!$H$2)</f>
        <v>0</v>
      </c>
      <c r="W150" t="str">
        <f>_xlfn.TEXTJOIN("",,"*SOCKET0**COMPUTE",misc[[#This Row],[Compute]],"**CPU**MODULE",misc[[#This Row],[Module]],splitchar,"BUS*CR*MCI*STATUS**")</f>
        <v>*SOCKET0**COMPUTE2**CPU**MODULE147__BUS*CR*MCI*STATUS**</v>
      </c>
      <c r="X150">
        <f>COUNTIFS(core_mc[TestName],misc[[#This Row],[Core_BUS_String]],core_mc[VisualId],MC_Check!$H$2)</f>
        <v>0</v>
      </c>
      <c r="Y150" t="str">
        <f>_xlfn.TEXTJOIN("",,"*SOCKET0**COMPUTE",misc[[#This Row],[Compute]],"**CPU**MODULE",misc[[#This Row],[Module]],splitchar,"L2*CR*MCI*STATUS**")</f>
        <v>*SOCKET0**COMPUTE2**CPU**MODULE147__L2*CR*MCI*STATUS**</v>
      </c>
      <c r="Z150">
        <f>COUNTIFS(core_mc[TestName],misc[[#This Row],[Core_L2_String]],core_mc[VisualId],MC_Check!$H$2)</f>
        <v>0</v>
      </c>
      <c r="AA150">
        <f>misc[[#This Row],[Core_BBL_Count]]+misc[[#This Row],[Core_IC_Count]]+misc[[#This Row],[Core_MEC_Count]]+misc[[#This Row],[Core_AGU_Count]]+misc[[#This Row],[Core_L2_Count]]+misc[[#This Row],[Core_BUS_Count]]</f>
        <v>0</v>
      </c>
      <c r="AB1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AD150">
        <f>COUNTIFS(cha_mc[TestName],misc[[#This Row],[LLC_MCA_String]],cha_mc[VisualId],MC_Check!$H$2)</f>
        <v>0</v>
      </c>
    </row>
    <row r="151" spans="6:30" x14ac:dyDescent="0.3">
      <c r="F151">
        <v>2</v>
      </c>
      <c r="G151">
        <f t="shared" si="14"/>
        <v>148</v>
      </c>
      <c r="H151" s="95">
        <f>IF(MC_Check!$AK$2="PHY",misc[[#This Row],[location]],misc[[#This Row],[Module_log]])</f>
        <v>148</v>
      </c>
      <c r="I151">
        <f t="shared" ref="H151:I152" si="17">I144+1</f>
        <v>55</v>
      </c>
      <c r="J151" s="5" t="b">
        <f>misc[[#This Row],[Core_Hitter_Count]]&gt;0</f>
        <v>0</v>
      </c>
      <c r="K151" t="b">
        <f>misc[[#This Row],[LLC_Hitter_Count]]&gt;0</f>
        <v>0</v>
      </c>
      <c r="L151" t="b">
        <f>misc[[#This Row],[CHA_Hitter_Count]]&gt;0</f>
        <v>0</v>
      </c>
      <c r="M151" t="str">
        <f>_xlfn.TEXTJOIN("",,"*SOCKET0**COMPUTE",misc[[#This Row],[Compute]],"**UNCORE**CHA**CHA",misc[[#This Row],[location]],splitchar,"UTIL**MC*STATUS*")</f>
        <v>*SOCKET0**COMPUTE2**UNCORE**CHA**CHA148__UTIL**MC*STATUS*</v>
      </c>
      <c r="N151">
        <f>COUNTIFS(cha_mc[TestName],misc[[#This Row],[CHA_MCA_String]],cha_mc[VisualId],MC_Check!$H$2)</f>
        <v>0</v>
      </c>
      <c r="O151" t="str">
        <f>_xlfn.TEXTJOIN("",,"*SOCKET0**COMPUTE",misc[[#This Row],[Compute]],"**CPU**MODULE",misc[[#This Row],[Module]],splitchar,"MEC*CR*MCI*STATUS**")</f>
        <v>*SOCKET0**COMPUTE2**CPU**MODULE148__MEC*CR*MCI*STATUS**</v>
      </c>
      <c r="P151">
        <f>COUNTIFS(core_mc[TestName],misc[[#This Row],[MEC_MCA_String]],core_mc[VisualId],MC_Check!$H$2)</f>
        <v>0</v>
      </c>
      <c r="Q151" t="str">
        <f>_xlfn.TEXTJOIN("",,"*SOCKET0**COMPUTE",misc[[#This Row],[Compute]],"**CPU**MODULE",misc[[#This Row],[Module]],splitchar,"AGU*CR*MCI*STATUS**")</f>
        <v>*SOCKET0**COMPUTE2**CPU**MODULE148__AGU*CR*MCI*STATUS**</v>
      </c>
      <c r="R151">
        <f>COUNTIFS(core_mc[TestName],misc[[#This Row],[AGU_MCA_String]],core_mc[VisualId],MC_Check!$H$2)</f>
        <v>0</v>
      </c>
      <c r="S151" t="str">
        <f>_xlfn.TEXTJOIN("",,"*SOCKET0**COMPUTE",misc[[#This Row],[Compute]],"**CPU**MODULE",misc[[#This Row],[Module]],splitchar,"IC*CR*MCI*STATUS**")</f>
        <v>*SOCKET0**COMPUTE2**CPU**MODULE148__IC*CR*MCI*STATUS**</v>
      </c>
      <c r="T151">
        <f>COUNTIFS(core_mc[TestName],misc[[#This Row],[IC_MCA_String]],core_mc[VisualId],MC_Check!$H$2)</f>
        <v>0</v>
      </c>
      <c r="U151" t="str">
        <f>_xlfn.TEXTJOIN("",,"*SOCKET0**COMPUTE",misc[[#This Row],[Compute]],"**CPU**MODULE",misc[[#This Row],[Module]],splitchar,"BBL*CR*MCI*STATUS**")</f>
        <v>*SOCKET0**COMPUTE2**CPU**MODULE148__BBL*CR*MCI*STATUS**</v>
      </c>
      <c r="V151">
        <f>COUNTIFS(core_mc[TestName],misc[[#This Row],[CORE_BBL_String]],core_mc[VisualId],MC_Check!$H$2)</f>
        <v>0</v>
      </c>
      <c r="W151" t="str">
        <f>_xlfn.TEXTJOIN("",,"*SOCKET0**COMPUTE",misc[[#This Row],[Compute]],"**CPU**MODULE",misc[[#This Row],[Module]],splitchar,"BUS*CR*MCI*STATUS**")</f>
        <v>*SOCKET0**COMPUTE2**CPU**MODULE148__BUS*CR*MCI*STATUS**</v>
      </c>
      <c r="X151">
        <f>COUNTIFS(core_mc[TestName],misc[[#This Row],[Core_BUS_String]],core_mc[VisualId],MC_Check!$H$2)</f>
        <v>0</v>
      </c>
      <c r="Y151" t="str">
        <f>_xlfn.TEXTJOIN("",,"*SOCKET0**COMPUTE",misc[[#This Row],[Compute]],"**CPU**MODULE",misc[[#This Row],[Module]],splitchar,"L2*CR*MCI*STATUS**")</f>
        <v>*SOCKET0**COMPUTE2**CPU**MODULE148__L2*CR*MCI*STATUS**</v>
      </c>
      <c r="Z151">
        <f>COUNTIFS(core_mc[TestName],misc[[#This Row],[Core_L2_String]],core_mc[VisualId],MC_Check!$H$2)</f>
        <v>0</v>
      </c>
      <c r="AA151">
        <f>misc[[#This Row],[Core_BBL_Count]]+misc[[#This Row],[Core_IC_Count]]+misc[[#This Row],[Core_MEC_Count]]+misc[[#This Row],[Core_AGU_Count]]+misc[[#This Row],[Core_L2_Count]]+misc[[#This Row],[Core_BUS_Count]]</f>
        <v>0</v>
      </c>
      <c r="AB1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AD151">
        <f>COUNTIFS(cha_mc[TestName],misc[[#This Row],[LLC_MCA_String]],cha_mc[VisualId],MC_Check!$H$2)</f>
        <v>0</v>
      </c>
    </row>
    <row r="152" spans="6:30" x14ac:dyDescent="0.3">
      <c r="F152">
        <v>2</v>
      </c>
      <c r="G152">
        <f t="shared" si="14"/>
        <v>149</v>
      </c>
      <c r="H152" s="95">
        <f>IF(MC_Check!$AK$2="PHY",misc[[#This Row],[location]],misc[[#This Row],[Module_log]])</f>
        <v>149</v>
      </c>
      <c r="I152">
        <f t="shared" si="17"/>
        <v>59</v>
      </c>
      <c r="J152" s="5" t="b">
        <f>misc[[#This Row],[Core_Hitter_Count]]&gt;0</f>
        <v>0</v>
      </c>
      <c r="K152" t="b">
        <f>misc[[#This Row],[LLC_Hitter_Count]]&gt;0</f>
        <v>0</v>
      </c>
      <c r="L152" t="b">
        <f>misc[[#This Row],[CHA_Hitter_Count]]&gt;0</f>
        <v>0</v>
      </c>
      <c r="M152" t="str">
        <f>_xlfn.TEXTJOIN("",,"*SOCKET0**COMPUTE",misc[[#This Row],[Compute]],"**UNCORE**CHA**CHA",misc[[#This Row],[location]],splitchar,"UTIL**MC*STATUS*")</f>
        <v>*SOCKET0**COMPUTE2**UNCORE**CHA**CHA149__UTIL**MC*STATUS*</v>
      </c>
      <c r="N152">
        <f>COUNTIFS(cha_mc[TestName],misc[[#This Row],[CHA_MCA_String]],cha_mc[VisualId],MC_Check!$H$2)</f>
        <v>0</v>
      </c>
      <c r="O152" t="str">
        <f>_xlfn.TEXTJOIN("",,"*SOCKET0**COMPUTE",misc[[#This Row],[Compute]],"**CPU**MODULE",misc[[#This Row],[Module]],splitchar,"MEC*CR*MCI*STATUS**")</f>
        <v>*SOCKET0**COMPUTE2**CPU**MODULE149__MEC*CR*MCI*STATUS**</v>
      </c>
      <c r="P152">
        <f>COUNTIFS(core_mc[TestName],misc[[#This Row],[MEC_MCA_String]],core_mc[VisualId],MC_Check!$H$2)</f>
        <v>0</v>
      </c>
      <c r="Q152" t="str">
        <f>_xlfn.TEXTJOIN("",,"*SOCKET0**COMPUTE",misc[[#This Row],[Compute]],"**CPU**MODULE",misc[[#This Row],[Module]],splitchar,"AGU*CR*MCI*STATUS**")</f>
        <v>*SOCKET0**COMPUTE2**CPU**MODULE149__AGU*CR*MCI*STATUS**</v>
      </c>
      <c r="R152">
        <f>COUNTIFS(core_mc[TestName],misc[[#This Row],[AGU_MCA_String]],core_mc[VisualId],MC_Check!$H$2)</f>
        <v>0</v>
      </c>
      <c r="S152" t="str">
        <f>_xlfn.TEXTJOIN("",,"*SOCKET0**COMPUTE",misc[[#This Row],[Compute]],"**CPU**MODULE",misc[[#This Row],[Module]],splitchar,"IC*CR*MCI*STATUS**")</f>
        <v>*SOCKET0**COMPUTE2**CPU**MODULE149__IC*CR*MCI*STATUS**</v>
      </c>
      <c r="T152">
        <f>COUNTIFS(core_mc[TestName],misc[[#This Row],[IC_MCA_String]],core_mc[VisualId],MC_Check!$H$2)</f>
        <v>0</v>
      </c>
      <c r="U152" t="str">
        <f>_xlfn.TEXTJOIN("",,"*SOCKET0**COMPUTE",misc[[#This Row],[Compute]],"**CPU**MODULE",misc[[#This Row],[Module]],splitchar,"BBL*CR*MCI*STATUS**")</f>
        <v>*SOCKET0**COMPUTE2**CPU**MODULE149__BBL*CR*MCI*STATUS**</v>
      </c>
      <c r="V152">
        <f>COUNTIFS(core_mc[TestName],misc[[#This Row],[CORE_BBL_String]],core_mc[VisualId],MC_Check!$H$2)</f>
        <v>0</v>
      </c>
      <c r="W152" t="str">
        <f>_xlfn.TEXTJOIN("",,"*SOCKET0**COMPUTE",misc[[#This Row],[Compute]],"**CPU**MODULE",misc[[#This Row],[Module]],splitchar,"BUS*CR*MCI*STATUS**")</f>
        <v>*SOCKET0**COMPUTE2**CPU**MODULE149__BUS*CR*MCI*STATUS**</v>
      </c>
      <c r="X152">
        <f>COUNTIFS(core_mc[TestName],misc[[#This Row],[Core_BUS_String]],core_mc[VisualId],MC_Check!$H$2)</f>
        <v>0</v>
      </c>
      <c r="Y152" t="str">
        <f>_xlfn.TEXTJOIN("",,"*SOCKET0**COMPUTE",misc[[#This Row],[Compute]],"**CPU**MODULE",misc[[#This Row],[Module]],splitchar,"L2*CR*MCI*STATUS**")</f>
        <v>*SOCKET0**COMPUTE2**CPU**MODULE149__L2*CR*MCI*STATUS**</v>
      </c>
      <c r="Z152">
        <f>COUNTIFS(core_mc[TestName],misc[[#This Row],[Core_L2_String]],core_mc[VisualId],MC_Check!$H$2)</f>
        <v>0</v>
      </c>
      <c r="AA152">
        <f>misc[[#This Row],[Core_BBL_Count]]+misc[[#This Row],[Core_IC_Count]]+misc[[#This Row],[Core_MEC_Count]]+misc[[#This Row],[Core_AGU_Count]]+misc[[#This Row],[Core_L2_Count]]+misc[[#This Row],[Core_BUS_Count]]</f>
        <v>0</v>
      </c>
      <c r="AB1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AD152">
        <f>COUNTIFS(cha_mc[TestName],misc[[#This Row],[LLC_MCA_String]],cha_mc[VisualId],MC_Check!$H$2)</f>
        <v>0</v>
      </c>
    </row>
    <row r="153" spans="6:30" x14ac:dyDescent="0.3">
      <c r="F153">
        <v>2</v>
      </c>
      <c r="G153">
        <f t="shared" si="14"/>
        <v>150</v>
      </c>
      <c r="H153" s="95">
        <f>IF(MC_Check!$AK$2="PHY",misc[[#This Row],[location]],misc[[#This Row],[Module_log]])</f>
        <v>150</v>
      </c>
      <c r="I153" s="95" t="s">
        <v>145</v>
      </c>
      <c r="J153" s="5" t="b">
        <f>misc[[#This Row],[Core_Hitter_Count]]&gt;0</f>
        <v>0</v>
      </c>
      <c r="K153" t="b">
        <f>misc[[#This Row],[LLC_Hitter_Count]]&gt;0</f>
        <v>0</v>
      </c>
      <c r="L153" t="b">
        <f>misc[[#This Row],[CHA_Hitter_Count]]&gt;0</f>
        <v>0</v>
      </c>
      <c r="M153" t="str">
        <f>_xlfn.TEXTJOIN("",,"*SOCKET0**COMPUTE",misc[[#This Row],[Compute]],"**UNCORE**CHA**CHA",misc[[#This Row],[location]],splitchar,"UTIL**MC*STATUS*")</f>
        <v>*SOCKET0**COMPUTE2**UNCORE**CHA**CHA150__UTIL**MC*STATUS*</v>
      </c>
      <c r="N153">
        <f>COUNTIFS(cha_mc[TestName],misc[[#This Row],[CHA_MCA_String]],cha_mc[VisualId],MC_Check!$H$2)</f>
        <v>0</v>
      </c>
      <c r="O153" t="str">
        <f>_xlfn.TEXTJOIN("",,"*SOCKET0**COMPUTE",misc[[#This Row],[Compute]],"**CPU**MODULE",misc[[#This Row],[Module]],splitchar,"MEC*CR*MCI*STATUS**")</f>
        <v>*SOCKET0**COMPUTE2**CPU**MODULE150__MEC*CR*MCI*STATUS**</v>
      </c>
      <c r="P153">
        <f>COUNTIFS(core_mc[TestName],misc[[#This Row],[MEC_MCA_String]],core_mc[VisualId],MC_Check!$H$2)</f>
        <v>0</v>
      </c>
      <c r="Q153" t="str">
        <f>_xlfn.TEXTJOIN("",,"*SOCKET0**COMPUTE",misc[[#This Row],[Compute]],"**CPU**MODULE",misc[[#This Row],[Module]],splitchar,"AGU*CR*MCI*STATUS**")</f>
        <v>*SOCKET0**COMPUTE2**CPU**MODULE150__AGU*CR*MCI*STATUS**</v>
      </c>
      <c r="R153">
        <f>COUNTIFS(core_mc[TestName],misc[[#This Row],[AGU_MCA_String]],core_mc[VisualId],MC_Check!$H$2)</f>
        <v>0</v>
      </c>
      <c r="S153" t="str">
        <f>_xlfn.TEXTJOIN("",,"*SOCKET0**COMPUTE",misc[[#This Row],[Compute]],"**CPU**MODULE",misc[[#This Row],[Module]],splitchar,"IC*CR*MCI*STATUS**")</f>
        <v>*SOCKET0**COMPUTE2**CPU**MODULE150__IC*CR*MCI*STATUS**</v>
      </c>
      <c r="T153">
        <f>COUNTIFS(core_mc[TestName],misc[[#This Row],[IC_MCA_String]],core_mc[VisualId],MC_Check!$H$2)</f>
        <v>0</v>
      </c>
      <c r="U153" t="str">
        <f>_xlfn.TEXTJOIN("",,"*SOCKET0**COMPUTE",misc[[#This Row],[Compute]],"**CPU**MODULE",misc[[#This Row],[Module]],splitchar,"BBL*CR*MCI*STATUS**")</f>
        <v>*SOCKET0**COMPUTE2**CPU**MODULE150__BBL*CR*MCI*STATUS**</v>
      </c>
      <c r="V153">
        <f>COUNTIFS(core_mc[TestName],misc[[#This Row],[CORE_BBL_String]],core_mc[VisualId],MC_Check!$H$2)</f>
        <v>0</v>
      </c>
      <c r="W153" t="str">
        <f>_xlfn.TEXTJOIN("",,"*SOCKET0**COMPUTE",misc[[#This Row],[Compute]],"**CPU**MODULE",misc[[#This Row],[Module]],splitchar,"BUS*CR*MCI*STATUS**")</f>
        <v>*SOCKET0**COMPUTE2**CPU**MODULE150__BUS*CR*MCI*STATUS**</v>
      </c>
      <c r="X153">
        <f>COUNTIFS(core_mc[TestName],misc[[#This Row],[Core_BUS_String]],core_mc[VisualId],MC_Check!$H$2)</f>
        <v>0</v>
      </c>
      <c r="Y153" t="str">
        <f>_xlfn.TEXTJOIN("",,"*SOCKET0**COMPUTE",misc[[#This Row],[Compute]],"**CPU**MODULE",misc[[#This Row],[Module]],splitchar,"L2*CR*MCI*STATUS**")</f>
        <v>*SOCKET0**COMPUTE2**CPU**MODULE150__L2*CR*MCI*STATUS**</v>
      </c>
      <c r="Z153">
        <f>COUNTIFS(core_mc[TestName],misc[[#This Row],[Core_L2_String]],core_mc[VisualId],MC_Check!$H$2)</f>
        <v>0</v>
      </c>
      <c r="AA153">
        <f>misc[[#This Row],[Core_BBL_Count]]+misc[[#This Row],[Core_IC_Count]]+misc[[#This Row],[Core_MEC_Count]]+misc[[#This Row],[Core_AGU_Count]]+misc[[#This Row],[Core_L2_Count]]+misc[[#This Row],[Core_BUS_Count]]</f>
        <v>0</v>
      </c>
      <c r="AB1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AD153">
        <f>COUNTIFS(cha_mc[TestName],misc[[#This Row],[LLC_MCA_String]],cha_mc[VisualId],MC_Check!$H$2)</f>
        <v>0</v>
      </c>
    </row>
    <row r="154" spans="6:30" x14ac:dyDescent="0.3">
      <c r="F154">
        <v>2</v>
      </c>
      <c r="G154">
        <f t="shared" si="14"/>
        <v>151</v>
      </c>
      <c r="H154" s="95">
        <f>IF(MC_Check!$AK$2="PHY",misc[[#This Row],[location]],misc[[#This Row],[Module_log]])</f>
        <v>151</v>
      </c>
      <c r="I154" s="95" t="s">
        <v>145</v>
      </c>
      <c r="J154" s="5" t="b">
        <f>misc[[#This Row],[Core_Hitter_Count]]&gt;0</f>
        <v>0</v>
      </c>
      <c r="K154" t="b">
        <f>misc[[#This Row],[LLC_Hitter_Count]]&gt;0</f>
        <v>0</v>
      </c>
      <c r="L154" t="b">
        <f>misc[[#This Row],[CHA_Hitter_Count]]&gt;0</f>
        <v>0</v>
      </c>
      <c r="M154" t="str">
        <f>_xlfn.TEXTJOIN("",,"*SOCKET0**COMPUTE",misc[[#This Row],[Compute]],"**UNCORE**CHA**CHA",misc[[#This Row],[location]],splitchar,"UTIL**MC*STATUS*")</f>
        <v>*SOCKET0**COMPUTE2**UNCORE**CHA**CHA151__UTIL**MC*STATUS*</v>
      </c>
      <c r="N154">
        <f>COUNTIFS(cha_mc[TestName],misc[[#This Row],[CHA_MCA_String]],cha_mc[VisualId],MC_Check!$H$2)</f>
        <v>0</v>
      </c>
      <c r="O154" t="str">
        <f>_xlfn.TEXTJOIN("",,"*SOCKET0**COMPUTE",misc[[#This Row],[Compute]],"**CPU**MODULE",misc[[#This Row],[Module]],splitchar,"MEC*CR*MCI*STATUS**")</f>
        <v>*SOCKET0**COMPUTE2**CPU**MODULE151__MEC*CR*MCI*STATUS**</v>
      </c>
      <c r="P154">
        <f>COUNTIFS(core_mc[TestName],misc[[#This Row],[MEC_MCA_String]],core_mc[VisualId],MC_Check!$H$2)</f>
        <v>0</v>
      </c>
      <c r="Q154" t="str">
        <f>_xlfn.TEXTJOIN("",,"*SOCKET0**COMPUTE",misc[[#This Row],[Compute]],"**CPU**MODULE",misc[[#This Row],[Module]],splitchar,"AGU*CR*MCI*STATUS**")</f>
        <v>*SOCKET0**COMPUTE2**CPU**MODULE151__AGU*CR*MCI*STATUS**</v>
      </c>
      <c r="R154">
        <f>COUNTIFS(core_mc[TestName],misc[[#This Row],[AGU_MCA_String]],core_mc[VisualId],MC_Check!$H$2)</f>
        <v>0</v>
      </c>
      <c r="S154" t="str">
        <f>_xlfn.TEXTJOIN("",,"*SOCKET0**COMPUTE",misc[[#This Row],[Compute]],"**CPU**MODULE",misc[[#This Row],[Module]],splitchar,"IC*CR*MCI*STATUS**")</f>
        <v>*SOCKET0**COMPUTE2**CPU**MODULE151__IC*CR*MCI*STATUS**</v>
      </c>
      <c r="T154">
        <f>COUNTIFS(core_mc[TestName],misc[[#This Row],[IC_MCA_String]],core_mc[VisualId],MC_Check!$H$2)</f>
        <v>0</v>
      </c>
      <c r="U154" t="str">
        <f>_xlfn.TEXTJOIN("",,"*SOCKET0**COMPUTE",misc[[#This Row],[Compute]],"**CPU**MODULE",misc[[#This Row],[Module]],splitchar,"BBL*CR*MCI*STATUS**")</f>
        <v>*SOCKET0**COMPUTE2**CPU**MODULE151__BBL*CR*MCI*STATUS**</v>
      </c>
      <c r="V154">
        <f>COUNTIFS(core_mc[TestName],misc[[#This Row],[CORE_BBL_String]],core_mc[VisualId],MC_Check!$H$2)</f>
        <v>0</v>
      </c>
      <c r="W154" t="str">
        <f>_xlfn.TEXTJOIN("",,"*SOCKET0**COMPUTE",misc[[#This Row],[Compute]],"**CPU**MODULE",misc[[#This Row],[Module]],splitchar,"BUS*CR*MCI*STATUS**")</f>
        <v>*SOCKET0**COMPUTE2**CPU**MODULE151__BUS*CR*MCI*STATUS**</v>
      </c>
      <c r="X154">
        <f>COUNTIFS(core_mc[TestName],misc[[#This Row],[Core_BUS_String]],core_mc[VisualId],MC_Check!$H$2)</f>
        <v>0</v>
      </c>
      <c r="Y154" t="str">
        <f>_xlfn.TEXTJOIN("",,"*SOCKET0**COMPUTE",misc[[#This Row],[Compute]],"**CPU**MODULE",misc[[#This Row],[Module]],splitchar,"L2*CR*MCI*STATUS**")</f>
        <v>*SOCKET0**COMPUTE2**CPU**MODULE151__L2*CR*MCI*STATUS**</v>
      </c>
      <c r="Z154">
        <f>COUNTIFS(core_mc[TestName],misc[[#This Row],[Core_L2_String]],core_mc[VisualId],MC_Check!$H$2)</f>
        <v>0</v>
      </c>
      <c r="AA154">
        <f>misc[[#This Row],[Core_BBL_Count]]+misc[[#This Row],[Core_IC_Count]]+misc[[#This Row],[Core_MEC_Count]]+misc[[#This Row],[Core_AGU_Count]]+misc[[#This Row],[Core_L2_Count]]+misc[[#This Row],[Core_BUS_Count]]</f>
        <v>0</v>
      </c>
      <c r="AB1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AD154">
        <f>COUNTIFS(cha_mc[TestName],misc[[#This Row],[LLC_MCA_String]],cha_mc[VisualId],MC_Check!$H$2)</f>
        <v>0</v>
      </c>
    </row>
    <row r="155" spans="6:30" x14ac:dyDescent="0.3">
      <c r="F155">
        <v>2</v>
      </c>
      <c r="G155">
        <f t="shared" si="14"/>
        <v>152</v>
      </c>
      <c r="H155" s="95">
        <f>IF(MC_Check!$AK$2="PHY",misc[[#This Row],[location]],misc[[#This Row],[Module_log]])</f>
        <v>152</v>
      </c>
      <c r="I155" s="95" t="s">
        <v>145</v>
      </c>
      <c r="J155" s="5" t="b">
        <f>misc[[#This Row],[Core_Hitter_Count]]&gt;0</f>
        <v>0</v>
      </c>
      <c r="K155" t="b">
        <f>misc[[#This Row],[LLC_Hitter_Count]]&gt;0</f>
        <v>0</v>
      </c>
      <c r="L155" t="b">
        <f>misc[[#This Row],[CHA_Hitter_Count]]&gt;0</f>
        <v>0</v>
      </c>
      <c r="M155" t="str">
        <f>_xlfn.TEXTJOIN("",,"*SOCKET0**COMPUTE",misc[[#This Row],[Compute]],"**UNCORE**CHA**CHA",misc[[#This Row],[location]],splitchar,"UTIL**MC*STATUS*")</f>
        <v>*SOCKET0**COMPUTE2**UNCORE**CHA**CHA152__UTIL**MC*STATUS*</v>
      </c>
      <c r="N155">
        <f>COUNTIFS(cha_mc[TestName],misc[[#This Row],[CHA_MCA_String]],cha_mc[VisualId],MC_Check!$H$2)</f>
        <v>0</v>
      </c>
      <c r="O155" t="str">
        <f>_xlfn.TEXTJOIN("",,"*SOCKET0**COMPUTE",misc[[#This Row],[Compute]],"**CPU**MODULE",misc[[#This Row],[Module]],splitchar,"MEC*CR*MCI*STATUS**")</f>
        <v>*SOCKET0**COMPUTE2**CPU**MODULE152__MEC*CR*MCI*STATUS**</v>
      </c>
      <c r="P155">
        <f>COUNTIFS(core_mc[TestName],misc[[#This Row],[MEC_MCA_String]],core_mc[VisualId],MC_Check!$H$2)</f>
        <v>0</v>
      </c>
      <c r="Q155" t="str">
        <f>_xlfn.TEXTJOIN("",,"*SOCKET0**COMPUTE",misc[[#This Row],[Compute]],"**CPU**MODULE",misc[[#This Row],[Module]],splitchar,"AGU*CR*MCI*STATUS**")</f>
        <v>*SOCKET0**COMPUTE2**CPU**MODULE152__AGU*CR*MCI*STATUS**</v>
      </c>
      <c r="R155">
        <f>COUNTIFS(core_mc[TestName],misc[[#This Row],[AGU_MCA_String]],core_mc[VisualId],MC_Check!$H$2)</f>
        <v>0</v>
      </c>
      <c r="S155" t="str">
        <f>_xlfn.TEXTJOIN("",,"*SOCKET0**COMPUTE",misc[[#This Row],[Compute]],"**CPU**MODULE",misc[[#This Row],[Module]],splitchar,"IC*CR*MCI*STATUS**")</f>
        <v>*SOCKET0**COMPUTE2**CPU**MODULE152__IC*CR*MCI*STATUS**</v>
      </c>
      <c r="T155">
        <f>COUNTIFS(core_mc[TestName],misc[[#This Row],[IC_MCA_String]],core_mc[VisualId],MC_Check!$H$2)</f>
        <v>0</v>
      </c>
      <c r="U155" t="str">
        <f>_xlfn.TEXTJOIN("",,"*SOCKET0**COMPUTE",misc[[#This Row],[Compute]],"**CPU**MODULE",misc[[#This Row],[Module]],splitchar,"BBL*CR*MCI*STATUS**")</f>
        <v>*SOCKET0**COMPUTE2**CPU**MODULE152__BBL*CR*MCI*STATUS**</v>
      </c>
      <c r="V155">
        <f>COUNTIFS(core_mc[TestName],misc[[#This Row],[CORE_BBL_String]],core_mc[VisualId],MC_Check!$H$2)</f>
        <v>0</v>
      </c>
      <c r="W155" t="str">
        <f>_xlfn.TEXTJOIN("",,"*SOCKET0**COMPUTE",misc[[#This Row],[Compute]],"**CPU**MODULE",misc[[#This Row],[Module]],splitchar,"BUS*CR*MCI*STATUS**")</f>
        <v>*SOCKET0**COMPUTE2**CPU**MODULE152__BUS*CR*MCI*STATUS**</v>
      </c>
      <c r="X155">
        <f>COUNTIFS(core_mc[TestName],misc[[#This Row],[Core_BUS_String]],core_mc[VisualId],MC_Check!$H$2)</f>
        <v>0</v>
      </c>
      <c r="Y155" t="str">
        <f>_xlfn.TEXTJOIN("",,"*SOCKET0**COMPUTE",misc[[#This Row],[Compute]],"**CPU**MODULE",misc[[#This Row],[Module]],splitchar,"L2*CR*MCI*STATUS**")</f>
        <v>*SOCKET0**COMPUTE2**CPU**MODULE152__L2*CR*MCI*STATUS**</v>
      </c>
      <c r="Z155">
        <f>COUNTIFS(core_mc[TestName],misc[[#This Row],[Core_L2_String]],core_mc[VisualId],MC_Check!$H$2)</f>
        <v>0</v>
      </c>
      <c r="AA155">
        <f>misc[[#This Row],[Core_BBL_Count]]+misc[[#This Row],[Core_IC_Count]]+misc[[#This Row],[Core_MEC_Count]]+misc[[#This Row],[Core_AGU_Count]]+misc[[#This Row],[Core_L2_Count]]+misc[[#This Row],[Core_BUS_Count]]</f>
        <v>0</v>
      </c>
      <c r="AB1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AD155">
        <f>COUNTIFS(cha_mc[TestName],misc[[#This Row],[LLC_MCA_String]],cha_mc[VisualId],MC_Check!$H$2)</f>
        <v>0</v>
      </c>
    </row>
    <row r="156" spans="6:30" x14ac:dyDescent="0.3">
      <c r="F156">
        <v>2</v>
      </c>
      <c r="G156">
        <f t="shared" si="14"/>
        <v>153</v>
      </c>
      <c r="H156" s="95">
        <f>IF(MC_Check!$AK$2="PHY",misc[[#This Row],[location]],misc[[#This Row],[Module_log]])</f>
        <v>153</v>
      </c>
      <c r="I156" s="95" t="s">
        <v>145</v>
      </c>
      <c r="J156" s="5" t="b">
        <f>misc[[#This Row],[Core_Hitter_Count]]&gt;0</f>
        <v>0</v>
      </c>
      <c r="K156" t="b">
        <f>misc[[#This Row],[LLC_Hitter_Count]]&gt;0</f>
        <v>0</v>
      </c>
      <c r="L156" t="b">
        <f>misc[[#This Row],[CHA_Hitter_Count]]&gt;0</f>
        <v>0</v>
      </c>
      <c r="M156" t="str">
        <f>_xlfn.TEXTJOIN("",,"*SOCKET0**COMPUTE",misc[[#This Row],[Compute]],"**UNCORE**CHA**CHA",misc[[#This Row],[location]],splitchar,"UTIL**MC*STATUS*")</f>
        <v>*SOCKET0**COMPUTE2**UNCORE**CHA**CHA153__UTIL**MC*STATUS*</v>
      </c>
      <c r="N156">
        <f>COUNTIFS(cha_mc[TestName],misc[[#This Row],[CHA_MCA_String]],cha_mc[VisualId],MC_Check!$H$2)</f>
        <v>0</v>
      </c>
      <c r="O156" t="str">
        <f>_xlfn.TEXTJOIN("",,"*SOCKET0**COMPUTE",misc[[#This Row],[Compute]],"**CPU**MODULE",misc[[#This Row],[Module]],splitchar,"MEC*CR*MCI*STATUS**")</f>
        <v>*SOCKET0**COMPUTE2**CPU**MODULE153__MEC*CR*MCI*STATUS**</v>
      </c>
      <c r="P156">
        <f>COUNTIFS(core_mc[TestName],misc[[#This Row],[MEC_MCA_String]],core_mc[VisualId],MC_Check!$H$2)</f>
        <v>0</v>
      </c>
      <c r="Q156" t="str">
        <f>_xlfn.TEXTJOIN("",,"*SOCKET0**COMPUTE",misc[[#This Row],[Compute]],"**CPU**MODULE",misc[[#This Row],[Module]],splitchar,"AGU*CR*MCI*STATUS**")</f>
        <v>*SOCKET0**COMPUTE2**CPU**MODULE153__AGU*CR*MCI*STATUS**</v>
      </c>
      <c r="R156">
        <f>COUNTIFS(core_mc[TestName],misc[[#This Row],[AGU_MCA_String]],core_mc[VisualId],MC_Check!$H$2)</f>
        <v>0</v>
      </c>
      <c r="S156" t="str">
        <f>_xlfn.TEXTJOIN("",,"*SOCKET0**COMPUTE",misc[[#This Row],[Compute]],"**CPU**MODULE",misc[[#This Row],[Module]],splitchar,"IC*CR*MCI*STATUS**")</f>
        <v>*SOCKET0**COMPUTE2**CPU**MODULE153__IC*CR*MCI*STATUS**</v>
      </c>
      <c r="T156">
        <f>COUNTIFS(core_mc[TestName],misc[[#This Row],[IC_MCA_String]],core_mc[VisualId],MC_Check!$H$2)</f>
        <v>0</v>
      </c>
      <c r="U156" t="str">
        <f>_xlfn.TEXTJOIN("",,"*SOCKET0**COMPUTE",misc[[#This Row],[Compute]],"**CPU**MODULE",misc[[#This Row],[Module]],splitchar,"BBL*CR*MCI*STATUS**")</f>
        <v>*SOCKET0**COMPUTE2**CPU**MODULE153__BBL*CR*MCI*STATUS**</v>
      </c>
      <c r="V156">
        <f>COUNTIFS(core_mc[TestName],misc[[#This Row],[CORE_BBL_String]],core_mc[VisualId],MC_Check!$H$2)</f>
        <v>0</v>
      </c>
      <c r="W156" t="str">
        <f>_xlfn.TEXTJOIN("",,"*SOCKET0**COMPUTE",misc[[#This Row],[Compute]],"**CPU**MODULE",misc[[#This Row],[Module]],splitchar,"BUS*CR*MCI*STATUS**")</f>
        <v>*SOCKET0**COMPUTE2**CPU**MODULE153__BUS*CR*MCI*STATUS**</v>
      </c>
      <c r="X156">
        <f>COUNTIFS(core_mc[TestName],misc[[#This Row],[Core_BUS_String]],core_mc[VisualId],MC_Check!$H$2)</f>
        <v>0</v>
      </c>
      <c r="Y156" t="str">
        <f>_xlfn.TEXTJOIN("",,"*SOCKET0**COMPUTE",misc[[#This Row],[Compute]],"**CPU**MODULE",misc[[#This Row],[Module]],splitchar,"L2*CR*MCI*STATUS**")</f>
        <v>*SOCKET0**COMPUTE2**CPU**MODULE153__L2*CR*MCI*STATUS**</v>
      </c>
      <c r="Z156">
        <f>COUNTIFS(core_mc[TestName],misc[[#This Row],[Core_L2_String]],core_mc[VisualId],MC_Check!$H$2)</f>
        <v>0</v>
      </c>
      <c r="AA156">
        <f>misc[[#This Row],[Core_BBL_Count]]+misc[[#This Row],[Core_IC_Count]]+misc[[#This Row],[Core_MEC_Count]]+misc[[#This Row],[Core_AGU_Count]]+misc[[#This Row],[Core_L2_Count]]+misc[[#This Row],[Core_BUS_Count]]</f>
        <v>0</v>
      </c>
      <c r="AB1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AD156">
        <f>COUNTIFS(cha_mc[TestName],misc[[#This Row],[LLC_MCA_String]],cha_mc[VisualId],MC_Check!$H$2)</f>
        <v>0</v>
      </c>
    </row>
    <row r="157" spans="6:30" x14ac:dyDescent="0.3">
      <c r="F157">
        <v>2</v>
      </c>
      <c r="G157">
        <f t="shared" si="14"/>
        <v>154</v>
      </c>
      <c r="H157" s="95">
        <f>IF(MC_Check!$AK$2="PHY",misc[[#This Row],[location]],misc[[#This Row],[Module_log]])</f>
        <v>154</v>
      </c>
      <c r="I157">
        <f>misc[[#This Row],[Compute]]*24+12</f>
        <v>60</v>
      </c>
      <c r="J157" s="5" t="b">
        <f>misc[[#This Row],[Core_Hitter_Count]]&gt;0</f>
        <v>0</v>
      </c>
      <c r="K157" t="b">
        <f>misc[[#This Row],[LLC_Hitter_Count]]&gt;0</f>
        <v>0</v>
      </c>
      <c r="L157" t="b">
        <f>misc[[#This Row],[CHA_Hitter_Count]]&gt;0</f>
        <v>0</v>
      </c>
      <c r="M157" t="str">
        <f>_xlfn.TEXTJOIN("",,"*SOCKET0**COMPUTE",misc[[#This Row],[Compute]],"**UNCORE**CHA**CHA",misc[[#This Row],[location]],splitchar,"UTIL**MC*STATUS*")</f>
        <v>*SOCKET0**COMPUTE2**UNCORE**CHA**CHA154__UTIL**MC*STATUS*</v>
      </c>
      <c r="N157">
        <f>COUNTIFS(cha_mc[TestName],misc[[#This Row],[CHA_MCA_String]],cha_mc[VisualId],MC_Check!$H$2)</f>
        <v>0</v>
      </c>
      <c r="O157" t="str">
        <f>_xlfn.TEXTJOIN("",,"*SOCKET0**COMPUTE",misc[[#This Row],[Compute]],"**CPU**MODULE",misc[[#This Row],[Module]],splitchar,"MEC*CR*MCI*STATUS**")</f>
        <v>*SOCKET0**COMPUTE2**CPU**MODULE154__MEC*CR*MCI*STATUS**</v>
      </c>
      <c r="P157">
        <f>COUNTIFS(core_mc[TestName],misc[[#This Row],[MEC_MCA_String]],core_mc[VisualId],MC_Check!$H$2)</f>
        <v>0</v>
      </c>
      <c r="Q157" t="str">
        <f>_xlfn.TEXTJOIN("",,"*SOCKET0**COMPUTE",misc[[#This Row],[Compute]],"**CPU**MODULE",misc[[#This Row],[Module]],splitchar,"AGU*CR*MCI*STATUS**")</f>
        <v>*SOCKET0**COMPUTE2**CPU**MODULE154__AGU*CR*MCI*STATUS**</v>
      </c>
      <c r="R157">
        <f>COUNTIFS(core_mc[TestName],misc[[#This Row],[AGU_MCA_String]],core_mc[VisualId],MC_Check!$H$2)</f>
        <v>0</v>
      </c>
      <c r="S157" t="str">
        <f>_xlfn.TEXTJOIN("",,"*SOCKET0**COMPUTE",misc[[#This Row],[Compute]],"**CPU**MODULE",misc[[#This Row],[Module]],splitchar,"IC*CR*MCI*STATUS**")</f>
        <v>*SOCKET0**COMPUTE2**CPU**MODULE154__IC*CR*MCI*STATUS**</v>
      </c>
      <c r="T157">
        <f>COUNTIFS(core_mc[TestName],misc[[#This Row],[IC_MCA_String]],core_mc[VisualId],MC_Check!$H$2)</f>
        <v>0</v>
      </c>
      <c r="U157" t="str">
        <f>_xlfn.TEXTJOIN("",,"*SOCKET0**COMPUTE",misc[[#This Row],[Compute]],"**CPU**MODULE",misc[[#This Row],[Module]],splitchar,"BBL*CR*MCI*STATUS**")</f>
        <v>*SOCKET0**COMPUTE2**CPU**MODULE154__BBL*CR*MCI*STATUS**</v>
      </c>
      <c r="V157">
        <f>COUNTIFS(core_mc[TestName],misc[[#This Row],[CORE_BBL_String]],core_mc[VisualId],MC_Check!$H$2)</f>
        <v>0</v>
      </c>
      <c r="W157" t="str">
        <f>_xlfn.TEXTJOIN("",,"*SOCKET0**COMPUTE",misc[[#This Row],[Compute]],"**CPU**MODULE",misc[[#This Row],[Module]],splitchar,"BUS*CR*MCI*STATUS**")</f>
        <v>*SOCKET0**COMPUTE2**CPU**MODULE154__BUS*CR*MCI*STATUS**</v>
      </c>
      <c r="X157">
        <f>COUNTIFS(core_mc[TestName],misc[[#This Row],[Core_BUS_String]],core_mc[VisualId],MC_Check!$H$2)</f>
        <v>0</v>
      </c>
      <c r="Y157" t="str">
        <f>_xlfn.TEXTJOIN("",,"*SOCKET0**COMPUTE",misc[[#This Row],[Compute]],"**CPU**MODULE",misc[[#This Row],[Module]],splitchar,"L2*CR*MCI*STATUS**")</f>
        <v>*SOCKET0**COMPUTE2**CPU**MODULE154__L2*CR*MCI*STATUS**</v>
      </c>
      <c r="Z157">
        <f>COUNTIFS(core_mc[TestName],misc[[#This Row],[Core_L2_String]],core_mc[VisualId],MC_Check!$H$2)</f>
        <v>0</v>
      </c>
      <c r="AA157">
        <f>misc[[#This Row],[Core_BBL_Count]]+misc[[#This Row],[Core_IC_Count]]+misc[[#This Row],[Core_MEC_Count]]+misc[[#This Row],[Core_AGU_Count]]+misc[[#This Row],[Core_L2_Count]]+misc[[#This Row],[Core_BUS_Count]]</f>
        <v>0</v>
      </c>
      <c r="AB1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AD157">
        <f>COUNTIFS(cha_mc[TestName],misc[[#This Row],[LLC_MCA_String]],cha_mc[VisualId],MC_Check!$H$2)</f>
        <v>0</v>
      </c>
    </row>
    <row r="158" spans="6:30" x14ac:dyDescent="0.3">
      <c r="F158">
        <v>2</v>
      </c>
      <c r="G158">
        <f t="shared" si="14"/>
        <v>155</v>
      </c>
      <c r="H158" s="95">
        <f>IF(MC_Check!$AK$2="PHY",misc[[#This Row],[location]],misc[[#This Row],[Module_log]])</f>
        <v>155</v>
      </c>
      <c r="I158">
        <f>misc[[#This Row],[Compute]]*24+16</f>
        <v>64</v>
      </c>
      <c r="J158" s="5" t="b">
        <f>misc[[#This Row],[Core_Hitter_Count]]&gt;0</f>
        <v>0</v>
      </c>
      <c r="K158" t="b">
        <f>misc[[#This Row],[LLC_Hitter_Count]]&gt;0</f>
        <v>0</v>
      </c>
      <c r="L158" t="b">
        <f>misc[[#This Row],[CHA_Hitter_Count]]&gt;0</f>
        <v>0</v>
      </c>
      <c r="M158" t="str">
        <f>_xlfn.TEXTJOIN("",,"*SOCKET0**COMPUTE",misc[[#This Row],[Compute]],"**UNCORE**CHA**CHA",misc[[#This Row],[location]],splitchar,"UTIL**MC*STATUS*")</f>
        <v>*SOCKET0**COMPUTE2**UNCORE**CHA**CHA155__UTIL**MC*STATUS*</v>
      </c>
      <c r="N158">
        <f>COUNTIFS(cha_mc[TestName],misc[[#This Row],[CHA_MCA_String]],cha_mc[VisualId],MC_Check!$H$2)</f>
        <v>0</v>
      </c>
      <c r="O158" t="str">
        <f>_xlfn.TEXTJOIN("",,"*SOCKET0**COMPUTE",misc[[#This Row],[Compute]],"**CPU**MODULE",misc[[#This Row],[Module]],splitchar,"MEC*CR*MCI*STATUS**")</f>
        <v>*SOCKET0**COMPUTE2**CPU**MODULE155__MEC*CR*MCI*STATUS**</v>
      </c>
      <c r="P158">
        <f>COUNTIFS(core_mc[TestName],misc[[#This Row],[MEC_MCA_String]],core_mc[VisualId],MC_Check!$H$2)</f>
        <v>0</v>
      </c>
      <c r="Q158" t="str">
        <f>_xlfn.TEXTJOIN("",,"*SOCKET0**COMPUTE",misc[[#This Row],[Compute]],"**CPU**MODULE",misc[[#This Row],[Module]],splitchar,"AGU*CR*MCI*STATUS**")</f>
        <v>*SOCKET0**COMPUTE2**CPU**MODULE155__AGU*CR*MCI*STATUS**</v>
      </c>
      <c r="R158">
        <f>COUNTIFS(core_mc[TestName],misc[[#This Row],[AGU_MCA_String]],core_mc[VisualId],MC_Check!$H$2)</f>
        <v>0</v>
      </c>
      <c r="S158" t="str">
        <f>_xlfn.TEXTJOIN("",,"*SOCKET0**COMPUTE",misc[[#This Row],[Compute]],"**CPU**MODULE",misc[[#This Row],[Module]],splitchar,"IC*CR*MCI*STATUS**")</f>
        <v>*SOCKET0**COMPUTE2**CPU**MODULE155__IC*CR*MCI*STATUS**</v>
      </c>
      <c r="T158">
        <f>COUNTIFS(core_mc[TestName],misc[[#This Row],[IC_MCA_String]],core_mc[VisualId],MC_Check!$H$2)</f>
        <v>0</v>
      </c>
      <c r="U158" t="str">
        <f>_xlfn.TEXTJOIN("",,"*SOCKET0**COMPUTE",misc[[#This Row],[Compute]],"**CPU**MODULE",misc[[#This Row],[Module]],splitchar,"BBL*CR*MCI*STATUS**")</f>
        <v>*SOCKET0**COMPUTE2**CPU**MODULE155__BBL*CR*MCI*STATUS**</v>
      </c>
      <c r="V158">
        <f>COUNTIFS(core_mc[TestName],misc[[#This Row],[CORE_BBL_String]],core_mc[VisualId],MC_Check!$H$2)</f>
        <v>0</v>
      </c>
      <c r="W158" t="str">
        <f>_xlfn.TEXTJOIN("",,"*SOCKET0**COMPUTE",misc[[#This Row],[Compute]],"**CPU**MODULE",misc[[#This Row],[Module]],splitchar,"BUS*CR*MCI*STATUS**")</f>
        <v>*SOCKET0**COMPUTE2**CPU**MODULE155__BUS*CR*MCI*STATUS**</v>
      </c>
      <c r="X158">
        <f>COUNTIFS(core_mc[TestName],misc[[#This Row],[Core_BUS_String]],core_mc[VisualId],MC_Check!$H$2)</f>
        <v>0</v>
      </c>
      <c r="Y158" t="str">
        <f>_xlfn.TEXTJOIN("",,"*SOCKET0**COMPUTE",misc[[#This Row],[Compute]],"**CPU**MODULE",misc[[#This Row],[Module]],splitchar,"L2*CR*MCI*STATUS**")</f>
        <v>*SOCKET0**COMPUTE2**CPU**MODULE155__L2*CR*MCI*STATUS**</v>
      </c>
      <c r="Z158">
        <f>COUNTIFS(core_mc[TestName],misc[[#This Row],[Core_L2_String]],core_mc[VisualId],MC_Check!$H$2)</f>
        <v>0</v>
      </c>
      <c r="AA158">
        <f>misc[[#This Row],[Core_BBL_Count]]+misc[[#This Row],[Core_IC_Count]]+misc[[#This Row],[Core_MEC_Count]]+misc[[#This Row],[Core_AGU_Count]]+misc[[#This Row],[Core_L2_Count]]+misc[[#This Row],[Core_BUS_Count]]</f>
        <v>0</v>
      </c>
      <c r="AB1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AD158">
        <f>COUNTIFS(cha_mc[TestName],misc[[#This Row],[LLC_MCA_String]],cha_mc[VisualId],MC_Check!$H$2)</f>
        <v>0</v>
      </c>
    </row>
    <row r="159" spans="6:30" x14ac:dyDescent="0.3">
      <c r="F159">
        <v>2</v>
      </c>
      <c r="G159">
        <f t="shared" ref="G159:G182" si="18">G158+1</f>
        <v>156</v>
      </c>
      <c r="H159" s="95">
        <f>IF(MC_Check!$AK$2="PHY",misc[[#This Row],[location]],misc[[#This Row],[Module_log]])</f>
        <v>156</v>
      </c>
      <c r="I159">
        <f>misc[[#This Row],[Compute]]*24+20</f>
        <v>68</v>
      </c>
      <c r="J159" s="5" t="b">
        <f>misc[[#This Row],[Core_Hitter_Count]]&gt;0</f>
        <v>0</v>
      </c>
      <c r="K159" t="b">
        <f>misc[[#This Row],[LLC_Hitter_Count]]&gt;0</f>
        <v>0</v>
      </c>
      <c r="L159" t="b">
        <f>misc[[#This Row],[CHA_Hitter_Count]]&gt;0</f>
        <v>0</v>
      </c>
      <c r="M159" t="str">
        <f>_xlfn.TEXTJOIN("",,"*SOCKET0**COMPUTE",misc[[#This Row],[Compute]],"**UNCORE**CHA**CHA",misc[[#This Row],[location]],splitchar,"UTIL**MC*STATUS*")</f>
        <v>*SOCKET0**COMPUTE2**UNCORE**CHA**CHA156__UTIL**MC*STATUS*</v>
      </c>
      <c r="N159">
        <f>COUNTIFS(cha_mc[TestName],misc[[#This Row],[CHA_MCA_String]],cha_mc[VisualId],MC_Check!$H$2)</f>
        <v>0</v>
      </c>
      <c r="O159" t="str">
        <f>_xlfn.TEXTJOIN("",,"*SOCKET0**COMPUTE",misc[[#This Row],[Compute]],"**CPU**MODULE",misc[[#This Row],[Module]],splitchar,"MEC*CR*MCI*STATUS**")</f>
        <v>*SOCKET0**COMPUTE2**CPU**MODULE156__MEC*CR*MCI*STATUS**</v>
      </c>
      <c r="P159">
        <f>COUNTIFS(core_mc[TestName],misc[[#This Row],[MEC_MCA_String]],core_mc[VisualId],MC_Check!$H$2)</f>
        <v>0</v>
      </c>
      <c r="Q159" t="str">
        <f>_xlfn.TEXTJOIN("",,"*SOCKET0**COMPUTE",misc[[#This Row],[Compute]],"**CPU**MODULE",misc[[#This Row],[Module]],splitchar,"AGU*CR*MCI*STATUS**")</f>
        <v>*SOCKET0**COMPUTE2**CPU**MODULE156__AGU*CR*MCI*STATUS**</v>
      </c>
      <c r="R159">
        <f>COUNTIFS(core_mc[TestName],misc[[#This Row],[AGU_MCA_String]],core_mc[VisualId],MC_Check!$H$2)</f>
        <v>0</v>
      </c>
      <c r="S159" t="str">
        <f>_xlfn.TEXTJOIN("",,"*SOCKET0**COMPUTE",misc[[#This Row],[Compute]],"**CPU**MODULE",misc[[#This Row],[Module]],splitchar,"IC*CR*MCI*STATUS**")</f>
        <v>*SOCKET0**COMPUTE2**CPU**MODULE156__IC*CR*MCI*STATUS**</v>
      </c>
      <c r="T159">
        <f>COUNTIFS(core_mc[TestName],misc[[#This Row],[IC_MCA_String]],core_mc[VisualId],MC_Check!$H$2)</f>
        <v>0</v>
      </c>
      <c r="U159" t="str">
        <f>_xlfn.TEXTJOIN("",,"*SOCKET0**COMPUTE",misc[[#This Row],[Compute]],"**CPU**MODULE",misc[[#This Row],[Module]],splitchar,"BBL*CR*MCI*STATUS**")</f>
        <v>*SOCKET0**COMPUTE2**CPU**MODULE156__BBL*CR*MCI*STATUS**</v>
      </c>
      <c r="V159">
        <f>COUNTIFS(core_mc[TestName],misc[[#This Row],[CORE_BBL_String]],core_mc[VisualId],MC_Check!$H$2)</f>
        <v>0</v>
      </c>
      <c r="W159" t="str">
        <f>_xlfn.TEXTJOIN("",,"*SOCKET0**COMPUTE",misc[[#This Row],[Compute]],"**CPU**MODULE",misc[[#This Row],[Module]],splitchar,"BUS*CR*MCI*STATUS**")</f>
        <v>*SOCKET0**COMPUTE2**CPU**MODULE156__BUS*CR*MCI*STATUS**</v>
      </c>
      <c r="X159">
        <f>COUNTIFS(core_mc[TestName],misc[[#This Row],[Core_BUS_String]],core_mc[VisualId],MC_Check!$H$2)</f>
        <v>0</v>
      </c>
      <c r="Y159" t="str">
        <f>_xlfn.TEXTJOIN("",,"*SOCKET0**COMPUTE",misc[[#This Row],[Compute]],"**CPU**MODULE",misc[[#This Row],[Module]],splitchar,"L2*CR*MCI*STATUS**")</f>
        <v>*SOCKET0**COMPUTE2**CPU**MODULE156__L2*CR*MCI*STATUS**</v>
      </c>
      <c r="Z159">
        <f>COUNTIFS(core_mc[TestName],misc[[#This Row],[Core_L2_String]],core_mc[VisualId],MC_Check!$H$2)</f>
        <v>0</v>
      </c>
      <c r="AA159">
        <f>misc[[#This Row],[Core_BBL_Count]]+misc[[#This Row],[Core_IC_Count]]+misc[[#This Row],[Core_MEC_Count]]+misc[[#This Row],[Core_AGU_Count]]+misc[[#This Row],[Core_L2_Count]]+misc[[#This Row],[Core_BUS_Count]]</f>
        <v>0</v>
      </c>
      <c r="AB1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AD159">
        <f>COUNTIFS(cha_mc[TestName],misc[[#This Row],[LLC_MCA_String]],cha_mc[VisualId],MC_Check!$H$2)</f>
        <v>0</v>
      </c>
    </row>
    <row r="160" spans="6:30" x14ac:dyDescent="0.3">
      <c r="F160">
        <v>2</v>
      </c>
      <c r="G160">
        <f t="shared" si="18"/>
        <v>157</v>
      </c>
      <c r="H160" s="95">
        <f>IF(MC_Check!$AK$2="PHY",misc[[#This Row],[location]],misc[[#This Row],[Module_log]])</f>
        <v>157</v>
      </c>
      <c r="I160" s="95" t="s">
        <v>145</v>
      </c>
      <c r="J160" s="5" t="b">
        <f>misc[[#This Row],[Core_Hitter_Count]]&gt;0</f>
        <v>0</v>
      </c>
      <c r="K160" t="b">
        <f>misc[[#This Row],[LLC_Hitter_Count]]&gt;0</f>
        <v>0</v>
      </c>
      <c r="L160" t="b">
        <f>misc[[#This Row],[CHA_Hitter_Count]]&gt;0</f>
        <v>0</v>
      </c>
      <c r="M160" t="str">
        <f>_xlfn.TEXTJOIN("",,"*SOCKET0**COMPUTE",misc[[#This Row],[Compute]],"**UNCORE**CHA**CHA",misc[[#This Row],[location]],splitchar,"UTIL**MC*STATUS*")</f>
        <v>*SOCKET0**COMPUTE2**UNCORE**CHA**CHA157__UTIL**MC*STATUS*</v>
      </c>
      <c r="N160">
        <f>COUNTIFS(cha_mc[TestName],misc[[#This Row],[CHA_MCA_String]],cha_mc[VisualId],MC_Check!$H$2)</f>
        <v>0</v>
      </c>
      <c r="O160" t="str">
        <f>_xlfn.TEXTJOIN("",,"*SOCKET0**COMPUTE",misc[[#This Row],[Compute]],"**CPU**MODULE",misc[[#This Row],[Module]],splitchar,"MEC*CR*MCI*STATUS**")</f>
        <v>*SOCKET0**COMPUTE2**CPU**MODULE157__MEC*CR*MCI*STATUS**</v>
      </c>
      <c r="P160">
        <f>COUNTIFS(core_mc[TestName],misc[[#This Row],[MEC_MCA_String]],core_mc[VisualId],MC_Check!$H$2)</f>
        <v>0</v>
      </c>
      <c r="Q160" t="str">
        <f>_xlfn.TEXTJOIN("",,"*SOCKET0**COMPUTE",misc[[#This Row],[Compute]],"**CPU**MODULE",misc[[#This Row],[Module]],splitchar,"AGU*CR*MCI*STATUS**")</f>
        <v>*SOCKET0**COMPUTE2**CPU**MODULE157__AGU*CR*MCI*STATUS**</v>
      </c>
      <c r="R160">
        <f>COUNTIFS(core_mc[TestName],misc[[#This Row],[AGU_MCA_String]],core_mc[VisualId],MC_Check!$H$2)</f>
        <v>0</v>
      </c>
      <c r="S160" t="str">
        <f>_xlfn.TEXTJOIN("",,"*SOCKET0**COMPUTE",misc[[#This Row],[Compute]],"**CPU**MODULE",misc[[#This Row],[Module]],splitchar,"IC*CR*MCI*STATUS**")</f>
        <v>*SOCKET0**COMPUTE2**CPU**MODULE157__IC*CR*MCI*STATUS**</v>
      </c>
      <c r="T160">
        <f>COUNTIFS(core_mc[TestName],misc[[#This Row],[IC_MCA_String]],core_mc[VisualId],MC_Check!$H$2)</f>
        <v>0</v>
      </c>
      <c r="U160" t="str">
        <f>_xlfn.TEXTJOIN("",,"*SOCKET0**COMPUTE",misc[[#This Row],[Compute]],"**CPU**MODULE",misc[[#This Row],[Module]],splitchar,"BBL*CR*MCI*STATUS**")</f>
        <v>*SOCKET0**COMPUTE2**CPU**MODULE157__BBL*CR*MCI*STATUS**</v>
      </c>
      <c r="V160">
        <f>COUNTIFS(core_mc[TestName],misc[[#This Row],[CORE_BBL_String]],core_mc[VisualId],MC_Check!$H$2)</f>
        <v>0</v>
      </c>
      <c r="W160" t="str">
        <f>_xlfn.TEXTJOIN("",,"*SOCKET0**COMPUTE",misc[[#This Row],[Compute]],"**CPU**MODULE",misc[[#This Row],[Module]],splitchar,"BUS*CR*MCI*STATUS**")</f>
        <v>*SOCKET0**COMPUTE2**CPU**MODULE157__BUS*CR*MCI*STATUS**</v>
      </c>
      <c r="X160">
        <f>COUNTIFS(core_mc[TestName],misc[[#This Row],[Core_BUS_String]],core_mc[VisualId],MC_Check!$H$2)</f>
        <v>0</v>
      </c>
      <c r="Y160" t="str">
        <f>_xlfn.TEXTJOIN("",,"*SOCKET0**COMPUTE",misc[[#This Row],[Compute]],"**CPU**MODULE",misc[[#This Row],[Module]],splitchar,"L2*CR*MCI*STATUS**")</f>
        <v>*SOCKET0**COMPUTE2**CPU**MODULE157__L2*CR*MCI*STATUS**</v>
      </c>
      <c r="Z160">
        <f>COUNTIFS(core_mc[TestName],misc[[#This Row],[Core_L2_String]],core_mc[VisualId],MC_Check!$H$2)</f>
        <v>0</v>
      </c>
      <c r="AA160">
        <f>misc[[#This Row],[Core_BBL_Count]]+misc[[#This Row],[Core_IC_Count]]+misc[[#This Row],[Core_MEC_Count]]+misc[[#This Row],[Core_AGU_Count]]+misc[[#This Row],[Core_L2_Count]]+misc[[#This Row],[Core_BUS_Count]]</f>
        <v>0</v>
      </c>
      <c r="AB1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AD160">
        <f>COUNTIFS(cha_mc[TestName],misc[[#This Row],[LLC_MCA_String]],cha_mc[VisualId],MC_Check!$H$2)</f>
        <v>0</v>
      </c>
    </row>
    <row r="161" spans="6:30" x14ac:dyDescent="0.3">
      <c r="F161">
        <v>2</v>
      </c>
      <c r="G161">
        <f t="shared" si="18"/>
        <v>158</v>
      </c>
      <c r="H161" s="95">
        <f>IF(MC_Check!$AK$2="PHY",misc[[#This Row],[location]],misc[[#This Row],[Module_log]])</f>
        <v>158</v>
      </c>
      <c r="I161" s="95" t="s">
        <v>145</v>
      </c>
      <c r="J161" s="5" t="b">
        <f>misc[[#This Row],[Core_Hitter_Count]]&gt;0</f>
        <v>0</v>
      </c>
      <c r="K161" t="b">
        <f>misc[[#This Row],[LLC_Hitter_Count]]&gt;0</f>
        <v>0</v>
      </c>
      <c r="L161" t="b">
        <f>misc[[#This Row],[CHA_Hitter_Count]]&gt;0</f>
        <v>0</v>
      </c>
      <c r="M161" t="str">
        <f>_xlfn.TEXTJOIN("",,"*SOCKET0**COMPUTE",misc[[#This Row],[Compute]],"**UNCORE**CHA**CHA",misc[[#This Row],[location]],splitchar,"UTIL**MC*STATUS*")</f>
        <v>*SOCKET0**COMPUTE2**UNCORE**CHA**CHA158__UTIL**MC*STATUS*</v>
      </c>
      <c r="N161">
        <f>COUNTIFS(cha_mc[TestName],misc[[#This Row],[CHA_MCA_String]],cha_mc[VisualId],MC_Check!$H$2)</f>
        <v>0</v>
      </c>
      <c r="O161" t="str">
        <f>_xlfn.TEXTJOIN("",,"*SOCKET0**COMPUTE",misc[[#This Row],[Compute]],"**CPU**MODULE",misc[[#This Row],[Module]],splitchar,"MEC*CR*MCI*STATUS**")</f>
        <v>*SOCKET0**COMPUTE2**CPU**MODULE158__MEC*CR*MCI*STATUS**</v>
      </c>
      <c r="P161">
        <f>COUNTIFS(core_mc[TestName],misc[[#This Row],[MEC_MCA_String]],core_mc[VisualId],MC_Check!$H$2)</f>
        <v>0</v>
      </c>
      <c r="Q161" t="str">
        <f>_xlfn.TEXTJOIN("",,"*SOCKET0**COMPUTE",misc[[#This Row],[Compute]],"**CPU**MODULE",misc[[#This Row],[Module]],splitchar,"AGU*CR*MCI*STATUS**")</f>
        <v>*SOCKET0**COMPUTE2**CPU**MODULE158__AGU*CR*MCI*STATUS**</v>
      </c>
      <c r="R161">
        <f>COUNTIFS(core_mc[TestName],misc[[#This Row],[AGU_MCA_String]],core_mc[VisualId],MC_Check!$H$2)</f>
        <v>0</v>
      </c>
      <c r="S161" t="str">
        <f>_xlfn.TEXTJOIN("",,"*SOCKET0**COMPUTE",misc[[#This Row],[Compute]],"**CPU**MODULE",misc[[#This Row],[Module]],splitchar,"IC*CR*MCI*STATUS**")</f>
        <v>*SOCKET0**COMPUTE2**CPU**MODULE158__IC*CR*MCI*STATUS**</v>
      </c>
      <c r="T161">
        <f>COUNTIFS(core_mc[TestName],misc[[#This Row],[IC_MCA_String]],core_mc[VisualId],MC_Check!$H$2)</f>
        <v>0</v>
      </c>
      <c r="U161" t="str">
        <f>_xlfn.TEXTJOIN("",,"*SOCKET0**COMPUTE",misc[[#This Row],[Compute]],"**CPU**MODULE",misc[[#This Row],[Module]],splitchar,"BBL*CR*MCI*STATUS**")</f>
        <v>*SOCKET0**COMPUTE2**CPU**MODULE158__BBL*CR*MCI*STATUS**</v>
      </c>
      <c r="V161">
        <f>COUNTIFS(core_mc[TestName],misc[[#This Row],[CORE_BBL_String]],core_mc[VisualId],MC_Check!$H$2)</f>
        <v>0</v>
      </c>
      <c r="W161" t="str">
        <f>_xlfn.TEXTJOIN("",,"*SOCKET0**COMPUTE",misc[[#This Row],[Compute]],"**CPU**MODULE",misc[[#This Row],[Module]],splitchar,"BUS*CR*MCI*STATUS**")</f>
        <v>*SOCKET0**COMPUTE2**CPU**MODULE158__BUS*CR*MCI*STATUS**</v>
      </c>
      <c r="X161">
        <f>COUNTIFS(core_mc[TestName],misc[[#This Row],[Core_BUS_String]],core_mc[VisualId],MC_Check!$H$2)</f>
        <v>0</v>
      </c>
      <c r="Y161" t="str">
        <f>_xlfn.TEXTJOIN("",,"*SOCKET0**COMPUTE",misc[[#This Row],[Compute]],"**CPU**MODULE",misc[[#This Row],[Module]],splitchar,"L2*CR*MCI*STATUS**")</f>
        <v>*SOCKET0**COMPUTE2**CPU**MODULE158__L2*CR*MCI*STATUS**</v>
      </c>
      <c r="Z161">
        <f>COUNTIFS(core_mc[TestName],misc[[#This Row],[Core_L2_String]],core_mc[VisualId],MC_Check!$H$2)</f>
        <v>0</v>
      </c>
      <c r="AA161">
        <f>misc[[#This Row],[Core_BBL_Count]]+misc[[#This Row],[Core_IC_Count]]+misc[[#This Row],[Core_MEC_Count]]+misc[[#This Row],[Core_AGU_Count]]+misc[[#This Row],[Core_L2_Count]]+misc[[#This Row],[Core_BUS_Count]]</f>
        <v>0</v>
      </c>
      <c r="AB1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AD161">
        <f>COUNTIFS(cha_mc[TestName],misc[[#This Row],[LLC_MCA_String]],cha_mc[VisualId],MC_Check!$H$2)</f>
        <v>0</v>
      </c>
    </row>
    <row r="162" spans="6:30" x14ac:dyDescent="0.3">
      <c r="F162">
        <v>2</v>
      </c>
      <c r="G162">
        <f t="shared" si="18"/>
        <v>159</v>
      </c>
      <c r="H162" s="95">
        <f>IF(MC_Check!$AK$2="PHY",misc[[#This Row],[location]],misc[[#This Row],[Module_log]])</f>
        <v>159</v>
      </c>
      <c r="I162" s="95" t="s">
        <v>145</v>
      </c>
      <c r="J162" s="5" t="b">
        <f>misc[[#This Row],[Core_Hitter_Count]]&gt;0</f>
        <v>0</v>
      </c>
      <c r="K162" t="b">
        <f>misc[[#This Row],[LLC_Hitter_Count]]&gt;0</f>
        <v>0</v>
      </c>
      <c r="L162" t="b">
        <f>misc[[#This Row],[CHA_Hitter_Count]]&gt;0</f>
        <v>0</v>
      </c>
      <c r="M162" t="str">
        <f>_xlfn.TEXTJOIN("",,"*SOCKET0**COMPUTE",misc[[#This Row],[Compute]],"**UNCORE**CHA**CHA",misc[[#This Row],[location]],splitchar,"UTIL**MC*STATUS*")</f>
        <v>*SOCKET0**COMPUTE2**UNCORE**CHA**CHA159__UTIL**MC*STATUS*</v>
      </c>
      <c r="N162">
        <f>COUNTIFS(cha_mc[TestName],misc[[#This Row],[CHA_MCA_String]],cha_mc[VisualId],MC_Check!$H$2)</f>
        <v>0</v>
      </c>
      <c r="O162" t="str">
        <f>_xlfn.TEXTJOIN("",,"*SOCKET0**COMPUTE",misc[[#This Row],[Compute]],"**CPU**MODULE",misc[[#This Row],[Module]],splitchar,"MEC*CR*MCI*STATUS**")</f>
        <v>*SOCKET0**COMPUTE2**CPU**MODULE159__MEC*CR*MCI*STATUS**</v>
      </c>
      <c r="P162">
        <f>COUNTIFS(core_mc[TestName],misc[[#This Row],[MEC_MCA_String]],core_mc[VisualId],MC_Check!$H$2)</f>
        <v>0</v>
      </c>
      <c r="Q162" t="str">
        <f>_xlfn.TEXTJOIN("",,"*SOCKET0**COMPUTE",misc[[#This Row],[Compute]],"**CPU**MODULE",misc[[#This Row],[Module]],splitchar,"AGU*CR*MCI*STATUS**")</f>
        <v>*SOCKET0**COMPUTE2**CPU**MODULE159__AGU*CR*MCI*STATUS**</v>
      </c>
      <c r="R162">
        <f>COUNTIFS(core_mc[TestName],misc[[#This Row],[AGU_MCA_String]],core_mc[VisualId],MC_Check!$H$2)</f>
        <v>0</v>
      </c>
      <c r="S162" t="str">
        <f>_xlfn.TEXTJOIN("",,"*SOCKET0**COMPUTE",misc[[#This Row],[Compute]],"**CPU**MODULE",misc[[#This Row],[Module]],splitchar,"IC*CR*MCI*STATUS**")</f>
        <v>*SOCKET0**COMPUTE2**CPU**MODULE159__IC*CR*MCI*STATUS**</v>
      </c>
      <c r="T162">
        <f>COUNTIFS(core_mc[TestName],misc[[#This Row],[IC_MCA_String]],core_mc[VisualId],MC_Check!$H$2)</f>
        <v>0</v>
      </c>
      <c r="U162" t="str">
        <f>_xlfn.TEXTJOIN("",,"*SOCKET0**COMPUTE",misc[[#This Row],[Compute]],"**CPU**MODULE",misc[[#This Row],[Module]],splitchar,"BBL*CR*MCI*STATUS**")</f>
        <v>*SOCKET0**COMPUTE2**CPU**MODULE159__BBL*CR*MCI*STATUS**</v>
      </c>
      <c r="V162">
        <f>COUNTIFS(core_mc[TestName],misc[[#This Row],[CORE_BBL_String]],core_mc[VisualId],MC_Check!$H$2)</f>
        <v>0</v>
      </c>
      <c r="W162" t="str">
        <f>_xlfn.TEXTJOIN("",,"*SOCKET0**COMPUTE",misc[[#This Row],[Compute]],"**CPU**MODULE",misc[[#This Row],[Module]],splitchar,"BUS*CR*MCI*STATUS**")</f>
        <v>*SOCKET0**COMPUTE2**CPU**MODULE159__BUS*CR*MCI*STATUS**</v>
      </c>
      <c r="X162">
        <f>COUNTIFS(core_mc[TestName],misc[[#This Row],[Core_BUS_String]],core_mc[VisualId],MC_Check!$H$2)</f>
        <v>0</v>
      </c>
      <c r="Y162" t="str">
        <f>_xlfn.TEXTJOIN("",,"*SOCKET0**COMPUTE",misc[[#This Row],[Compute]],"**CPU**MODULE",misc[[#This Row],[Module]],splitchar,"L2*CR*MCI*STATUS**")</f>
        <v>*SOCKET0**COMPUTE2**CPU**MODULE159__L2*CR*MCI*STATUS**</v>
      </c>
      <c r="Z162">
        <f>COUNTIFS(core_mc[TestName],misc[[#This Row],[Core_L2_String]],core_mc[VisualId],MC_Check!$H$2)</f>
        <v>0</v>
      </c>
      <c r="AA162">
        <f>misc[[#This Row],[Core_BBL_Count]]+misc[[#This Row],[Core_IC_Count]]+misc[[#This Row],[Core_MEC_Count]]+misc[[#This Row],[Core_AGU_Count]]+misc[[#This Row],[Core_L2_Count]]+misc[[#This Row],[Core_BUS_Count]]</f>
        <v>0</v>
      </c>
      <c r="AB1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AD162">
        <f>COUNTIFS(cha_mc[TestName],misc[[#This Row],[LLC_MCA_String]],cha_mc[VisualId],MC_Check!$H$2)</f>
        <v>0</v>
      </c>
    </row>
    <row r="163" spans="6:30" x14ac:dyDescent="0.3">
      <c r="F163">
        <v>2</v>
      </c>
      <c r="G163">
        <f t="shared" si="18"/>
        <v>160</v>
      </c>
      <c r="H163" s="95">
        <f>IF(MC_Check!$AK$2="PHY",misc[[#This Row],[location]],misc[[#This Row],[Module_log]])</f>
        <v>160</v>
      </c>
      <c r="I163" s="95" t="s">
        <v>145</v>
      </c>
      <c r="J163" s="5" t="b">
        <f>misc[[#This Row],[Core_Hitter_Count]]&gt;0</f>
        <v>0</v>
      </c>
      <c r="K163" t="b">
        <f>misc[[#This Row],[LLC_Hitter_Count]]&gt;0</f>
        <v>0</v>
      </c>
      <c r="L163" t="b">
        <f>misc[[#This Row],[CHA_Hitter_Count]]&gt;0</f>
        <v>0</v>
      </c>
      <c r="M163" t="str">
        <f>_xlfn.TEXTJOIN("",,"*SOCKET0**COMPUTE",misc[[#This Row],[Compute]],"**UNCORE**CHA**CHA",misc[[#This Row],[location]],splitchar,"UTIL**MC*STATUS*")</f>
        <v>*SOCKET0**COMPUTE2**UNCORE**CHA**CHA160__UTIL**MC*STATUS*</v>
      </c>
      <c r="N163">
        <f>COUNTIFS(cha_mc[TestName],misc[[#This Row],[CHA_MCA_String]],cha_mc[VisualId],MC_Check!$H$2)</f>
        <v>0</v>
      </c>
      <c r="O163" t="str">
        <f>_xlfn.TEXTJOIN("",,"*SOCKET0**COMPUTE",misc[[#This Row],[Compute]],"**CPU**MODULE",misc[[#This Row],[Module]],splitchar,"MEC*CR*MCI*STATUS**")</f>
        <v>*SOCKET0**COMPUTE2**CPU**MODULE160__MEC*CR*MCI*STATUS**</v>
      </c>
      <c r="P163">
        <f>COUNTIFS(core_mc[TestName],misc[[#This Row],[MEC_MCA_String]],core_mc[VisualId],MC_Check!$H$2)</f>
        <v>0</v>
      </c>
      <c r="Q163" t="str">
        <f>_xlfn.TEXTJOIN("",,"*SOCKET0**COMPUTE",misc[[#This Row],[Compute]],"**CPU**MODULE",misc[[#This Row],[Module]],splitchar,"AGU*CR*MCI*STATUS**")</f>
        <v>*SOCKET0**COMPUTE2**CPU**MODULE160__AGU*CR*MCI*STATUS**</v>
      </c>
      <c r="R163">
        <f>COUNTIFS(core_mc[TestName],misc[[#This Row],[AGU_MCA_String]],core_mc[VisualId],MC_Check!$H$2)</f>
        <v>0</v>
      </c>
      <c r="S163" t="str">
        <f>_xlfn.TEXTJOIN("",,"*SOCKET0**COMPUTE",misc[[#This Row],[Compute]],"**CPU**MODULE",misc[[#This Row],[Module]],splitchar,"IC*CR*MCI*STATUS**")</f>
        <v>*SOCKET0**COMPUTE2**CPU**MODULE160__IC*CR*MCI*STATUS**</v>
      </c>
      <c r="T163">
        <f>COUNTIFS(core_mc[TestName],misc[[#This Row],[IC_MCA_String]],core_mc[VisualId],MC_Check!$H$2)</f>
        <v>0</v>
      </c>
      <c r="U163" t="str">
        <f>_xlfn.TEXTJOIN("",,"*SOCKET0**COMPUTE",misc[[#This Row],[Compute]],"**CPU**MODULE",misc[[#This Row],[Module]],splitchar,"BBL*CR*MCI*STATUS**")</f>
        <v>*SOCKET0**COMPUTE2**CPU**MODULE160__BBL*CR*MCI*STATUS**</v>
      </c>
      <c r="V163">
        <f>COUNTIFS(core_mc[TestName],misc[[#This Row],[CORE_BBL_String]],core_mc[VisualId],MC_Check!$H$2)</f>
        <v>0</v>
      </c>
      <c r="W163" t="str">
        <f>_xlfn.TEXTJOIN("",,"*SOCKET0**COMPUTE",misc[[#This Row],[Compute]],"**CPU**MODULE",misc[[#This Row],[Module]],splitchar,"BUS*CR*MCI*STATUS**")</f>
        <v>*SOCKET0**COMPUTE2**CPU**MODULE160__BUS*CR*MCI*STATUS**</v>
      </c>
      <c r="X163">
        <f>COUNTIFS(core_mc[TestName],misc[[#This Row],[Core_BUS_String]],core_mc[VisualId],MC_Check!$H$2)</f>
        <v>0</v>
      </c>
      <c r="Y163" t="str">
        <f>_xlfn.TEXTJOIN("",,"*SOCKET0**COMPUTE",misc[[#This Row],[Compute]],"**CPU**MODULE",misc[[#This Row],[Module]],splitchar,"L2*CR*MCI*STATUS**")</f>
        <v>*SOCKET0**COMPUTE2**CPU**MODULE160__L2*CR*MCI*STATUS**</v>
      </c>
      <c r="Z163">
        <f>COUNTIFS(core_mc[TestName],misc[[#This Row],[Core_L2_String]],core_mc[VisualId],MC_Check!$H$2)</f>
        <v>0</v>
      </c>
      <c r="AA163">
        <f>misc[[#This Row],[Core_BBL_Count]]+misc[[#This Row],[Core_IC_Count]]+misc[[#This Row],[Core_MEC_Count]]+misc[[#This Row],[Core_AGU_Count]]+misc[[#This Row],[Core_L2_Count]]+misc[[#This Row],[Core_BUS_Count]]</f>
        <v>0</v>
      </c>
      <c r="AB1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AD163">
        <f>COUNTIFS(cha_mc[TestName],misc[[#This Row],[LLC_MCA_String]],cha_mc[VisualId],MC_Check!$H$2)</f>
        <v>0</v>
      </c>
    </row>
    <row r="164" spans="6:30" x14ac:dyDescent="0.3">
      <c r="F164">
        <v>2</v>
      </c>
      <c r="G164">
        <f t="shared" si="18"/>
        <v>161</v>
      </c>
      <c r="H164" s="95">
        <f>IF(MC_Check!$AK$2="PHY",misc[[#This Row],[location]],misc[[#This Row],[Module_log]])</f>
        <v>161</v>
      </c>
      <c r="I164">
        <f>I157+1</f>
        <v>61</v>
      </c>
      <c r="J164" s="5" t="b">
        <f>misc[[#This Row],[Core_Hitter_Count]]&gt;0</f>
        <v>0</v>
      </c>
      <c r="K164" t="b">
        <f>misc[[#This Row],[LLC_Hitter_Count]]&gt;0</f>
        <v>0</v>
      </c>
      <c r="L164" t="b">
        <f>misc[[#This Row],[CHA_Hitter_Count]]&gt;0</f>
        <v>0</v>
      </c>
      <c r="M164" t="str">
        <f>_xlfn.TEXTJOIN("",,"*SOCKET0**COMPUTE",misc[[#This Row],[Compute]],"**UNCORE**CHA**CHA",misc[[#This Row],[location]],splitchar,"UTIL**MC*STATUS*")</f>
        <v>*SOCKET0**COMPUTE2**UNCORE**CHA**CHA161__UTIL**MC*STATUS*</v>
      </c>
      <c r="N164">
        <f>COUNTIFS(cha_mc[TestName],misc[[#This Row],[CHA_MCA_String]],cha_mc[VisualId],MC_Check!$H$2)</f>
        <v>0</v>
      </c>
      <c r="O164" t="str">
        <f>_xlfn.TEXTJOIN("",,"*SOCKET0**COMPUTE",misc[[#This Row],[Compute]],"**CPU**MODULE",misc[[#This Row],[Module]],splitchar,"MEC*CR*MCI*STATUS**")</f>
        <v>*SOCKET0**COMPUTE2**CPU**MODULE161__MEC*CR*MCI*STATUS**</v>
      </c>
      <c r="P164">
        <f>COUNTIFS(core_mc[TestName],misc[[#This Row],[MEC_MCA_String]],core_mc[VisualId],MC_Check!$H$2)</f>
        <v>0</v>
      </c>
      <c r="Q164" t="str">
        <f>_xlfn.TEXTJOIN("",,"*SOCKET0**COMPUTE",misc[[#This Row],[Compute]],"**CPU**MODULE",misc[[#This Row],[Module]],splitchar,"AGU*CR*MCI*STATUS**")</f>
        <v>*SOCKET0**COMPUTE2**CPU**MODULE161__AGU*CR*MCI*STATUS**</v>
      </c>
      <c r="R164">
        <f>COUNTIFS(core_mc[TestName],misc[[#This Row],[AGU_MCA_String]],core_mc[VisualId],MC_Check!$H$2)</f>
        <v>0</v>
      </c>
      <c r="S164" t="str">
        <f>_xlfn.TEXTJOIN("",,"*SOCKET0**COMPUTE",misc[[#This Row],[Compute]],"**CPU**MODULE",misc[[#This Row],[Module]],splitchar,"IC*CR*MCI*STATUS**")</f>
        <v>*SOCKET0**COMPUTE2**CPU**MODULE161__IC*CR*MCI*STATUS**</v>
      </c>
      <c r="T164">
        <f>COUNTIFS(core_mc[TestName],misc[[#This Row],[IC_MCA_String]],core_mc[VisualId],MC_Check!$H$2)</f>
        <v>0</v>
      </c>
      <c r="U164" t="str">
        <f>_xlfn.TEXTJOIN("",,"*SOCKET0**COMPUTE",misc[[#This Row],[Compute]],"**CPU**MODULE",misc[[#This Row],[Module]],splitchar,"BBL*CR*MCI*STATUS**")</f>
        <v>*SOCKET0**COMPUTE2**CPU**MODULE161__BBL*CR*MCI*STATUS**</v>
      </c>
      <c r="V164">
        <f>COUNTIFS(core_mc[TestName],misc[[#This Row],[CORE_BBL_String]],core_mc[VisualId],MC_Check!$H$2)</f>
        <v>0</v>
      </c>
      <c r="W164" t="str">
        <f>_xlfn.TEXTJOIN("",,"*SOCKET0**COMPUTE",misc[[#This Row],[Compute]],"**CPU**MODULE",misc[[#This Row],[Module]],splitchar,"BUS*CR*MCI*STATUS**")</f>
        <v>*SOCKET0**COMPUTE2**CPU**MODULE161__BUS*CR*MCI*STATUS**</v>
      </c>
      <c r="X164">
        <f>COUNTIFS(core_mc[TestName],misc[[#This Row],[Core_BUS_String]],core_mc[VisualId],MC_Check!$H$2)</f>
        <v>0</v>
      </c>
      <c r="Y164" t="str">
        <f>_xlfn.TEXTJOIN("",,"*SOCKET0**COMPUTE",misc[[#This Row],[Compute]],"**CPU**MODULE",misc[[#This Row],[Module]],splitchar,"L2*CR*MCI*STATUS**")</f>
        <v>*SOCKET0**COMPUTE2**CPU**MODULE161__L2*CR*MCI*STATUS**</v>
      </c>
      <c r="Z164">
        <f>COUNTIFS(core_mc[TestName],misc[[#This Row],[Core_L2_String]],core_mc[VisualId],MC_Check!$H$2)</f>
        <v>0</v>
      </c>
      <c r="AA164">
        <f>misc[[#This Row],[Core_BBL_Count]]+misc[[#This Row],[Core_IC_Count]]+misc[[#This Row],[Core_MEC_Count]]+misc[[#This Row],[Core_AGU_Count]]+misc[[#This Row],[Core_L2_Count]]+misc[[#This Row],[Core_BUS_Count]]</f>
        <v>0</v>
      </c>
      <c r="AB1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AD164">
        <f>COUNTIFS(cha_mc[TestName],misc[[#This Row],[LLC_MCA_String]],cha_mc[VisualId],MC_Check!$H$2)</f>
        <v>0</v>
      </c>
    </row>
    <row r="165" spans="6:30" x14ac:dyDescent="0.3">
      <c r="F165">
        <v>2</v>
      </c>
      <c r="G165">
        <f t="shared" si="18"/>
        <v>162</v>
      </c>
      <c r="H165" s="95">
        <f>IF(MC_Check!$AK$2="PHY",misc[[#This Row],[location]],misc[[#This Row],[Module_log]])</f>
        <v>162</v>
      </c>
      <c r="I165">
        <f t="shared" ref="H165:I166" si="19">I158+1</f>
        <v>65</v>
      </c>
      <c r="J165" s="5" t="b">
        <f>misc[[#This Row],[Core_Hitter_Count]]&gt;0</f>
        <v>0</v>
      </c>
      <c r="K165" t="b">
        <f>misc[[#This Row],[LLC_Hitter_Count]]&gt;0</f>
        <v>0</v>
      </c>
      <c r="L165" t="b">
        <f>misc[[#This Row],[CHA_Hitter_Count]]&gt;0</f>
        <v>0</v>
      </c>
      <c r="M165" t="str">
        <f>_xlfn.TEXTJOIN("",,"*SOCKET0**COMPUTE",misc[[#This Row],[Compute]],"**UNCORE**CHA**CHA",misc[[#This Row],[location]],splitchar,"UTIL**MC*STATUS*")</f>
        <v>*SOCKET0**COMPUTE2**UNCORE**CHA**CHA162__UTIL**MC*STATUS*</v>
      </c>
      <c r="N165">
        <f>COUNTIFS(cha_mc[TestName],misc[[#This Row],[CHA_MCA_String]],cha_mc[VisualId],MC_Check!$H$2)</f>
        <v>0</v>
      </c>
      <c r="O165" t="str">
        <f>_xlfn.TEXTJOIN("",,"*SOCKET0**COMPUTE",misc[[#This Row],[Compute]],"**CPU**MODULE",misc[[#This Row],[Module]],splitchar,"MEC*CR*MCI*STATUS**")</f>
        <v>*SOCKET0**COMPUTE2**CPU**MODULE162__MEC*CR*MCI*STATUS**</v>
      </c>
      <c r="P165">
        <f>COUNTIFS(core_mc[TestName],misc[[#This Row],[MEC_MCA_String]],core_mc[VisualId],MC_Check!$H$2)</f>
        <v>0</v>
      </c>
      <c r="Q165" t="str">
        <f>_xlfn.TEXTJOIN("",,"*SOCKET0**COMPUTE",misc[[#This Row],[Compute]],"**CPU**MODULE",misc[[#This Row],[Module]],splitchar,"AGU*CR*MCI*STATUS**")</f>
        <v>*SOCKET0**COMPUTE2**CPU**MODULE162__AGU*CR*MCI*STATUS**</v>
      </c>
      <c r="R165">
        <f>COUNTIFS(core_mc[TestName],misc[[#This Row],[AGU_MCA_String]],core_mc[VisualId],MC_Check!$H$2)</f>
        <v>0</v>
      </c>
      <c r="S165" t="str">
        <f>_xlfn.TEXTJOIN("",,"*SOCKET0**COMPUTE",misc[[#This Row],[Compute]],"**CPU**MODULE",misc[[#This Row],[Module]],splitchar,"IC*CR*MCI*STATUS**")</f>
        <v>*SOCKET0**COMPUTE2**CPU**MODULE162__IC*CR*MCI*STATUS**</v>
      </c>
      <c r="T165">
        <f>COUNTIFS(core_mc[TestName],misc[[#This Row],[IC_MCA_String]],core_mc[VisualId],MC_Check!$H$2)</f>
        <v>0</v>
      </c>
      <c r="U165" t="str">
        <f>_xlfn.TEXTJOIN("",,"*SOCKET0**COMPUTE",misc[[#This Row],[Compute]],"**CPU**MODULE",misc[[#This Row],[Module]],splitchar,"BBL*CR*MCI*STATUS**")</f>
        <v>*SOCKET0**COMPUTE2**CPU**MODULE162__BBL*CR*MCI*STATUS**</v>
      </c>
      <c r="V165">
        <f>COUNTIFS(core_mc[TestName],misc[[#This Row],[CORE_BBL_String]],core_mc[VisualId],MC_Check!$H$2)</f>
        <v>0</v>
      </c>
      <c r="W165" t="str">
        <f>_xlfn.TEXTJOIN("",,"*SOCKET0**COMPUTE",misc[[#This Row],[Compute]],"**CPU**MODULE",misc[[#This Row],[Module]],splitchar,"BUS*CR*MCI*STATUS**")</f>
        <v>*SOCKET0**COMPUTE2**CPU**MODULE162__BUS*CR*MCI*STATUS**</v>
      </c>
      <c r="X165">
        <f>COUNTIFS(core_mc[TestName],misc[[#This Row],[Core_BUS_String]],core_mc[VisualId],MC_Check!$H$2)</f>
        <v>0</v>
      </c>
      <c r="Y165" t="str">
        <f>_xlfn.TEXTJOIN("",,"*SOCKET0**COMPUTE",misc[[#This Row],[Compute]],"**CPU**MODULE",misc[[#This Row],[Module]],splitchar,"L2*CR*MCI*STATUS**")</f>
        <v>*SOCKET0**COMPUTE2**CPU**MODULE162__L2*CR*MCI*STATUS**</v>
      </c>
      <c r="Z165">
        <f>COUNTIFS(core_mc[TestName],misc[[#This Row],[Core_L2_String]],core_mc[VisualId],MC_Check!$H$2)</f>
        <v>0</v>
      </c>
      <c r="AA165">
        <f>misc[[#This Row],[Core_BBL_Count]]+misc[[#This Row],[Core_IC_Count]]+misc[[#This Row],[Core_MEC_Count]]+misc[[#This Row],[Core_AGU_Count]]+misc[[#This Row],[Core_L2_Count]]+misc[[#This Row],[Core_BUS_Count]]</f>
        <v>0</v>
      </c>
      <c r="AB1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AD165">
        <f>COUNTIFS(cha_mc[TestName],misc[[#This Row],[LLC_MCA_String]],cha_mc[VisualId],MC_Check!$H$2)</f>
        <v>0</v>
      </c>
    </row>
    <row r="166" spans="6:30" x14ac:dyDescent="0.3">
      <c r="F166">
        <v>2</v>
      </c>
      <c r="G166">
        <f t="shared" si="18"/>
        <v>163</v>
      </c>
      <c r="H166" s="95">
        <f>IF(MC_Check!$AK$2="PHY",misc[[#This Row],[location]],misc[[#This Row],[Module_log]])</f>
        <v>163</v>
      </c>
      <c r="I166">
        <f t="shared" si="19"/>
        <v>69</v>
      </c>
      <c r="J166" s="5" t="b">
        <f>misc[[#This Row],[Core_Hitter_Count]]&gt;0</f>
        <v>0</v>
      </c>
      <c r="K166" t="b">
        <f>misc[[#This Row],[LLC_Hitter_Count]]&gt;0</f>
        <v>0</v>
      </c>
      <c r="L166" t="b">
        <f>misc[[#This Row],[CHA_Hitter_Count]]&gt;0</f>
        <v>0</v>
      </c>
      <c r="M166" t="str">
        <f>_xlfn.TEXTJOIN("",,"*SOCKET0**COMPUTE",misc[[#This Row],[Compute]],"**UNCORE**CHA**CHA",misc[[#This Row],[location]],splitchar,"UTIL**MC*STATUS*")</f>
        <v>*SOCKET0**COMPUTE2**UNCORE**CHA**CHA163__UTIL**MC*STATUS*</v>
      </c>
      <c r="N166">
        <f>COUNTIFS(cha_mc[TestName],misc[[#This Row],[CHA_MCA_String]],cha_mc[VisualId],MC_Check!$H$2)</f>
        <v>0</v>
      </c>
      <c r="O166" t="str">
        <f>_xlfn.TEXTJOIN("",,"*SOCKET0**COMPUTE",misc[[#This Row],[Compute]],"**CPU**MODULE",misc[[#This Row],[Module]],splitchar,"MEC*CR*MCI*STATUS**")</f>
        <v>*SOCKET0**COMPUTE2**CPU**MODULE163__MEC*CR*MCI*STATUS**</v>
      </c>
      <c r="P166">
        <f>COUNTIFS(core_mc[TestName],misc[[#This Row],[MEC_MCA_String]],core_mc[VisualId],MC_Check!$H$2)</f>
        <v>0</v>
      </c>
      <c r="Q166" t="str">
        <f>_xlfn.TEXTJOIN("",,"*SOCKET0**COMPUTE",misc[[#This Row],[Compute]],"**CPU**MODULE",misc[[#This Row],[Module]],splitchar,"AGU*CR*MCI*STATUS**")</f>
        <v>*SOCKET0**COMPUTE2**CPU**MODULE163__AGU*CR*MCI*STATUS**</v>
      </c>
      <c r="R166">
        <f>COUNTIFS(core_mc[TestName],misc[[#This Row],[AGU_MCA_String]],core_mc[VisualId],MC_Check!$H$2)</f>
        <v>0</v>
      </c>
      <c r="S166" t="str">
        <f>_xlfn.TEXTJOIN("",,"*SOCKET0**COMPUTE",misc[[#This Row],[Compute]],"**CPU**MODULE",misc[[#This Row],[Module]],splitchar,"IC*CR*MCI*STATUS**")</f>
        <v>*SOCKET0**COMPUTE2**CPU**MODULE163__IC*CR*MCI*STATUS**</v>
      </c>
      <c r="T166">
        <f>COUNTIFS(core_mc[TestName],misc[[#This Row],[IC_MCA_String]],core_mc[VisualId],MC_Check!$H$2)</f>
        <v>0</v>
      </c>
      <c r="U166" t="str">
        <f>_xlfn.TEXTJOIN("",,"*SOCKET0**COMPUTE",misc[[#This Row],[Compute]],"**CPU**MODULE",misc[[#This Row],[Module]],splitchar,"BBL*CR*MCI*STATUS**")</f>
        <v>*SOCKET0**COMPUTE2**CPU**MODULE163__BBL*CR*MCI*STATUS**</v>
      </c>
      <c r="V166">
        <f>COUNTIFS(core_mc[TestName],misc[[#This Row],[CORE_BBL_String]],core_mc[VisualId],MC_Check!$H$2)</f>
        <v>0</v>
      </c>
      <c r="W166" t="str">
        <f>_xlfn.TEXTJOIN("",,"*SOCKET0**COMPUTE",misc[[#This Row],[Compute]],"**CPU**MODULE",misc[[#This Row],[Module]],splitchar,"BUS*CR*MCI*STATUS**")</f>
        <v>*SOCKET0**COMPUTE2**CPU**MODULE163__BUS*CR*MCI*STATUS**</v>
      </c>
      <c r="X166">
        <f>COUNTIFS(core_mc[TestName],misc[[#This Row],[Core_BUS_String]],core_mc[VisualId],MC_Check!$H$2)</f>
        <v>0</v>
      </c>
      <c r="Y166" t="str">
        <f>_xlfn.TEXTJOIN("",,"*SOCKET0**COMPUTE",misc[[#This Row],[Compute]],"**CPU**MODULE",misc[[#This Row],[Module]],splitchar,"L2*CR*MCI*STATUS**")</f>
        <v>*SOCKET0**COMPUTE2**CPU**MODULE163__L2*CR*MCI*STATUS**</v>
      </c>
      <c r="Z166">
        <f>COUNTIFS(core_mc[TestName],misc[[#This Row],[Core_L2_String]],core_mc[VisualId],MC_Check!$H$2)</f>
        <v>0</v>
      </c>
      <c r="AA166">
        <f>misc[[#This Row],[Core_BBL_Count]]+misc[[#This Row],[Core_IC_Count]]+misc[[#This Row],[Core_MEC_Count]]+misc[[#This Row],[Core_AGU_Count]]+misc[[#This Row],[Core_L2_Count]]+misc[[#This Row],[Core_BUS_Count]]</f>
        <v>0</v>
      </c>
      <c r="AB1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AD166">
        <f>COUNTIFS(cha_mc[TestName],misc[[#This Row],[LLC_MCA_String]],cha_mc[VisualId],MC_Check!$H$2)</f>
        <v>0</v>
      </c>
    </row>
    <row r="167" spans="6:30" x14ac:dyDescent="0.3">
      <c r="F167">
        <v>2</v>
      </c>
      <c r="G167">
        <f t="shared" si="18"/>
        <v>164</v>
      </c>
      <c r="H167" s="95">
        <f>IF(MC_Check!$AK$2="PHY",misc[[#This Row],[location]],misc[[#This Row],[Module_log]])</f>
        <v>164</v>
      </c>
      <c r="I167" s="95" t="s">
        <v>145</v>
      </c>
      <c r="J167" s="5" t="b">
        <f>misc[[#This Row],[Core_Hitter_Count]]&gt;0</f>
        <v>0</v>
      </c>
      <c r="K167" t="b">
        <f>misc[[#This Row],[LLC_Hitter_Count]]&gt;0</f>
        <v>0</v>
      </c>
      <c r="L167" t="b">
        <f>misc[[#This Row],[CHA_Hitter_Count]]&gt;0</f>
        <v>0</v>
      </c>
      <c r="M167" t="str">
        <f>_xlfn.TEXTJOIN("",,"*SOCKET0**COMPUTE",misc[[#This Row],[Compute]],"**UNCORE**CHA**CHA",misc[[#This Row],[location]],splitchar,"UTIL**MC*STATUS*")</f>
        <v>*SOCKET0**COMPUTE2**UNCORE**CHA**CHA164__UTIL**MC*STATUS*</v>
      </c>
      <c r="N167">
        <f>COUNTIFS(cha_mc[TestName],misc[[#This Row],[CHA_MCA_String]],cha_mc[VisualId],MC_Check!$H$2)</f>
        <v>0</v>
      </c>
      <c r="O167" t="str">
        <f>_xlfn.TEXTJOIN("",,"*SOCKET0**COMPUTE",misc[[#This Row],[Compute]],"**CPU**MODULE",misc[[#This Row],[Module]],splitchar,"MEC*CR*MCI*STATUS**")</f>
        <v>*SOCKET0**COMPUTE2**CPU**MODULE164__MEC*CR*MCI*STATUS**</v>
      </c>
      <c r="P167">
        <f>COUNTIFS(core_mc[TestName],misc[[#This Row],[MEC_MCA_String]],core_mc[VisualId],MC_Check!$H$2)</f>
        <v>0</v>
      </c>
      <c r="Q167" t="str">
        <f>_xlfn.TEXTJOIN("",,"*SOCKET0**COMPUTE",misc[[#This Row],[Compute]],"**CPU**MODULE",misc[[#This Row],[Module]],splitchar,"AGU*CR*MCI*STATUS**")</f>
        <v>*SOCKET0**COMPUTE2**CPU**MODULE164__AGU*CR*MCI*STATUS**</v>
      </c>
      <c r="R167">
        <f>COUNTIFS(core_mc[TestName],misc[[#This Row],[AGU_MCA_String]],core_mc[VisualId],MC_Check!$H$2)</f>
        <v>0</v>
      </c>
      <c r="S167" t="str">
        <f>_xlfn.TEXTJOIN("",,"*SOCKET0**COMPUTE",misc[[#This Row],[Compute]],"**CPU**MODULE",misc[[#This Row],[Module]],splitchar,"IC*CR*MCI*STATUS**")</f>
        <v>*SOCKET0**COMPUTE2**CPU**MODULE164__IC*CR*MCI*STATUS**</v>
      </c>
      <c r="T167">
        <f>COUNTIFS(core_mc[TestName],misc[[#This Row],[IC_MCA_String]],core_mc[VisualId],MC_Check!$H$2)</f>
        <v>0</v>
      </c>
      <c r="U167" t="str">
        <f>_xlfn.TEXTJOIN("",,"*SOCKET0**COMPUTE",misc[[#This Row],[Compute]],"**CPU**MODULE",misc[[#This Row],[Module]],splitchar,"BBL*CR*MCI*STATUS**")</f>
        <v>*SOCKET0**COMPUTE2**CPU**MODULE164__BBL*CR*MCI*STATUS**</v>
      </c>
      <c r="V167">
        <f>COUNTIFS(core_mc[TestName],misc[[#This Row],[CORE_BBL_String]],core_mc[VisualId],MC_Check!$H$2)</f>
        <v>0</v>
      </c>
      <c r="W167" t="str">
        <f>_xlfn.TEXTJOIN("",,"*SOCKET0**COMPUTE",misc[[#This Row],[Compute]],"**CPU**MODULE",misc[[#This Row],[Module]],splitchar,"BUS*CR*MCI*STATUS**")</f>
        <v>*SOCKET0**COMPUTE2**CPU**MODULE164__BUS*CR*MCI*STATUS**</v>
      </c>
      <c r="X167">
        <f>COUNTIFS(core_mc[TestName],misc[[#This Row],[Core_BUS_String]],core_mc[VisualId],MC_Check!$H$2)</f>
        <v>0</v>
      </c>
      <c r="Y167" t="str">
        <f>_xlfn.TEXTJOIN("",,"*SOCKET0**COMPUTE",misc[[#This Row],[Compute]],"**CPU**MODULE",misc[[#This Row],[Module]],splitchar,"L2*CR*MCI*STATUS**")</f>
        <v>*SOCKET0**COMPUTE2**CPU**MODULE164__L2*CR*MCI*STATUS**</v>
      </c>
      <c r="Z167">
        <f>COUNTIFS(core_mc[TestName],misc[[#This Row],[Core_L2_String]],core_mc[VisualId],MC_Check!$H$2)</f>
        <v>0</v>
      </c>
      <c r="AA167">
        <f>misc[[#This Row],[Core_BBL_Count]]+misc[[#This Row],[Core_IC_Count]]+misc[[#This Row],[Core_MEC_Count]]+misc[[#This Row],[Core_AGU_Count]]+misc[[#This Row],[Core_L2_Count]]+misc[[#This Row],[Core_BUS_Count]]</f>
        <v>0</v>
      </c>
      <c r="AB1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AD167">
        <f>COUNTIFS(cha_mc[TestName],misc[[#This Row],[LLC_MCA_String]],cha_mc[VisualId],MC_Check!$H$2)</f>
        <v>0</v>
      </c>
    </row>
    <row r="168" spans="6:30" x14ac:dyDescent="0.3">
      <c r="F168">
        <v>2</v>
      </c>
      <c r="G168">
        <f t="shared" si="18"/>
        <v>165</v>
      </c>
      <c r="H168" s="95">
        <f>IF(MC_Check!$AK$2="PHY",misc[[#This Row],[location]],misc[[#This Row],[Module_log]])</f>
        <v>165</v>
      </c>
      <c r="I168" s="95" t="s">
        <v>145</v>
      </c>
      <c r="J168" s="5" t="b">
        <f>misc[[#This Row],[Core_Hitter_Count]]&gt;0</f>
        <v>0</v>
      </c>
      <c r="K168" t="b">
        <f>misc[[#This Row],[LLC_Hitter_Count]]&gt;0</f>
        <v>0</v>
      </c>
      <c r="L168" t="b">
        <f>misc[[#This Row],[CHA_Hitter_Count]]&gt;0</f>
        <v>0</v>
      </c>
      <c r="M168" t="str">
        <f>_xlfn.TEXTJOIN("",,"*SOCKET0**COMPUTE",misc[[#This Row],[Compute]],"**UNCORE**CHA**CHA",misc[[#This Row],[location]],splitchar,"UTIL**MC*STATUS*")</f>
        <v>*SOCKET0**COMPUTE2**UNCORE**CHA**CHA165__UTIL**MC*STATUS*</v>
      </c>
      <c r="N168">
        <f>COUNTIFS(cha_mc[TestName],misc[[#This Row],[CHA_MCA_String]],cha_mc[VisualId],MC_Check!$H$2)</f>
        <v>0</v>
      </c>
      <c r="O168" t="str">
        <f>_xlfn.TEXTJOIN("",,"*SOCKET0**COMPUTE",misc[[#This Row],[Compute]],"**CPU**MODULE",misc[[#This Row],[Module]],splitchar,"MEC*CR*MCI*STATUS**")</f>
        <v>*SOCKET0**COMPUTE2**CPU**MODULE165__MEC*CR*MCI*STATUS**</v>
      </c>
      <c r="P168">
        <f>COUNTIFS(core_mc[TestName],misc[[#This Row],[MEC_MCA_String]],core_mc[VisualId],MC_Check!$H$2)</f>
        <v>0</v>
      </c>
      <c r="Q168" t="str">
        <f>_xlfn.TEXTJOIN("",,"*SOCKET0**COMPUTE",misc[[#This Row],[Compute]],"**CPU**MODULE",misc[[#This Row],[Module]],splitchar,"AGU*CR*MCI*STATUS**")</f>
        <v>*SOCKET0**COMPUTE2**CPU**MODULE165__AGU*CR*MCI*STATUS**</v>
      </c>
      <c r="R168">
        <f>COUNTIFS(core_mc[TestName],misc[[#This Row],[AGU_MCA_String]],core_mc[VisualId],MC_Check!$H$2)</f>
        <v>0</v>
      </c>
      <c r="S168" t="str">
        <f>_xlfn.TEXTJOIN("",,"*SOCKET0**COMPUTE",misc[[#This Row],[Compute]],"**CPU**MODULE",misc[[#This Row],[Module]],splitchar,"IC*CR*MCI*STATUS**")</f>
        <v>*SOCKET0**COMPUTE2**CPU**MODULE165__IC*CR*MCI*STATUS**</v>
      </c>
      <c r="T168">
        <f>COUNTIFS(core_mc[TestName],misc[[#This Row],[IC_MCA_String]],core_mc[VisualId],MC_Check!$H$2)</f>
        <v>0</v>
      </c>
      <c r="U168" t="str">
        <f>_xlfn.TEXTJOIN("",,"*SOCKET0**COMPUTE",misc[[#This Row],[Compute]],"**CPU**MODULE",misc[[#This Row],[Module]],splitchar,"BBL*CR*MCI*STATUS**")</f>
        <v>*SOCKET0**COMPUTE2**CPU**MODULE165__BBL*CR*MCI*STATUS**</v>
      </c>
      <c r="V168">
        <f>COUNTIFS(core_mc[TestName],misc[[#This Row],[CORE_BBL_String]],core_mc[VisualId],MC_Check!$H$2)</f>
        <v>0</v>
      </c>
      <c r="W168" t="str">
        <f>_xlfn.TEXTJOIN("",,"*SOCKET0**COMPUTE",misc[[#This Row],[Compute]],"**CPU**MODULE",misc[[#This Row],[Module]],splitchar,"BUS*CR*MCI*STATUS**")</f>
        <v>*SOCKET0**COMPUTE2**CPU**MODULE165__BUS*CR*MCI*STATUS**</v>
      </c>
      <c r="X168">
        <f>COUNTIFS(core_mc[TestName],misc[[#This Row],[Core_BUS_String]],core_mc[VisualId],MC_Check!$H$2)</f>
        <v>0</v>
      </c>
      <c r="Y168" t="str">
        <f>_xlfn.TEXTJOIN("",,"*SOCKET0**COMPUTE",misc[[#This Row],[Compute]],"**CPU**MODULE",misc[[#This Row],[Module]],splitchar,"L2*CR*MCI*STATUS**")</f>
        <v>*SOCKET0**COMPUTE2**CPU**MODULE165__L2*CR*MCI*STATUS**</v>
      </c>
      <c r="Z168">
        <f>COUNTIFS(core_mc[TestName],misc[[#This Row],[Core_L2_String]],core_mc[VisualId],MC_Check!$H$2)</f>
        <v>0</v>
      </c>
      <c r="AA168">
        <f>misc[[#This Row],[Core_BBL_Count]]+misc[[#This Row],[Core_IC_Count]]+misc[[#This Row],[Core_MEC_Count]]+misc[[#This Row],[Core_AGU_Count]]+misc[[#This Row],[Core_L2_Count]]+misc[[#This Row],[Core_BUS_Count]]</f>
        <v>0</v>
      </c>
      <c r="AB1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AD168">
        <f>COUNTIFS(cha_mc[TestName],misc[[#This Row],[LLC_MCA_String]],cha_mc[VisualId],MC_Check!$H$2)</f>
        <v>0</v>
      </c>
    </row>
    <row r="169" spans="6:30" x14ac:dyDescent="0.3">
      <c r="F169">
        <v>2</v>
      </c>
      <c r="G169">
        <f t="shared" si="18"/>
        <v>166</v>
      </c>
      <c r="H169" s="95">
        <f>IF(MC_Check!$AK$2="PHY",misc[[#This Row],[location]],misc[[#This Row],[Module_log]])</f>
        <v>166</v>
      </c>
      <c r="I169" s="95" t="s">
        <v>145</v>
      </c>
      <c r="J169" s="5" t="b">
        <f>misc[[#This Row],[Core_Hitter_Count]]&gt;0</f>
        <v>0</v>
      </c>
      <c r="K169" t="b">
        <f>misc[[#This Row],[LLC_Hitter_Count]]&gt;0</f>
        <v>0</v>
      </c>
      <c r="L169" t="b">
        <f>misc[[#This Row],[CHA_Hitter_Count]]&gt;0</f>
        <v>0</v>
      </c>
      <c r="M169" t="str">
        <f>_xlfn.TEXTJOIN("",,"*SOCKET0**COMPUTE",misc[[#This Row],[Compute]],"**UNCORE**CHA**CHA",misc[[#This Row],[location]],splitchar,"UTIL**MC*STATUS*")</f>
        <v>*SOCKET0**COMPUTE2**UNCORE**CHA**CHA166__UTIL**MC*STATUS*</v>
      </c>
      <c r="N169">
        <f>COUNTIFS(cha_mc[TestName],misc[[#This Row],[CHA_MCA_String]],cha_mc[VisualId],MC_Check!$H$2)</f>
        <v>0</v>
      </c>
      <c r="O169" t="str">
        <f>_xlfn.TEXTJOIN("",,"*SOCKET0**COMPUTE",misc[[#This Row],[Compute]],"**CPU**MODULE",misc[[#This Row],[Module]],splitchar,"MEC*CR*MCI*STATUS**")</f>
        <v>*SOCKET0**COMPUTE2**CPU**MODULE166__MEC*CR*MCI*STATUS**</v>
      </c>
      <c r="P169">
        <f>COUNTIFS(core_mc[TestName],misc[[#This Row],[MEC_MCA_String]],core_mc[VisualId],MC_Check!$H$2)</f>
        <v>0</v>
      </c>
      <c r="Q169" t="str">
        <f>_xlfn.TEXTJOIN("",,"*SOCKET0**COMPUTE",misc[[#This Row],[Compute]],"**CPU**MODULE",misc[[#This Row],[Module]],splitchar,"AGU*CR*MCI*STATUS**")</f>
        <v>*SOCKET0**COMPUTE2**CPU**MODULE166__AGU*CR*MCI*STATUS**</v>
      </c>
      <c r="R169">
        <f>COUNTIFS(core_mc[TestName],misc[[#This Row],[AGU_MCA_String]],core_mc[VisualId],MC_Check!$H$2)</f>
        <v>0</v>
      </c>
      <c r="S169" t="str">
        <f>_xlfn.TEXTJOIN("",,"*SOCKET0**COMPUTE",misc[[#This Row],[Compute]],"**CPU**MODULE",misc[[#This Row],[Module]],splitchar,"IC*CR*MCI*STATUS**")</f>
        <v>*SOCKET0**COMPUTE2**CPU**MODULE166__IC*CR*MCI*STATUS**</v>
      </c>
      <c r="T169">
        <f>COUNTIFS(core_mc[TestName],misc[[#This Row],[IC_MCA_String]],core_mc[VisualId],MC_Check!$H$2)</f>
        <v>0</v>
      </c>
      <c r="U169" t="str">
        <f>_xlfn.TEXTJOIN("",,"*SOCKET0**COMPUTE",misc[[#This Row],[Compute]],"**CPU**MODULE",misc[[#This Row],[Module]],splitchar,"BBL*CR*MCI*STATUS**")</f>
        <v>*SOCKET0**COMPUTE2**CPU**MODULE166__BBL*CR*MCI*STATUS**</v>
      </c>
      <c r="V169">
        <f>COUNTIFS(core_mc[TestName],misc[[#This Row],[CORE_BBL_String]],core_mc[VisualId],MC_Check!$H$2)</f>
        <v>0</v>
      </c>
      <c r="W169" t="str">
        <f>_xlfn.TEXTJOIN("",,"*SOCKET0**COMPUTE",misc[[#This Row],[Compute]],"**CPU**MODULE",misc[[#This Row],[Module]],splitchar,"BUS*CR*MCI*STATUS**")</f>
        <v>*SOCKET0**COMPUTE2**CPU**MODULE166__BUS*CR*MCI*STATUS**</v>
      </c>
      <c r="X169">
        <f>COUNTIFS(core_mc[TestName],misc[[#This Row],[Core_BUS_String]],core_mc[VisualId],MC_Check!$H$2)</f>
        <v>0</v>
      </c>
      <c r="Y169" t="str">
        <f>_xlfn.TEXTJOIN("",,"*SOCKET0**COMPUTE",misc[[#This Row],[Compute]],"**CPU**MODULE",misc[[#This Row],[Module]],splitchar,"L2*CR*MCI*STATUS**")</f>
        <v>*SOCKET0**COMPUTE2**CPU**MODULE166__L2*CR*MCI*STATUS**</v>
      </c>
      <c r="Z169">
        <f>COUNTIFS(core_mc[TestName],misc[[#This Row],[Core_L2_String]],core_mc[VisualId],MC_Check!$H$2)</f>
        <v>0</v>
      </c>
      <c r="AA169">
        <f>misc[[#This Row],[Core_BBL_Count]]+misc[[#This Row],[Core_IC_Count]]+misc[[#This Row],[Core_MEC_Count]]+misc[[#This Row],[Core_AGU_Count]]+misc[[#This Row],[Core_L2_Count]]+misc[[#This Row],[Core_BUS_Count]]</f>
        <v>0</v>
      </c>
      <c r="AB1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AD169">
        <f>COUNTIFS(cha_mc[TestName],misc[[#This Row],[LLC_MCA_String]],cha_mc[VisualId],MC_Check!$H$2)</f>
        <v>0</v>
      </c>
    </row>
    <row r="170" spans="6:30" x14ac:dyDescent="0.3">
      <c r="F170">
        <v>2</v>
      </c>
      <c r="G170">
        <f t="shared" si="18"/>
        <v>167</v>
      </c>
      <c r="H170" s="95">
        <f>IF(MC_Check!$AK$2="PHY",misc[[#This Row],[location]],misc[[#This Row],[Module_log]])</f>
        <v>167</v>
      </c>
      <c r="I170" s="95" t="s">
        <v>145</v>
      </c>
      <c r="J170" s="5" t="b">
        <f>misc[[#This Row],[Core_Hitter_Count]]&gt;0</f>
        <v>0</v>
      </c>
      <c r="K170" t="b">
        <f>misc[[#This Row],[LLC_Hitter_Count]]&gt;0</f>
        <v>0</v>
      </c>
      <c r="L170" t="b">
        <f>misc[[#This Row],[CHA_Hitter_Count]]&gt;0</f>
        <v>0</v>
      </c>
      <c r="M170" t="str">
        <f>_xlfn.TEXTJOIN("",,"*SOCKET0**COMPUTE",misc[[#This Row],[Compute]],"**UNCORE**CHA**CHA",misc[[#This Row],[location]],splitchar,"UTIL**MC*STATUS*")</f>
        <v>*SOCKET0**COMPUTE2**UNCORE**CHA**CHA167__UTIL**MC*STATUS*</v>
      </c>
      <c r="N170">
        <f>COUNTIFS(cha_mc[TestName],misc[[#This Row],[CHA_MCA_String]],cha_mc[VisualId],MC_Check!$H$2)</f>
        <v>0</v>
      </c>
      <c r="O170" t="str">
        <f>_xlfn.TEXTJOIN("",,"*SOCKET0**COMPUTE",misc[[#This Row],[Compute]],"**CPU**MODULE",misc[[#This Row],[Module]],splitchar,"MEC*CR*MCI*STATUS**")</f>
        <v>*SOCKET0**COMPUTE2**CPU**MODULE167__MEC*CR*MCI*STATUS**</v>
      </c>
      <c r="P170">
        <f>COUNTIFS(core_mc[TestName],misc[[#This Row],[MEC_MCA_String]],core_mc[VisualId],MC_Check!$H$2)</f>
        <v>0</v>
      </c>
      <c r="Q170" t="str">
        <f>_xlfn.TEXTJOIN("",,"*SOCKET0**COMPUTE",misc[[#This Row],[Compute]],"**CPU**MODULE",misc[[#This Row],[Module]],splitchar,"AGU*CR*MCI*STATUS**")</f>
        <v>*SOCKET0**COMPUTE2**CPU**MODULE167__AGU*CR*MCI*STATUS**</v>
      </c>
      <c r="R170">
        <f>COUNTIFS(core_mc[TestName],misc[[#This Row],[AGU_MCA_String]],core_mc[VisualId],MC_Check!$H$2)</f>
        <v>0</v>
      </c>
      <c r="S170" t="str">
        <f>_xlfn.TEXTJOIN("",,"*SOCKET0**COMPUTE",misc[[#This Row],[Compute]],"**CPU**MODULE",misc[[#This Row],[Module]],splitchar,"IC*CR*MCI*STATUS**")</f>
        <v>*SOCKET0**COMPUTE2**CPU**MODULE167__IC*CR*MCI*STATUS**</v>
      </c>
      <c r="T170">
        <f>COUNTIFS(core_mc[TestName],misc[[#This Row],[IC_MCA_String]],core_mc[VisualId],MC_Check!$H$2)</f>
        <v>0</v>
      </c>
      <c r="U170" t="str">
        <f>_xlfn.TEXTJOIN("",,"*SOCKET0**COMPUTE",misc[[#This Row],[Compute]],"**CPU**MODULE",misc[[#This Row],[Module]],splitchar,"BBL*CR*MCI*STATUS**")</f>
        <v>*SOCKET0**COMPUTE2**CPU**MODULE167__BBL*CR*MCI*STATUS**</v>
      </c>
      <c r="V170">
        <f>COUNTIFS(core_mc[TestName],misc[[#This Row],[CORE_BBL_String]],core_mc[VisualId],MC_Check!$H$2)</f>
        <v>0</v>
      </c>
      <c r="W170" t="str">
        <f>_xlfn.TEXTJOIN("",,"*SOCKET0**COMPUTE",misc[[#This Row],[Compute]],"**CPU**MODULE",misc[[#This Row],[Module]],splitchar,"BUS*CR*MCI*STATUS**")</f>
        <v>*SOCKET0**COMPUTE2**CPU**MODULE167__BUS*CR*MCI*STATUS**</v>
      </c>
      <c r="X170">
        <f>COUNTIFS(core_mc[TestName],misc[[#This Row],[Core_BUS_String]],core_mc[VisualId],MC_Check!$H$2)</f>
        <v>0</v>
      </c>
      <c r="Y170" t="str">
        <f>_xlfn.TEXTJOIN("",,"*SOCKET0**COMPUTE",misc[[#This Row],[Compute]],"**CPU**MODULE",misc[[#This Row],[Module]],splitchar,"L2*CR*MCI*STATUS**")</f>
        <v>*SOCKET0**COMPUTE2**CPU**MODULE167__L2*CR*MCI*STATUS**</v>
      </c>
      <c r="Z170">
        <f>COUNTIFS(core_mc[TestName],misc[[#This Row],[Core_L2_String]],core_mc[VisualId],MC_Check!$H$2)</f>
        <v>0</v>
      </c>
      <c r="AA170">
        <f>misc[[#This Row],[Core_BBL_Count]]+misc[[#This Row],[Core_IC_Count]]+misc[[#This Row],[Core_MEC_Count]]+misc[[#This Row],[Core_AGU_Count]]+misc[[#This Row],[Core_L2_Count]]+misc[[#This Row],[Core_BUS_Count]]</f>
        <v>0</v>
      </c>
      <c r="AB1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AD170">
        <f>COUNTIFS(cha_mc[TestName],misc[[#This Row],[LLC_MCA_String]],cha_mc[VisualId],MC_Check!$H$2)</f>
        <v>0</v>
      </c>
    </row>
    <row r="171" spans="6:30" x14ac:dyDescent="0.3">
      <c r="F171">
        <v>2</v>
      </c>
      <c r="G171">
        <f t="shared" si="18"/>
        <v>168</v>
      </c>
      <c r="H171" s="95">
        <f>IF(MC_Check!$AK$2="PHY",misc[[#This Row],[location]],misc[[#This Row],[Module_log]])</f>
        <v>168</v>
      </c>
      <c r="I171">
        <f>I164+1</f>
        <v>62</v>
      </c>
      <c r="J171" s="5" t="b">
        <f>misc[[#This Row],[Core_Hitter_Count]]&gt;0</f>
        <v>0</v>
      </c>
      <c r="K171" t="b">
        <f>misc[[#This Row],[LLC_Hitter_Count]]&gt;0</f>
        <v>0</v>
      </c>
      <c r="L171" t="b">
        <f>misc[[#This Row],[CHA_Hitter_Count]]&gt;0</f>
        <v>0</v>
      </c>
      <c r="M171" t="str">
        <f>_xlfn.TEXTJOIN("",,"*SOCKET0**COMPUTE",misc[[#This Row],[Compute]],"**UNCORE**CHA**CHA",misc[[#This Row],[location]],splitchar,"UTIL**MC*STATUS*")</f>
        <v>*SOCKET0**COMPUTE2**UNCORE**CHA**CHA168__UTIL**MC*STATUS*</v>
      </c>
      <c r="N171">
        <f>COUNTIFS(cha_mc[TestName],misc[[#This Row],[CHA_MCA_String]],cha_mc[VisualId],MC_Check!$H$2)</f>
        <v>0</v>
      </c>
      <c r="O171" t="str">
        <f>_xlfn.TEXTJOIN("",,"*SOCKET0**COMPUTE",misc[[#This Row],[Compute]],"**CPU**MODULE",misc[[#This Row],[Module]],splitchar,"MEC*CR*MCI*STATUS**")</f>
        <v>*SOCKET0**COMPUTE2**CPU**MODULE168__MEC*CR*MCI*STATUS**</v>
      </c>
      <c r="P171">
        <f>COUNTIFS(core_mc[TestName],misc[[#This Row],[MEC_MCA_String]],core_mc[VisualId],MC_Check!$H$2)</f>
        <v>0</v>
      </c>
      <c r="Q171" t="str">
        <f>_xlfn.TEXTJOIN("",,"*SOCKET0**COMPUTE",misc[[#This Row],[Compute]],"**CPU**MODULE",misc[[#This Row],[Module]],splitchar,"AGU*CR*MCI*STATUS**")</f>
        <v>*SOCKET0**COMPUTE2**CPU**MODULE168__AGU*CR*MCI*STATUS**</v>
      </c>
      <c r="R171">
        <f>COUNTIFS(core_mc[TestName],misc[[#This Row],[AGU_MCA_String]],core_mc[VisualId],MC_Check!$H$2)</f>
        <v>0</v>
      </c>
      <c r="S171" t="str">
        <f>_xlfn.TEXTJOIN("",,"*SOCKET0**COMPUTE",misc[[#This Row],[Compute]],"**CPU**MODULE",misc[[#This Row],[Module]],splitchar,"IC*CR*MCI*STATUS**")</f>
        <v>*SOCKET0**COMPUTE2**CPU**MODULE168__IC*CR*MCI*STATUS**</v>
      </c>
      <c r="T171">
        <f>COUNTIFS(core_mc[TestName],misc[[#This Row],[IC_MCA_String]],core_mc[VisualId],MC_Check!$H$2)</f>
        <v>0</v>
      </c>
      <c r="U171" t="str">
        <f>_xlfn.TEXTJOIN("",,"*SOCKET0**COMPUTE",misc[[#This Row],[Compute]],"**CPU**MODULE",misc[[#This Row],[Module]],splitchar,"BBL*CR*MCI*STATUS**")</f>
        <v>*SOCKET0**COMPUTE2**CPU**MODULE168__BBL*CR*MCI*STATUS**</v>
      </c>
      <c r="V171">
        <f>COUNTIFS(core_mc[TestName],misc[[#This Row],[CORE_BBL_String]],core_mc[VisualId],MC_Check!$H$2)</f>
        <v>0</v>
      </c>
      <c r="W171" t="str">
        <f>_xlfn.TEXTJOIN("",,"*SOCKET0**COMPUTE",misc[[#This Row],[Compute]],"**CPU**MODULE",misc[[#This Row],[Module]],splitchar,"BUS*CR*MCI*STATUS**")</f>
        <v>*SOCKET0**COMPUTE2**CPU**MODULE168__BUS*CR*MCI*STATUS**</v>
      </c>
      <c r="X171">
        <f>COUNTIFS(core_mc[TestName],misc[[#This Row],[Core_BUS_String]],core_mc[VisualId],MC_Check!$H$2)</f>
        <v>0</v>
      </c>
      <c r="Y171" t="str">
        <f>_xlfn.TEXTJOIN("",,"*SOCKET0**COMPUTE",misc[[#This Row],[Compute]],"**CPU**MODULE",misc[[#This Row],[Module]],splitchar,"L2*CR*MCI*STATUS**")</f>
        <v>*SOCKET0**COMPUTE2**CPU**MODULE168__L2*CR*MCI*STATUS**</v>
      </c>
      <c r="Z171">
        <f>COUNTIFS(core_mc[TestName],misc[[#This Row],[Core_L2_String]],core_mc[VisualId],MC_Check!$H$2)</f>
        <v>0</v>
      </c>
      <c r="AA171">
        <f>misc[[#This Row],[Core_BBL_Count]]+misc[[#This Row],[Core_IC_Count]]+misc[[#This Row],[Core_MEC_Count]]+misc[[#This Row],[Core_AGU_Count]]+misc[[#This Row],[Core_L2_Count]]+misc[[#This Row],[Core_BUS_Count]]</f>
        <v>0</v>
      </c>
      <c r="AB1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AD171">
        <f>COUNTIFS(cha_mc[TestName],misc[[#This Row],[LLC_MCA_String]],cha_mc[VisualId],MC_Check!$H$2)</f>
        <v>0</v>
      </c>
    </row>
    <row r="172" spans="6:30" x14ac:dyDescent="0.3">
      <c r="F172">
        <v>2</v>
      </c>
      <c r="G172">
        <f t="shared" si="18"/>
        <v>169</v>
      </c>
      <c r="H172" s="95">
        <f>IF(MC_Check!$AK$2="PHY",misc[[#This Row],[location]],misc[[#This Row],[Module_log]])</f>
        <v>169</v>
      </c>
      <c r="I172">
        <f t="shared" ref="H172:I173" si="20">I165+1</f>
        <v>66</v>
      </c>
      <c r="J172" s="5" t="b">
        <f>misc[[#This Row],[Core_Hitter_Count]]&gt;0</f>
        <v>0</v>
      </c>
      <c r="K172" t="b">
        <f>misc[[#This Row],[LLC_Hitter_Count]]&gt;0</f>
        <v>0</v>
      </c>
      <c r="L172" t="b">
        <f>misc[[#This Row],[CHA_Hitter_Count]]&gt;0</f>
        <v>0</v>
      </c>
      <c r="M172" t="str">
        <f>_xlfn.TEXTJOIN("",,"*SOCKET0**COMPUTE",misc[[#This Row],[Compute]],"**UNCORE**CHA**CHA",misc[[#This Row],[location]],splitchar,"UTIL**MC*STATUS*")</f>
        <v>*SOCKET0**COMPUTE2**UNCORE**CHA**CHA169__UTIL**MC*STATUS*</v>
      </c>
      <c r="N172">
        <f>COUNTIFS(cha_mc[TestName],misc[[#This Row],[CHA_MCA_String]],cha_mc[VisualId],MC_Check!$H$2)</f>
        <v>0</v>
      </c>
      <c r="O172" t="str">
        <f>_xlfn.TEXTJOIN("",,"*SOCKET0**COMPUTE",misc[[#This Row],[Compute]],"**CPU**MODULE",misc[[#This Row],[Module]],splitchar,"MEC*CR*MCI*STATUS**")</f>
        <v>*SOCKET0**COMPUTE2**CPU**MODULE169__MEC*CR*MCI*STATUS**</v>
      </c>
      <c r="P172">
        <f>COUNTIFS(core_mc[TestName],misc[[#This Row],[MEC_MCA_String]],core_mc[VisualId],MC_Check!$H$2)</f>
        <v>0</v>
      </c>
      <c r="Q172" t="str">
        <f>_xlfn.TEXTJOIN("",,"*SOCKET0**COMPUTE",misc[[#This Row],[Compute]],"**CPU**MODULE",misc[[#This Row],[Module]],splitchar,"AGU*CR*MCI*STATUS**")</f>
        <v>*SOCKET0**COMPUTE2**CPU**MODULE169__AGU*CR*MCI*STATUS**</v>
      </c>
      <c r="R172">
        <f>COUNTIFS(core_mc[TestName],misc[[#This Row],[AGU_MCA_String]],core_mc[VisualId],MC_Check!$H$2)</f>
        <v>0</v>
      </c>
      <c r="S172" t="str">
        <f>_xlfn.TEXTJOIN("",,"*SOCKET0**COMPUTE",misc[[#This Row],[Compute]],"**CPU**MODULE",misc[[#This Row],[Module]],splitchar,"IC*CR*MCI*STATUS**")</f>
        <v>*SOCKET0**COMPUTE2**CPU**MODULE169__IC*CR*MCI*STATUS**</v>
      </c>
      <c r="T172">
        <f>COUNTIFS(core_mc[TestName],misc[[#This Row],[IC_MCA_String]],core_mc[VisualId],MC_Check!$H$2)</f>
        <v>0</v>
      </c>
      <c r="U172" t="str">
        <f>_xlfn.TEXTJOIN("",,"*SOCKET0**COMPUTE",misc[[#This Row],[Compute]],"**CPU**MODULE",misc[[#This Row],[Module]],splitchar,"BBL*CR*MCI*STATUS**")</f>
        <v>*SOCKET0**COMPUTE2**CPU**MODULE169__BBL*CR*MCI*STATUS**</v>
      </c>
      <c r="V172">
        <f>COUNTIFS(core_mc[TestName],misc[[#This Row],[CORE_BBL_String]],core_mc[VisualId],MC_Check!$H$2)</f>
        <v>0</v>
      </c>
      <c r="W172" t="str">
        <f>_xlfn.TEXTJOIN("",,"*SOCKET0**COMPUTE",misc[[#This Row],[Compute]],"**CPU**MODULE",misc[[#This Row],[Module]],splitchar,"BUS*CR*MCI*STATUS**")</f>
        <v>*SOCKET0**COMPUTE2**CPU**MODULE169__BUS*CR*MCI*STATUS**</v>
      </c>
      <c r="X172">
        <f>COUNTIFS(core_mc[TestName],misc[[#This Row],[Core_BUS_String]],core_mc[VisualId],MC_Check!$H$2)</f>
        <v>0</v>
      </c>
      <c r="Y172" t="str">
        <f>_xlfn.TEXTJOIN("",,"*SOCKET0**COMPUTE",misc[[#This Row],[Compute]],"**CPU**MODULE",misc[[#This Row],[Module]],splitchar,"L2*CR*MCI*STATUS**")</f>
        <v>*SOCKET0**COMPUTE2**CPU**MODULE169__L2*CR*MCI*STATUS**</v>
      </c>
      <c r="Z172">
        <f>COUNTIFS(core_mc[TestName],misc[[#This Row],[Core_L2_String]],core_mc[VisualId],MC_Check!$H$2)</f>
        <v>0</v>
      </c>
      <c r="AA172">
        <f>misc[[#This Row],[Core_BBL_Count]]+misc[[#This Row],[Core_IC_Count]]+misc[[#This Row],[Core_MEC_Count]]+misc[[#This Row],[Core_AGU_Count]]+misc[[#This Row],[Core_L2_Count]]+misc[[#This Row],[Core_BUS_Count]]</f>
        <v>0</v>
      </c>
      <c r="AB1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AD172">
        <f>COUNTIFS(cha_mc[TestName],misc[[#This Row],[LLC_MCA_String]],cha_mc[VisualId],MC_Check!$H$2)</f>
        <v>0</v>
      </c>
    </row>
    <row r="173" spans="6:30" x14ac:dyDescent="0.3">
      <c r="F173">
        <v>2</v>
      </c>
      <c r="G173">
        <f t="shared" si="18"/>
        <v>170</v>
      </c>
      <c r="H173" s="95">
        <f>IF(MC_Check!$AK$2="PHY",misc[[#This Row],[location]],misc[[#This Row],[Module_log]])</f>
        <v>170</v>
      </c>
      <c r="I173">
        <f t="shared" si="20"/>
        <v>70</v>
      </c>
      <c r="J173" s="5" t="b">
        <f>misc[[#This Row],[Core_Hitter_Count]]&gt;0</f>
        <v>0</v>
      </c>
      <c r="K173" t="b">
        <f>misc[[#This Row],[LLC_Hitter_Count]]&gt;0</f>
        <v>0</v>
      </c>
      <c r="L173" t="b">
        <f>misc[[#This Row],[CHA_Hitter_Count]]&gt;0</f>
        <v>0</v>
      </c>
      <c r="M173" t="str">
        <f>_xlfn.TEXTJOIN("",,"*SOCKET0**COMPUTE",misc[[#This Row],[Compute]],"**UNCORE**CHA**CHA",misc[[#This Row],[location]],splitchar,"UTIL**MC*STATUS*")</f>
        <v>*SOCKET0**COMPUTE2**UNCORE**CHA**CHA170__UTIL**MC*STATUS*</v>
      </c>
      <c r="N173">
        <f>COUNTIFS(cha_mc[TestName],misc[[#This Row],[CHA_MCA_String]],cha_mc[VisualId],MC_Check!$H$2)</f>
        <v>0</v>
      </c>
      <c r="O173" t="str">
        <f>_xlfn.TEXTJOIN("",,"*SOCKET0**COMPUTE",misc[[#This Row],[Compute]],"**CPU**MODULE",misc[[#This Row],[Module]],splitchar,"MEC*CR*MCI*STATUS**")</f>
        <v>*SOCKET0**COMPUTE2**CPU**MODULE170__MEC*CR*MCI*STATUS**</v>
      </c>
      <c r="P173">
        <f>COUNTIFS(core_mc[TestName],misc[[#This Row],[MEC_MCA_String]],core_mc[VisualId],MC_Check!$H$2)</f>
        <v>0</v>
      </c>
      <c r="Q173" t="str">
        <f>_xlfn.TEXTJOIN("",,"*SOCKET0**COMPUTE",misc[[#This Row],[Compute]],"**CPU**MODULE",misc[[#This Row],[Module]],splitchar,"AGU*CR*MCI*STATUS**")</f>
        <v>*SOCKET0**COMPUTE2**CPU**MODULE170__AGU*CR*MCI*STATUS**</v>
      </c>
      <c r="R173">
        <f>COUNTIFS(core_mc[TestName],misc[[#This Row],[AGU_MCA_String]],core_mc[VisualId],MC_Check!$H$2)</f>
        <v>0</v>
      </c>
      <c r="S173" t="str">
        <f>_xlfn.TEXTJOIN("",,"*SOCKET0**COMPUTE",misc[[#This Row],[Compute]],"**CPU**MODULE",misc[[#This Row],[Module]],splitchar,"IC*CR*MCI*STATUS**")</f>
        <v>*SOCKET0**COMPUTE2**CPU**MODULE170__IC*CR*MCI*STATUS**</v>
      </c>
      <c r="T173">
        <f>COUNTIFS(core_mc[TestName],misc[[#This Row],[IC_MCA_String]],core_mc[VisualId],MC_Check!$H$2)</f>
        <v>0</v>
      </c>
      <c r="U173" t="str">
        <f>_xlfn.TEXTJOIN("",,"*SOCKET0**COMPUTE",misc[[#This Row],[Compute]],"**CPU**MODULE",misc[[#This Row],[Module]],splitchar,"BBL*CR*MCI*STATUS**")</f>
        <v>*SOCKET0**COMPUTE2**CPU**MODULE170__BBL*CR*MCI*STATUS**</v>
      </c>
      <c r="V173">
        <f>COUNTIFS(core_mc[TestName],misc[[#This Row],[CORE_BBL_String]],core_mc[VisualId],MC_Check!$H$2)</f>
        <v>0</v>
      </c>
      <c r="W173" t="str">
        <f>_xlfn.TEXTJOIN("",,"*SOCKET0**COMPUTE",misc[[#This Row],[Compute]],"**CPU**MODULE",misc[[#This Row],[Module]],splitchar,"BUS*CR*MCI*STATUS**")</f>
        <v>*SOCKET0**COMPUTE2**CPU**MODULE170__BUS*CR*MCI*STATUS**</v>
      </c>
      <c r="X173">
        <f>COUNTIFS(core_mc[TestName],misc[[#This Row],[Core_BUS_String]],core_mc[VisualId],MC_Check!$H$2)</f>
        <v>0</v>
      </c>
      <c r="Y173" t="str">
        <f>_xlfn.TEXTJOIN("",,"*SOCKET0**COMPUTE",misc[[#This Row],[Compute]],"**CPU**MODULE",misc[[#This Row],[Module]],splitchar,"L2*CR*MCI*STATUS**")</f>
        <v>*SOCKET0**COMPUTE2**CPU**MODULE170__L2*CR*MCI*STATUS**</v>
      </c>
      <c r="Z173">
        <f>COUNTIFS(core_mc[TestName],misc[[#This Row],[Core_L2_String]],core_mc[VisualId],MC_Check!$H$2)</f>
        <v>0</v>
      </c>
      <c r="AA173">
        <f>misc[[#This Row],[Core_BBL_Count]]+misc[[#This Row],[Core_IC_Count]]+misc[[#This Row],[Core_MEC_Count]]+misc[[#This Row],[Core_AGU_Count]]+misc[[#This Row],[Core_L2_Count]]+misc[[#This Row],[Core_BUS_Count]]</f>
        <v>0</v>
      </c>
      <c r="AB1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AD173">
        <f>COUNTIFS(cha_mc[TestName],misc[[#This Row],[LLC_MCA_String]],cha_mc[VisualId],MC_Check!$H$2)</f>
        <v>0</v>
      </c>
    </row>
    <row r="174" spans="6:30" x14ac:dyDescent="0.3">
      <c r="F174">
        <v>2</v>
      </c>
      <c r="G174">
        <f t="shared" si="18"/>
        <v>171</v>
      </c>
      <c r="H174" s="95">
        <f>IF(MC_Check!$AK$2="PHY",misc[[#This Row],[location]],misc[[#This Row],[Module_log]])</f>
        <v>171</v>
      </c>
      <c r="I174" s="95" t="s">
        <v>145</v>
      </c>
      <c r="J174" s="5" t="b">
        <f>misc[[#This Row],[Core_Hitter_Count]]&gt;0</f>
        <v>0</v>
      </c>
      <c r="K174" t="b">
        <f>misc[[#This Row],[LLC_Hitter_Count]]&gt;0</f>
        <v>0</v>
      </c>
      <c r="L174" t="b">
        <f>misc[[#This Row],[CHA_Hitter_Count]]&gt;0</f>
        <v>0</v>
      </c>
      <c r="M174" t="str">
        <f>_xlfn.TEXTJOIN("",,"*SOCKET0**COMPUTE",misc[[#This Row],[Compute]],"**UNCORE**CHA**CHA",misc[[#This Row],[location]],splitchar,"UTIL**MC*STATUS*")</f>
        <v>*SOCKET0**COMPUTE2**UNCORE**CHA**CHA171__UTIL**MC*STATUS*</v>
      </c>
      <c r="N174">
        <f>COUNTIFS(cha_mc[TestName],misc[[#This Row],[CHA_MCA_String]],cha_mc[VisualId],MC_Check!$H$2)</f>
        <v>0</v>
      </c>
      <c r="O174" t="str">
        <f>_xlfn.TEXTJOIN("",,"*SOCKET0**COMPUTE",misc[[#This Row],[Compute]],"**CPU**MODULE",misc[[#This Row],[Module]],splitchar,"MEC*CR*MCI*STATUS**")</f>
        <v>*SOCKET0**COMPUTE2**CPU**MODULE171__MEC*CR*MCI*STATUS**</v>
      </c>
      <c r="P174">
        <f>COUNTIFS(core_mc[TestName],misc[[#This Row],[MEC_MCA_String]],core_mc[VisualId],MC_Check!$H$2)</f>
        <v>0</v>
      </c>
      <c r="Q174" t="str">
        <f>_xlfn.TEXTJOIN("",,"*SOCKET0**COMPUTE",misc[[#This Row],[Compute]],"**CPU**MODULE",misc[[#This Row],[Module]],splitchar,"AGU*CR*MCI*STATUS**")</f>
        <v>*SOCKET0**COMPUTE2**CPU**MODULE171__AGU*CR*MCI*STATUS**</v>
      </c>
      <c r="R174">
        <f>COUNTIFS(core_mc[TestName],misc[[#This Row],[AGU_MCA_String]],core_mc[VisualId],MC_Check!$H$2)</f>
        <v>0</v>
      </c>
      <c r="S174" t="str">
        <f>_xlfn.TEXTJOIN("",,"*SOCKET0**COMPUTE",misc[[#This Row],[Compute]],"**CPU**MODULE",misc[[#This Row],[Module]],splitchar,"IC*CR*MCI*STATUS**")</f>
        <v>*SOCKET0**COMPUTE2**CPU**MODULE171__IC*CR*MCI*STATUS**</v>
      </c>
      <c r="T174">
        <f>COUNTIFS(core_mc[TestName],misc[[#This Row],[IC_MCA_String]],core_mc[VisualId],MC_Check!$H$2)</f>
        <v>0</v>
      </c>
      <c r="U174" t="str">
        <f>_xlfn.TEXTJOIN("",,"*SOCKET0**COMPUTE",misc[[#This Row],[Compute]],"**CPU**MODULE",misc[[#This Row],[Module]],splitchar,"BBL*CR*MCI*STATUS**")</f>
        <v>*SOCKET0**COMPUTE2**CPU**MODULE171__BBL*CR*MCI*STATUS**</v>
      </c>
      <c r="V174">
        <f>COUNTIFS(core_mc[TestName],misc[[#This Row],[CORE_BBL_String]],core_mc[VisualId],MC_Check!$H$2)</f>
        <v>0</v>
      </c>
      <c r="W174" t="str">
        <f>_xlfn.TEXTJOIN("",,"*SOCKET0**COMPUTE",misc[[#This Row],[Compute]],"**CPU**MODULE",misc[[#This Row],[Module]],splitchar,"BUS*CR*MCI*STATUS**")</f>
        <v>*SOCKET0**COMPUTE2**CPU**MODULE171__BUS*CR*MCI*STATUS**</v>
      </c>
      <c r="X174">
        <f>COUNTIFS(core_mc[TestName],misc[[#This Row],[Core_BUS_String]],core_mc[VisualId],MC_Check!$H$2)</f>
        <v>0</v>
      </c>
      <c r="Y174" t="str">
        <f>_xlfn.TEXTJOIN("",,"*SOCKET0**COMPUTE",misc[[#This Row],[Compute]],"**CPU**MODULE",misc[[#This Row],[Module]],splitchar,"L2*CR*MCI*STATUS**")</f>
        <v>*SOCKET0**COMPUTE2**CPU**MODULE171__L2*CR*MCI*STATUS**</v>
      </c>
      <c r="Z174">
        <f>COUNTIFS(core_mc[TestName],misc[[#This Row],[Core_L2_String]],core_mc[VisualId],MC_Check!$H$2)</f>
        <v>0</v>
      </c>
      <c r="AA174">
        <f>misc[[#This Row],[Core_BBL_Count]]+misc[[#This Row],[Core_IC_Count]]+misc[[#This Row],[Core_MEC_Count]]+misc[[#This Row],[Core_AGU_Count]]+misc[[#This Row],[Core_L2_Count]]+misc[[#This Row],[Core_BUS_Count]]</f>
        <v>0</v>
      </c>
      <c r="AB1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AD174">
        <f>COUNTIFS(cha_mc[TestName],misc[[#This Row],[LLC_MCA_String]],cha_mc[VisualId],MC_Check!$H$2)</f>
        <v>0</v>
      </c>
    </row>
    <row r="175" spans="6:30" x14ac:dyDescent="0.3">
      <c r="F175">
        <v>2</v>
      </c>
      <c r="G175">
        <f t="shared" si="18"/>
        <v>172</v>
      </c>
      <c r="H175" s="95">
        <f>IF(MC_Check!$AK$2="PHY",misc[[#This Row],[location]],misc[[#This Row],[Module_log]])</f>
        <v>172</v>
      </c>
      <c r="I175" s="95" t="s">
        <v>145</v>
      </c>
      <c r="J175" s="5" t="b">
        <f>misc[[#This Row],[Core_Hitter_Count]]&gt;0</f>
        <v>0</v>
      </c>
      <c r="K175" t="b">
        <f>misc[[#This Row],[LLC_Hitter_Count]]&gt;0</f>
        <v>0</v>
      </c>
      <c r="L175" t="b">
        <f>misc[[#This Row],[CHA_Hitter_Count]]&gt;0</f>
        <v>0</v>
      </c>
      <c r="M175" t="str">
        <f>_xlfn.TEXTJOIN("",,"*SOCKET0**COMPUTE",misc[[#This Row],[Compute]],"**UNCORE**CHA**CHA",misc[[#This Row],[location]],splitchar,"UTIL**MC*STATUS*")</f>
        <v>*SOCKET0**COMPUTE2**UNCORE**CHA**CHA172__UTIL**MC*STATUS*</v>
      </c>
      <c r="N175">
        <f>COUNTIFS(cha_mc[TestName],misc[[#This Row],[CHA_MCA_String]],cha_mc[VisualId],MC_Check!$H$2)</f>
        <v>0</v>
      </c>
      <c r="O175" t="str">
        <f>_xlfn.TEXTJOIN("",,"*SOCKET0**COMPUTE",misc[[#This Row],[Compute]],"**CPU**MODULE",misc[[#This Row],[Module]],splitchar,"MEC*CR*MCI*STATUS**")</f>
        <v>*SOCKET0**COMPUTE2**CPU**MODULE172__MEC*CR*MCI*STATUS**</v>
      </c>
      <c r="P175">
        <f>COUNTIFS(core_mc[TestName],misc[[#This Row],[MEC_MCA_String]],core_mc[VisualId],MC_Check!$H$2)</f>
        <v>0</v>
      </c>
      <c r="Q175" t="str">
        <f>_xlfn.TEXTJOIN("",,"*SOCKET0**COMPUTE",misc[[#This Row],[Compute]],"**CPU**MODULE",misc[[#This Row],[Module]],splitchar,"AGU*CR*MCI*STATUS**")</f>
        <v>*SOCKET0**COMPUTE2**CPU**MODULE172__AGU*CR*MCI*STATUS**</v>
      </c>
      <c r="R175">
        <f>COUNTIFS(core_mc[TestName],misc[[#This Row],[AGU_MCA_String]],core_mc[VisualId],MC_Check!$H$2)</f>
        <v>0</v>
      </c>
      <c r="S175" t="str">
        <f>_xlfn.TEXTJOIN("",,"*SOCKET0**COMPUTE",misc[[#This Row],[Compute]],"**CPU**MODULE",misc[[#This Row],[Module]],splitchar,"IC*CR*MCI*STATUS**")</f>
        <v>*SOCKET0**COMPUTE2**CPU**MODULE172__IC*CR*MCI*STATUS**</v>
      </c>
      <c r="T175">
        <f>COUNTIFS(core_mc[TestName],misc[[#This Row],[IC_MCA_String]],core_mc[VisualId],MC_Check!$H$2)</f>
        <v>0</v>
      </c>
      <c r="U175" t="str">
        <f>_xlfn.TEXTJOIN("",,"*SOCKET0**COMPUTE",misc[[#This Row],[Compute]],"**CPU**MODULE",misc[[#This Row],[Module]],splitchar,"BBL*CR*MCI*STATUS**")</f>
        <v>*SOCKET0**COMPUTE2**CPU**MODULE172__BBL*CR*MCI*STATUS**</v>
      </c>
      <c r="V175">
        <f>COUNTIFS(core_mc[TestName],misc[[#This Row],[CORE_BBL_String]],core_mc[VisualId],MC_Check!$H$2)</f>
        <v>0</v>
      </c>
      <c r="W175" t="str">
        <f>_xlfn.TEXTJOIN("",,"*SOCKET0**COMPUTE",misc[[#This Row],[Compute]],"**CPU**MODULE",misc[[#This Row],[Module]],splitchar,"BUS*CR*MCI*STATUS**")</f>
        <v>*SOCKET0**COMPUTE2**CPU**MODULE172__BUS*CR*MCI*STATUS**</v>
      </c>
      <c r="X175">
        <f>COUNTIFS(core_mc[TestName],misc[[#This Row],[Core_BUS_String]],core_mc[VisualId],MC_Check!$H$2)</f>
        <v>0</v>
      </c>
      <c r="Y175" t="str">
        <f>_xlfn.TEXTJOIN("",,"*SOCKET0**COMPUTE",misc[[#This Row],[Compute]],"**CPU**MODULE",misc[[#This Row],[Module]],splitchar,"L2*CR*MCI*STATUS**")</f>
        <v>*SOCKET0**COMPUTE2**CPU**MODULE172__L2*CR*MCI*STATUS**</v>
      </c>
      <c r="Z175">
        <f>COUNTIFS(core_mc[TestName],misc[[#This Row],[Core_L2_String]],core_mc[VisualId],MC_Check!$H$2)</f>
        <v>0</v>
      </c>
      <c r="AA175">
        <f>misc[[#This Row],[Core_BBL_Count]]+misc[[#This Row],[Core_IC_Count]]+misc[[#This Row],[Core_MEC_Count]]+misc[[#This Row],[Core_AGU_Count]]+misc[[#This Row],[Core_L2_Count]]+misc[[#This Row],[Core_BUS_Count]]</f>
        <v>0</v>
      </c>
      <c r="AB1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AD175">
        <f>COUNTIFS(cha_mc[TestName],misc[[#This Row],[LLC_MCA_String]],cha_mc[VisualId],MC_Check!$H$2)</f>
        <v>0</v>
      </c>
    </row>
    <row r="176" spans="6:30" x14ac:dyDescent="0.3">
      <c r="F176">
        <v>2</v>
      </c>
      <c r="G176">
        <f t="shared" si="18"/>
        <v>173</v>
      </c>
      <c r="H176" s="95">
        <f>IF(MC_Check!$AK$2="PHY",misc[[#This Row],[location]],misc[[#This Row],[Module_log]])</f>
        <v>173</v>
      </c>
      <c r="I176" s="95" t="s">
        <v>145</v>
      </c>
      <c r="J176" s="5" t="b">
        <f>misc[[#This Row],[Core_Hitter_Count]]&gt;0</f>
        <v>0</v>
      </c>
      <c r="K176" t="b">
        <f>misc[[#This Row],[LLC_Hitter_Count]]&gt;0</f>
        <v>0</v>
      </c>
      <c r="L176" t="b">
        <f>misc[[#This Row],[CHA_Hitter_Count]]&gt;0</f>
        <v>0</v>
      </c>
      <c r="M176" t="str">
        <f>_xlfn.TEXTJOIN("",,"*SOCKET0**COMPUTE",misc[[#This Row],[Compute]],"**UNCORE**CHA**CHA",misc[[#This Row],[location]],splitchar,"UTIL**MC*STATUS*")</f>
        <v>*SOCKET0**COMPUTE2**UNCORE**CHA**CHA173__UTIL**MC*STATUS*</v>
      </c>
      <c r="N176">
        <f>COUNTIFS(cha_mc[TestName],misc[[#This Row],[CHA_MCA_String]],cha_mc[VisualId],MC_Check!$H$2)</f>
        <v>0</v>
      </c>
      <c r="O176" t="str">
        <f>_xlfn.TEXTJOIN("",,"*SOCKET0**COMPUTE",misc[[#This Row],[Compute]],"**CPU**MODULE",misc[[#This Row],[Module]],splitchar,"MEC*CR*MCI*STATUS**")</f>
        <v>*SOCKET0**COMPUTE2**CPU**MODULE173__MEC*CR*MCI*STATUS**</v>
      </c>
      <c r="P176">
        <f>COUNTIFS(core_mc[TestName],misc[[#This Row],[MEC_MCA_String]],core_mc[VisualId],MC_Check!$H$2)</f>
        <v>0</v>
      </c>
      <c r="Q176" t="str">
        <f>_xlfn.TEXTJOIN("",,"*SOCKET0**COMPUTE",misc[[#This Row],[Compute]],"**CPU**MODULE",misc[[#This Row],[Module]],splitchar,"AGU*CR*MCI*STATUS**")</f>
        <v>*SOCKET0**COMPUTE2**CPU**MODULE173__AGU*CR*MCI*STATUS**</v>
      </c>
      <c r="R176">
        <f>COUNTIFS(core_mc[TestName],misc[[#This Row],[AGU_MCA_String]],core_mc[VisualId],MC_Check!$H$2)</f>
        <v>0</v>
      </c>
      <c r="S176" t="str">
        <f>_xlfn.TEXTJOIN("",,"*SOCKET0**COMPUTE",misc[[#This Row],[Compute]],"**CPU**MODULE",misc[[#This Row],[Module]],splitchar,"IC*CR*MCI*STATUS**")</f>
        <v>*SOCKET0**COMPUTE2**CPU**MODULE173__IC*CR*MCI*STATUS**</v>
      </c>
      <c r="T176">
        <f>COUNTIFS(core_mc[TestName],misc[[#This Row],[IC_MCA_String]],core_mc[VisualId],MC_Check!$H$2)</f>
        <v>0</v>
      </c>
      <c r="U176" t="str">
        <f>_xlfn.TEXTJOIN("",,"*SOCKET0**COMPUTE",misc[[#This Row],[Compute]],"**CPU**MODULE",misc[[#This Row],[Module]],splitchar,"BBL*CR*MCI*STATUS**")</f>
        <v>*SOCKET0**COMPUTE2**CPU**MODULE173__BBL*CR*MCI*STATUS**</v>
      </c>
      <c r="V176">
        <f>COUNTIFS(core_mc[TestName],misc[[#This Row],[CORE_BBL_String]],core_mc[VisualId],MC_Check!$H$2)</f>
        <v>0</v>
      </c>
      <c r="W176" t="str">
        <f>_xlfn.TEXTJOIN("",,"*SOCKET0**COMPUTE",misc[[#This Row],[Compute]],"**CPU**MODULE",misc[[#This Row],[Module]],splitchar,"BUS*CR*MCI*STATUS**")</f>
        <v>*SOCKET0**COMPUTE2**CPU**MODULE173__BUS*CR*MCI*STATUS**</v>
      </c>
      <c r="X176">
        <f>COUNTIFS(core_mc[TestName],misc[[#This Row],[Core_BUS_String]],core_mc[VisualId],MC_Check!$H$2)</f>
        <v>0</v>
      </c>
      <c r="Y176" t="str">
        <f>_xlfn.TEXTJOIN("",,"*SOCKET0**COMPUTE",misc[[#This Row],[Compute]],"**CPU**MODULE",misc[[#This Row],[Module]],splitchar,"L2*CR*MCI*STATUS**")</f>
        <v>*SOCKET0**COMPUTE2**CPU**MODULE173__L2*CR*MCI*STATUS**</v>
      </c>
      <c r="Z176">
        <f>COUNTIFS(core_mc[TestName],misc[[#This Row],[Core_L2_String]],core_mc[VisualId],MC_Check!$H$2)</f>
        <v>0</v>
      </c>
      <c r="AA176">
        <f>misc[[#This Row],[Core_BBL_Count]]+misc[[#This Row],[Core_IC_Count]]+misc[[#This Row],[Core_MEC_Count]]+misc[[#This Row],[Core_AGU_Count]]+misc[[#This Row],[Core_L2_Count]]+misc[[#This Row],[Core_BUS_Count]]</f>
        <v>0</v>
      </c>
      <c r="AB1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AD176">
        <f>COUNTIFS(cha_mc[TestName],misc[[#This Row],[LLC_MCA_String]],cha_mc[VisualId],MC_Check!$H$2)</f>
        <v>0</v>
      </c>
    </row>
    <row r="177" spans="6:30" x14ac:dyDescent="0.3">
      <c r="F177">
        <v>2</v>
      </c>
      <c r="G177">
        <f t="shared" si="18"/>
        <v>174</v>
      </c>
      <c r="H177" s="95">
        <f>IF(MC_Check!$AK$2="PHY",misc[[#This Row],[location]],misc[[#This Row],[Module_log]])</f>
        <v>174</v>
      </c>
      <c r="I177" s="95" t="s">
        <v>145</v>
      </c>
      <c r="J177" s="5" t="b">
        <f>misc[[#This Row],[Core_Hitter_Count]]&gt;0</f>
        <v>0</v>
      </c>
      <c r="K177" t="b">
        <f>misc[[#This Row],[LLC_Hitter_Count]]&gt;0</f>
        <v>0</v>
      </c>
      <c r="L177" t="b">
        <f>misc[[#This Row],[CHA_Hitter_Count]]&gt;0</f>
        <v>0</v>
      </c>
      <c r="M177" t="str">
        <f>_xlfn.TEXTJOIN("",,"*SOCKET0**COMPUTE",misc[[#This Row],[Compute]],"**UNCORE**CHA**CHA",misc[[#This Row],[location]],splitchar,"UTIL**MC*STATUS*")</f>
        <v>*SOCKET0**COMPUTE2**UNCORE**CHA**CHA174__UTIL**MC*STATUS*</v>
      </c>
      <c r="N177">
        <f>COUNTIFS(cha_mc[TestName],misc[[#This Row],[CHA_MCA_String]],cha_mc[VisualId],MC_Check!$H$2)</f>
        <v>0</v>
      </c>
      <c r="O177" t="str">
        <f>_xlfn.TEXTJOIN("",,"*SOCKET0**COMPUTE",misc[[#This Row],[Compute]],"**CPU**MODULE",misc[[#This Row],[Module]],splitchar,"MEC*CR*MCI*STATUS**")</f>
        <v>*SOCKET0**COMPUTE2**CPU**MODULE174__MEC*CR*MCI*STATUS**</v>
      </c>
      <c r="P177">
        <f>COUNTIFS(core_mc[TestName],misc[[#This Row],[MEC_MCA_String]],core_mc[VisualId],MC_Check!$H$2)</f>
        <v>0</v>
      </c>
      <c r="Q177" t="str">
        <f>_xlfn.TEXTJOIN("",,"*SOCKET0**COMPUTE",misc[[#This Row],[Compute]],"**CPU**MODULE",misc[[#This Row],[Module]],splitchar,"AGU*CR*MCI*STATUS**")</f>
        <v>*SOCKET0**COMPUTE2**CPU**MODULE174__AGU*CR*MCI*STATUS**</v>
      </c>
      <c r="R177">
        <f>COUNTIFS(core_mc[TestName],misc[[#This Row],[AGU_MCA_String]],core_mc[VisualId],MC_Check!$H$2)</f>
        <v>0</v>
      </c>
      <c r="S177" t="str">
        <f>_xlfn.TEXTJOIN("",,"*SOCKET0**COMPUTE",misc[[#This Row],[Compute]],"**CPU**MODULE",misc[[#This Row],[Module]],splitchar,"IC*CR*MCI*STATUS**")</f>
        <v>*SOCKET0**COMPUTE2**CPU**MODULE174__IC*CR*MCI*STATUS**</v>
      </c>
      <c r="T177">
        <f>COUNTIFS(core_mc[TestName],misc[[#This Row],[IC_MCA_String]],core_mc[VisualId],MC_Check!$H$2)</f>
        <v>0</v>
      </c>
      <c r="U177" t="str">
        <f>_xlfn.TEXTJOIN("",,"*SOCKET0**COMPUTE",misc[[#This Row],[Compute]],"**CPU**MODULE",misc[[#This Row],[Module]],splitchar,"BBL*CR*MCI*STATUS**")</f>
        <v>*SOCKET0**COMPUTE2**CPU**MODULE174__BBL*CR*MCI*STATUS**</v>
      </c>
      <c r="V177">
        <f>COUNTIFS(core_mc[TestName],misc[[#This Row],[CORE_BBL_String]],core_mc[VisualId],MC_Check!$H$2)</f>
        <v>0</v>
      </c>
      <c r="W177" t="str">
        <f>_xlfn.TEXTJOIN("",,"*SOCKET0**COMPUTE",misc[[#This Row],[Compute]],"**CPU**MODULE",misc[[#This Row],[Module]],splitchar,"BUS*CR*MCI*STATUS**")</f>
        <v>*SOCKET0**COMPUTE2**CPU**MODULE174__BUS*CR*MCI*STATUS**</v>
      </c>
      <c r="X177">
        <f>COUNTIFS(core_mc[TestName],misc[[#This Row],[Core_BUS_String]],core_mc[VisualId],MC_Check!$H$2)</f>
        <v>0</v>
      </c>
      <c r="Y177" t="str">
        <f>_xlfn.TEXTJOIN("",,"*SOCKET0**COMPUTE",misc[[#This Row],[Compute]],"**CPU**MODULE",misc[[#This Row],[Module]],splitchar,"L2*CR*MCI*STATUS**")</f>
        <v>*SOCKET0**COMPUTE2**CPU**MODULE174__L2*CR*MCI*STATUS**</v>
      </c>
      <c r="Z177">
        <f>COUNTIFS(core_mc[TestName],misc[[#This Row],[Core_L2_String]],core_mc[VisualId],MC_Check!$H$2)</f>
        <v>0</v>
      </c>
      <c r="AA177">
        <f>misc[[#This Row],[Core_BBL_Count]]+misc[[#This Row],[Core_IC_Count]]+misc[[#This Row],[Core_MEC_Count]]+misc[[#This Row],[Core_AGU_Count]]+misc[[#This Row],[Core_L2_Count]]+misc[[#This Row],[Core_BUS_Count]]</f>
        <v>0</v>
      </c>
      <c r="AB1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AD177">
        <f>COUNTIFS(cha_mc[TestName],misc[[#This Row],[LLC_MCA_String]],cha_mc[VisualId],MC_Check!$H$2)</f>
        <v>0</v>
      </c>
    </row>
    <row r="178" spans="6:30" x14ac:dyDescent="0.3">
      <c r="F178">
        <v>2</v>
      </c>
      <c r="G178">
        <f t="shared" si="18"/>
        <v>175</v>
      </c>
      <c r="H178" s="95">
        <f>IF(MC_Check!$AK$2="PHY",misc[[#This Row],[location]],misc[[#This Row],[Module_log]])</f>
        <v>175</v>
      </c>
      <c r="I178">
        <f>I171+1</f>
        <v>63</v>
      </c>
      <c r="J178" s="5" t="b">
        <f>misc[[#This Row],[Core_Hitter_Count]]&gt;0</f>
        <v>0</v>
      </c>
      <c r="K178" t="b">
        <f>misc[[#This Row],[LLC_Hitter_Count]]&gt;0</f>
        <v>0</v>
      </c>
      <c r="L178" t="b">
        <f>misc[[#This Row],[CHA_Hitter_Count]]&gt;0</f>
        <v>0</v>
      </c>
      <c r="M178" t="str">
        <f>_xlfn.TEXTJOIN("",,"*SOCKET0**COMPUTE",misc[[#This Row],[Compute]],"**UNCORE**CHA**CHA",misc[[#This Row],[location]],splitchar,"UTIL**MC*STATUS*")</f>
        <v>*SOCKET0**COMPUTE2**UNCORE**CHA**CHA175__UTIL**MC*STATUS*</v>
      </c>
      <c r="N178">
        <f>COUNTIFS(cha_mc[TestName],misc[[#This Row],[CHA_MCA_String]],cha_mc[VisualId],MC_Check!$H$2)</f>
        <v>0</v>
      </c>
      <c r="O178" t="str">
        <f>_xlfn.TEXTJOIN("",,"*SOCKET0**COMPUTE",misc[[#This Row],[Compute]],"**CPU**MODULE",misc[[#This Row],[Module]],splitchar,"MEC*CR*MCI*STATUS**")</f>
        <v>*SOCKET0**COMPUTE2**CPU**MODULE175__MEC*CR*MCI*STATUS**</v>
      </c>
      <c r="P178">
        <f>COUNTIFS(core_mc[TestName],misc[[#This Row],[MEC_MCA_String]],core_mc[VisualId],MC_Check!$H$2)</f>
        <v>0</v>
      </c>
      <c r="Q178" t="str">
        <f>_xlfn.TEXTJOIN("",,"*SOCKET0**COMPUTE",misc[[#This Row],[Compute]],"**CPU**MODULE",misc[[#This Row],[Module]],splitchar,"AGU*CR*MCI*STATUS**")</f>
        <v>*SOCKET0**COMPUTE2**CPU**MODULE175__AGU*CR*MCI*STATUS**</v>
      </c>
      <c r="R178">
        <f>COUNTIFS(core_mc[TestName],misc[[#This Row],[AGU_MCA_String]],core_mc[VisualId],MC_Check!$H$2)</f>
        <v>0</v>
      </c>
      <c r="S178" t="str">
        <f>_xlfn.TEXTJOIN("",,"*SOCKET0**COMPUTE",misc[[#This Row],[Compute]],"**CPU**MODULE",misc[[#This Row],[Module]],splitchar,"IC*CR*MCI*STATUS**")</f>
        <v>*SOCKET0**COMPUTE2**CPU**MODULE175__IC*CR*MCI*STATUS**</v>
      </c>
      <c r="T178">
        <f>COUNTIFS(core_mc[TestName],misc[[#This Row],[IC_MCA_String]],core_mc[VisualId],MC_Check!$H$2)</f>
        <v>0</v>
      </c>
      <c r="U178" t="str">
        <f>_xlfn.TEXTJOIN("",,"*SOCKET0**COMPUTE",misc[[#This Row],[Compute]],"**CPU**MODULE",misc[[#This Row],[Module]],splitchar,"BBL*CR*MCI*STATUS**")</f>
        <v>*SOCKET0**COMPUTE2**CPU**MODULE175__BBL*CR*MCI*STATUS**</v>
      </c>
      <c r="V178">
        <f>COUNTIFS(core_mc[TestName],misc[[#This Row],[CORE_BBL_String]],core_mc[VisualId],MC_Check!$H$2)</f>
        <v>0</v>
      </c>
      <c r="W178" t="str">
        <f>_xlfn.TEXTJOIN("",,"*SOCKET0**COMPUTE",misc[[#This Row],[Compute]],"**CPU**MODULE",misc[[#This Row],[Module]],splitchar,"BUS*CR*MCI*STATUS**")</f>
        <v>*SOCKET0**COMPUTE2**CPU**MODULE175__BUS*CR*MCI*STATUS**</v>
      </c>
      <c r="X178">
        <f>COUNTIFS(core_mc[TestName],misc[[#This Row],[Core_BUS_String]],core_mc[VisualId],MC_Check!$H$2)</f>
        <v>0</v>
      </c>
      <c r="Y178" t="str">
        <f>_xlfn.TEXTJOIN("",,"*SOCKET0**COMPUTE",misc[[#This Row],[Compute]],"**CPU**MODULE",misc[[#This Row],[Module]],splitchar,"L2*CR*MCI*STATUS**")</f>
        <v>*SOCKET0**COMPUTE2**CPU**MODULE175__L2*CR*MCI*STATUS**</v>
      </c>
      <c r="Z178">
        <f>COUNTIFS(core_mc[TestName],misc[[#This Row],[Core_L2_String]],core_mc[VisualId],MC_Check!$H$2)</f>
        <v>0</v>
      </c>
      <c r="AA178">
        <f>misc[[#This Row],[Core_BBL_Count]]+misc[[#This Row],[Core_IC_Count]]+misc[[#This Row],[Core_MEC_Count]]+misc[[#This Row],[Core_AGU_Count]]+misc[[#This Row],[Core_L2_Count]]+misc[[#This Row],[Core_BUS_Count]]</f>
        <v>0</v>
      </c>
      <c r="AB1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AD178">
        <f>COUNTIFS(cha_mc[TestName],misc[[#This Row],[LLC_MCA_String]],cha_mc[VisualId],MC_Check!$H$2)</f>
        <v>0</v>
      </c>
    </row>
    <row r="179" spans="6:30" x14ac:dyDescent="0.3">
      <c r="F179">
        <v>2</v>
      </c>
      <c r="G179">
        <f t="shared" si="18"/>
        <v>176</v>
      </c>
      <c r="H179" s="95">
        <f>IF(MC_Check!$AK$2="PHY",misc[[#This Row],[location]],misc[[#This Row],[Module_log]])</f>
        <v>176</v>
      </c>
      <c r="I179">
        <f t="shared" ref="H179:I180" si="21">I172+1</f>
        <v>67</v>
      </c>
      <c r="J179" s="5" t="b">
        <f>misc[[#This Row],[Core_Hitter_Count]]&gt;0</f>
        <v>0</v>
      </c>
      <c r="K179" t="b">
        <f>misc[[#This Row],[LLC_Hitter_Count]]&gt;0</f>
        <v>0</v>
      </c>
      <c r="L179" t="b">
        <f>misc[[#This Row],[CHA_Hitter_Count]]&gt;0</f>
        <v>0</v>
      </c>
      <c r="M179" t="str">
        <f>_xlfn.TEXTJOIN("",,"*SOCKET0**COMPUTE",misc[[#This Row],[Compute]],"**UNCORE**CHA**CHA",misc[[#This Row],[location]],splitchar,"UTIL**MC*STATUS*")</f>
        <v>*SOCKET0**COMPUTE2**UNCORE**CHA**CHA176__UTIL**MC*STATUS*</v>
      </c>
      <c r="N179">
        <f>COUNTIFS(cha_mc[TestName],misc[[#This Row],[CHA_MCA_String]],cha_mc[VisualId],MC_Check!$H$2)</f>
        <v>0</v>
      </c>
      <c r="O179" t="str">
        <f>_xlfn.TEXTJOIN("",,"*SOCKET0**COMPUTE",misc[[#This Row],[Compute]],"**CPU**MODULE",misc[[#This Row],[Module]],splitchar,"MEC*CR*MCI*STATUS**")</f>
        <v>*SOCKET0**COMPUTE2**CPU**MODULE176__MEC*CR*MCI*STATUS**</v>
      </c>
      <c r="P179">
        <f>COUNTIFS(core_mc[TestName],misc[[#This Row],[MEC_MCA_String]],core_mc[VisualId],MC_Check!$H$2)</f>
        <v>0</v>
      </c>
      <c r="Q179" t="str">
        <f>_xlfn.TEXTJOIN("",,"*SOCKET0**COMPUTE",misc[[#This Row],[Compute]],"**CPU**MODULE",misc[[#This Row],[Module]],splitchar,"AGU*CR*MCI*STATUS**")</f>
        <v>*SOCKET0**COMPUTE2**CPU**MODULE176__AGU*CR*MCI*STATUS**</v>
      </c>
      <c r="R179">
        <f>COUNTIFS(core_mc[TestName],misc[[#This Row],[AGU_MCA_String]],core_mc[VisualId],MC_Check!$H$2)</f>
        <v>0</v>
      </c>
      <c r="S179" t="str">
        <f>_xlfn.TEXTJOIN("",,"*SOCKET0**COMPUTE",misc[[#This Row],[Compute]],"**CPU**MODULE",misc[[#This Row],[Module]],splitchar,"IC*CR*MCI*STATUS**")</f>
        <v>*SOCKET0**COMPUTE2**CPU**MODULE176__IC*CR*MCI*STATUS**</v>
      </c>
      <c r="T179">
        <f>COUNTIFS(core_mc[TestName],misc[[#This Row],[IC_MCA_String]],core_mc[VisualId],MC_Check!$H$2)</f>
        <v>0</v>
      </c>
      <c r="U179" t="str">
        <f>_xlfn.TEXTJOIN("",,"*SOCKET0**COMPUTE",misc[[#This Row],[Compute]],"**CPU**MODULE",misc[[#This Row],[Module]],splitchar,"BBL*CR*MCI*STATUS**")</f>
        <v>*SOCKET0**COMPUTE2**CPU**MODULE176__BBL*CR*MCI*STATUS**</v>
      </c>
      <c r="V179">
        <f>COUNTIFS(core_mc[TestName],misc[[#This Row],[CORE_BBL_String]],core_mc[VisualId],MC_Check!$H$2)</f>
        <v>0</v>
      </c>
      <c r="W179" t="str">
        <f>_xlfn.TEXTJOIN("",,"*SOCKET0**COMPUTE",misc[[#This Row],[Compute]],"**CPU**MODULE",misc[[#This Row],[Module]],splitchar,"BUS*CR*MCI*STATUS**")</f>
        <v>*SOCKET0**COMPUTE2**CPU**MODULE176__BUS*CR*MCI*STATUS**</v>
      </c>
      <c r="X179">
        <f>COUNTIFS(core_mc[TestName],misc[[#This Row],[Core_BUS_String]],core_mc[VisualId],MC_Check!$H$2)</f>
        <v>0</v>
      </c>
      <c r="Y179" t="str">
        <f>_xlfn.TEXTJOIN("",,"*SOCKET0**COMPUTE",misc[[#This Row],[Compute]],"**CPU**MODULE",misc[[#This Row],[Module]],splitchar,"L2*CR*MCI*STATUS**")</f>
        <v>*SOCKET0**COMPUTE2**CPU**MODULE176__L2*CR*MCI*STATUS**</v>
      </c>
      <c r="Z179">
        <f>COUNTIFS(core_mc[TestName],misc[[#This Row],[Core_L2_String]],core_mc[VisualId],MC_Check!$H$2)</f>
        <v>0</v>
      </c>
      <c r="AA179">
        <f>misc[[#This Row],[Core_BBL_Count]]+misc[[#This Row],[Core_IC_Count]]+misc[[#This Row],[Core_MEC_Count]]+misc[[#This Row],[Core_AGU_Count]]+misc[[#This Row],[Core_L2_Count]]+misc[[#This Row],[Core_BUS_Count]]</f>
        <v>0</v>
      </c>
      <c r="AB1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AD179">
        <f>COUNTIFS(cha_mc[TestName],misc[[#This Row],[LLC_MCA_String]],cha_mc[VisualId],MC_Check!$H$2)</f>
        <v>0</v>
      </c>
    </row>
    <row r="180" spans="6:30" x14ac:dyDescent="0.3">
      <c r="F180">
        <v>2</v>
      </c>
      <c r="G180">
        <f t="shared" si="18"/>
        <v>177</v>
      </c>
      <c r="H180" s="95">
        <f>IF(MC_Check!$AK$2="PHY",misc[[#This Row],[location]],misc[[#This Row],[Module_log]])</f>
        <v>177</v>
      </c>
      <c r="I180">
        <f t="shared" si="21"/>
        <v>71</v>
      </c>
      <c r="J180" s="5" t="b">
        <f>misc[[#This Row],[Core_Hitter_Count]]&gt;0</f>
        <v>0</v>
      </c>
      <c r="K180" t="b">
        <f>misc[[#This Row],[LLC_Hitter_Count]]&gt;0</f>
        <v>0</v>
      </c>
      <c r="L180" t="b">
        <f>misc[[#This Row],[CHA_Hitter_Count]]&gt;0</f>
        <v>0</v>
      </c>
      <c r="M180" t="str">
        <f>_xlfn.TEXTJOIN("",,"*SOCKET0**COMPUTE",misc[[#This Row],[Compute]],"**UNCORE**CHA**CHA",misc[[#This Row],[location]],splitchar,"UTIL**MC*STATUS*")</f>
        <v>*SOCKET0**COMPUTE2**UNCORE**CHA**CHA177__UTIL**MC*STATUS*</v>
      </c>
      <c r="N180">
        <f>COUNTIFS(cha_mc[TestName],misc[[#This Row],[CHA_MCA_String]],cha_mc[VisualId],MC_Check!$H$2)</f>
        <v>0</v>
      </c>
      <c r="O180" t="str">
        <f>_xlfn.TEXTJOIN("",,"*SOCKET0**COMPUTE",misc[[#This Row],[Compute]],"**CPU**MODULE",misc[[#This Row],[Module]],splitchar,"MEC*CR*MCI*STATUS**")</f>
        <v>*SOCKET0**COMPUTE2**CPU**MODULE177__MEC*CR*MCI*STATUS**</v>
      </c>
      <c r="P180">
        <f>COUNTIFS(core_mc[TestName],misc[[#This Row],[MEC_MCA_String]],core_mc[VisualId],MC_Check!$H$2)</f>
        <v>0</v>
      </c>
      <c r="Q180" t="str">
        <f>_xlfn.TEXTJOIN("",,"*SOCKET0**COMPUTE",misc[[#This Row],[Compute]],"**CPU**MODULE",misc[[#This Row],[Module]],splitchar,"AGU*CR*MCI*STATUS**")</f>
        <v>*SOCKET0**COMPUTE2**CPU**MODULE177__AGU*CR*MCI*STATUS**</v>
      </c>
      <c r="R180">
        <f>COUNTIFS(core_mc[TestName],misc[[#This Row],[AGU_MCA_String]],core_mc[VisualId],MC_Check!$H$2)</f>
        <v>0</v>
      </c>
      <c r="S180" t="str">
        <f>_xlfn.TEXTJOIN("",,"*SOCKET0**COMPUTE",misc[[#This Row],[Compute]],"**CPU**MODULE",misc[[#This Row],[Module]],splitchar,"IC*CR*MCI*STATUS**")</f>
        <v>*SOCKET0**COMPUTE2**CPU**MODULE177__IC*CR*MCI*STATUS**</v>
      </c>
      <c r="T180">
        <f>COUNTIFS(core_mc[TestName],misc[[#This Row],[IC_MCA_String]],core_mc[VisualId],MC_Check!$H$2)</f>
        <v>0</v>
      </c>
      <c r="U180" t="str">
        <f>_xlfn.TEXTJOIN("",,"*SOCKET0**COMPUTE",misc[[#This Row],[Compute]],"**CPU**MODULE",misc[[#This Row],[Module]],splitchar,"BBL*CR*MCI*STATUS**")</f>
        <v>*SOCKET0**COMPUTE2**CPU**MODULE177__BBL*CR*MCI*STATUS**</v>
      </c>
      <c r="V180">
        <f>COUNTIFS(core_mc[TestName],misc[[#This Row],[CORE_BBL_String]],core_mc[VisualId],MC_Check!$H$2)</f>
        <v>0</v>
      </c>
      <c r="W180" t="str">
        <f>_xlfn.TEXTJOIN("",,"*SOCKET0**COMPUTE",misc[[#This Row],[Compute]],"**CPU**MODULE",misc[[#This Row],[Module]],splitchar,"BUS*CR*MCI*STATUS**")</f>
        <v>*SOCKET0**COMPUTE2**CPU**MODULE177__BUS*CR*MCI*STATUS**</v>
      </c>
      <c r="X180">
        <f>COUNTIFS(core_mc[TestName],misc[[#This Row],[Core_BUS_String]],core_mc[VisualId],MC_Check!$H$2)</f>
        <v>0</v>
      </c>
      <c r="Y180" t="str">
        <f>_xlfn.TEXTJOIN("",,"*SOCKET0**COMPUTE",misc[[#This Row],[Compute]],"**CPU**MODULE",misc[[#This Row],[Module]],splitchar,"L2*CR*MCI*STATUS**")</f>
        <v>*SOCKET0**COMPUTE2**CPU**MODULE177__L2*CR*MCI*STATUS**</v>
      </c>
      <c r="Z180">
        <f>COUNTIFS(core_mc[TestName],misc[[#This Row],[Core_L2_String]],core_mc[VisualId],MC_Check!$H$2)</f>
        <v>0</v>
      </c>
      <c r="AA180">
        <f>misc[[#This Row],[Core_BBL_Count]]+misc[[#This Row],[Core_IC_Count]]+misc[[#This Row],[Core_MEC_Count]]+misc[[#This Row],[Core_AGU_Count]]+misc[[#This Row],[Core_L2_Count]]+misc[[#This Row],[Core_BUS_Count]]</f>
        <v>0</v>
      </c>
      <c r="AB1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AD180">
        <f>COUNTIFS(cha_mc[TestName],misc[[#This Row],[LLC_MCA_String]],cha_mc[VisualId],MC_Check!$H$2)</f>
        <v>0</v>
      </c>
    </row>
    <row r="181" spans="6:30" x14ac:dyDescent="0.3">
      <c r="F181">
        <v>2</v>
      </c>
      <c r="G181">
        <f t="shared" si="18"/>
        <v>178</v>
      </c>
      <c r="H181" s="95">
        <f>IF(MC_Check!$AK$2="PHY",misc[[#This Row],[location]],misc[[#This Row],[Module_log]])</f>
        <v>178</v>
      </c>
      <c r="I181" s="95" t="s">
        <v>145</v>
      </c>
      <c r="J181" s="5" t="b">
        <f>misc[[#This Row],[Core_Hitter_Count]]&gt;0</f>
        <v>0</v>
      </c>
      <c r="K181" t="b">
        <f>misc[[#This Row],[LLC_Hitter_Count]]&gt;0</f>
        <v>0</v>
      </c>
      <c r="L181" t="b">
        <f>misc[[#This Row],[CHA_Hitter_Count]]&gt;0</f>
        <v>0</v>
      </c>
      <c r="M181" t="str">
        <f>_xlfn.TEXTJOIN("",,"*SOCKET0**COMPUTE",misc[[#This Row],[Compute]],"**UNCORE**CHA**CHA",misc[[#This Row],[location]],splitchar,"UTIL**MC*STATUS*")</f>
        <v>*SOCKET0**COMPUTE2**UNCORE**CHA**CHA178__UTIL**MC*STATUS*</v>
      </c>
      <c r="N181">
        <f>COUNTIFS(cha_mc[TestName],misc[[#This Row],[CHA_MCA_String]],cha_mc[VisualId],MC_Check!$H$2)</f>
        <v>0</v>
      </c>
      <c r="O181" t="str">
        <f>_xlfn.TEXTJOIN("",,"*SOCKET0**COMPUTE",misc[[#This Row],[Compute]],"**CPU**MODULE",misc[[#This Row],[Module]],splitchar,"MEC*CR*MCI*STATUS**")</f>
        <v>*SOCKET0**COMPUTE2**CPU**MODULE178__MEC*CR*MCI*STATUS**</v>
      </c>
      <c r="P181">
        <f>COUNTIFS(core_mc[TestName],misc[[#This Row],[MEC_MCA_String]],core_mc[VisualId],MC_Check!$H$2)</f>
        <v>0</v>
      </c>
      <c r="Q181" t="str">
        <f>_xlfn.TEXTJOIN("",,"*SOCKET0**COMPUTE",misc[[#This Row],[Compute]],"**CPU**MODULE",misc[[#This Row],[Module]],splitchar,"AGU*CR*MCI*STATUS**")</f>
        <v>*SOCKET0**COMPUTE2**CPU**MODULE178__AGU*CR*MCI*STATUS**</v>
      </c>
      <c r="R181">
        <f>COUNTIFS(core_mc[TestName],misc[[#This Row],[AGU_MCA_String]],core_mc[VisualId],MC_Check!$H$2)</f>
        <v>0</v>
      </c>
      <c r="S181" t="str">
        <f>_xlfn.TEXTJOIN("",,"*SOCKET0**COMPUTE",misc[[#This Row],[Compute]],"**CPU**MODULE",misc[[#This Row],[Module]],splitchar,"IC*CR*MCI*STATUS**")</f>
        <v>*SOCKET0**COMPUTE2**CPU**MODULE178__IC*CR*MCI*STATUS**</v>
      </c>
      <c r="T181">
        <f>COUNTIFS(core_mc[TestName],misc[[#This Row],[IC_MCA_String]],core_mc[VisualId],MC_Check!$H$2)</f>
        <v>0</v>
      </c>
      <c r="U181" t="str">
        <f>_xlfn.TEXTJOIN("",,"*SOCKET0**COMPUTE",misc[[#This Row],[Compute]],"**CPU**MODULE",misc[[#This Row],[Module]],splitchar,"BBL*CR*MCI*STATUS**")</f>
        <v>*SOCKET0**COMPUTE2**CPU**MODULE178__BBL*CR*MCI*STATUS**</v>
      </c>
      <c r="V181">
        <f>COUNTIFS(core_mc[TestName],misc[[#This Row],[CORE_BBL_String]],core_mc[VisualId],MC_Check!$H$2)</f>
        <v>0</v>
      </c>
      <c r="W181" t="str">
        <f>_xlfn.TEXTJOIN("",,"*SOCKET0**COMPUTE",misc[[#This Row],[Compute]],"**CPU**MODULE",misc[[#This Row],[Module]],splitchar,"BUS*CR*MCI*STATUS**")</f>
        <v>*SOCKET0**COMPUTE2**CPU**MODULE178__BUS*CR*MCI*STATUS**</v>
      </c>
      <c r="X181">
        <f>COUNTIFS(core_mc[TestName],misc[[#This Row],[Core_BUS_String]],core_mc[VisualId],MC_Check!$H$2)</f>
        <v>0</v>
      </c>
      <c r="Y181" t="str">
        <f>_xlfn.TEXTJOIN("",,"*SOCKET0**COMPUTE",misc[[#This Row],[Compute]],"**CPU**MODULE",misc[[#This Row],[Module]],splitchar,"L2*CR*MCI*STATUS**")</f>
        <v>*SOCKET0**COMPUTE2**CPU**MODULE178__L2*CR*MCI*STATUS**</v>
      </c>
      <c r="Z181">
        <f>COUNTIFS(core_mc[TestName],misc[[#This Row],[Core_L2_String]],core_mc[VisualId],MC_Check!$H$2)</f>
        <v>0</v>
      </c>
      <c r="AA181">
        <f>misc[[#This Row],[Core_BBL_Count]]+misc[[#This Row],[Core_IC_Count]]+misc[[#This Row],[Core_MEC_Count]]+misc[[#This Row],[Core_AGU_Count]]+misc[[#This Row],[Core_L2_Count]]+misc[[#This Row],[Core_BUS_Count]]</f>
        <v>0</v>
      </c>
      <c r="AB1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AD181">
        <f>COUNTIFS(cha_mc[TestName],misc[[#This Row],[LLC_MCA_String]],cha_mc[VisualId],MC_Check!$H$2)</f>
        <v>0</v>
      </c>
    </row>
    <row r="182" spans="6:30" x14ac:dyDescent="0.3">
      <c r="F182">
        <v>2</v>
      </c>
      <c r="G182">
        <f t="shared" si="18"/>
        <v>179</v>
      </c>
      <c r="H182" s="95">
        <f>IF(MC_Check!$AK$2="PHY",misc[[#This Row],[location]],misc[[#This Row],[Module_log]])</f>
        <v>179</v>
      </c>
      <c r="I182" s="95" t="s">
        <v>145</v>
      </c>
      <c r="J182" s="5" t="b">
        <f>misc[[#This Row],[Core_Hitter_Count]]&gt;0</f>
        <v>0</v>
      </c>
      <c r="K182" t="b">
        <f>misc[[#This Row],[LLC_Hitter_Count]]&gt;0</f>
        <v>0</v>
      </c>
      <c r="L182" t="b">
        <f>misc[[#This Row],[CHA_Hitter_Count]]&gt;0</f>
        <v>0</v>
      </c>
      <c r="M182" t="str">
        <f>_xlfn.TEXTJOIN("",,"*SOCKET0**COMPUTE",misc[[#This Row],[Compute]],"**UNCORE**CHA**CHA",misc[[#This Row],[location]],splitchar,"UTIL**MC*STATUS*")</f>
        <v>*SOCKET0**COMPUTE2**UNCORE**CHA**CHA179__UTIL**MC*STATUS*</v>
      </c>
      <c r="N182">
        <f>COUNTIFS(cha_mc[TestName],misc[[#This Row],[CHA_MCA_String]],cha_mc[VisualId],MC_Check!$H$2)</f>
        <v>0</v>
      </c>
      <c r="O182" t="str">
        <f>_xlfn.TEXTJOIN("",,"*SOCKET0**COMPUTE",misc[[#This Row],[Compute]],"**CPU**MODULE",misc[[#This Row],[Module]],splitchar,"MEC*CR*MCI*STATUS**")</f>
        <v>*SOCKET0**COMPUTE2**CPU**MODULE179__MEC*CR*MCI*STATUS**</v>
      </c>
      <c r="P182">
        <f>COUNTIFS(core_mc[TestName],misc[[#This Row],[MEC_MCA_String]],core_mc[VisualId],MC_Check!$H$2)</f>
        <v>0</v>
      </c>
      <c r="Q182" t="str">
        <f>_xlfn.TEXTJOIN("",,"*SOCKET0**COMPUTE",misc[[#This Row],[Compute]],"**CPU**MODULE",misc[[#This Row],[Module]],splitchar,"AGU*CR*MCI*STATUS**")</f>
        <v>*SOCKET0**COMPUTE2**CPU**MODULE179__AGU*CR*MCI*STATUS**</v>
      </c>
      <c r="R182">
        <f>COUNTIFS(core_mc[TestName],misc[[#This Row],[AGU_MCA_String]],core_mc[VisualId],MC_Check!$H$2)</f>
        <v>0</v>
      </c>
      <c r="S182" t="str">
        <f>_xlfn.TEXTJOIN("",,"*SOCKET0**COMPUTE",misc[[#This Row],[Compute]],"**CPU**MODULE",misc[[#This Row],[Module]],splitchar,"IC*CR*MCI*STATUS**")</f>
        <v>*SOCKET0**COMPUTE2**CPU**MODULE179__IC*CR*MCI*STATUS**</v>
      </c>
      <c r="T182">
        <f>COUNTIFS(core_mc[TestName],misc[[#This Row],[IC_MCA_String]],core_mc[VisualId],MC_Check!$H$2)</f>
        <v>0</v>
      </c>
      <c r="U182" t="str">
        <f>_xlfn.TEXTJOIN("",,"*SOCKET0**COMPUTE",misc[[#This Row],[Compute]],"**CPU**MODULE",misc[[#This Row],[Module]],splitchar,"BBL*CR*MCI*STATUS**")</f>
        <v>*SOCKET0**COMPUTE2**CPU**MODULE179__BBL*CR*MCI*STATUS**</v>
      </c>
      <c r="V182">
        <f>COUNTIFS(core_mc[TestName],misc[[#This Row],[CORE_BBL_String]],core_mc[VisualId],MC_Check!$H$2)</f>
        <v>0</v>
      </c>
      <c r="W182" t="str">
        <f>_xlfn.TEXTJOIN("",,"*SOCKET0**COMPUTE",misc[[#This Row],[Compute]],"**CPU**MODULE",misc[[#This Row],[Module]],splitchar,"BUS*CR*MCI*STATUS**")</f>
        <v>*SOCKET0**COMPUTE2**CPU**MODULE179__BUS*CR*MCI*STATUS**</v>
      </c>
      <c r="X182">
        <f>COUNTIFS(core_mc[TestName],misc[[#This Row],[Core_BUS_String]],core_mc[VisualId],MC_Check!$H$2)</f>
        <v>0</v>
      </c>
      <c r="Y182" t="str">
        <f>_xlfn.TEXTJOIN("",,"*SOCKET0**COMPUTE",misc[[#This Row],[Compute]],"**CPU**MODULE",misc[[#This Row],[Module]],splitchar,"L2*CR*MCI*STATUS**")</f>
        <v>*SOCKET0**COMPUTE2**CPU**MODULE179__L2*CR*MCI*STATUS**</v>
      </c>
      <c r="Z182">
        <f>COUNTIFS(core_mc[TestName],misc[[#This Row],[Core_L2_String]],core_mc[VisualId],MC_Check!$H$2)</f>
        <v>0</v>
      </c>
      <c r="AA182">
        <f>misc[[#This Row],[Core_BBL_Count]]+misc[[#This Row],[Core_IC_Count]]+misc[[#This Row],[Core_MEC_Count]]+misc[[#This Row],[Core_AGU_Count]]+misc[[#This Row],[Core_L2_Count]]+misc[[#This Row],[Core_BUS_Count]]</f>
        <v>0</v>
      </c>
      <c r="AB1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C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AD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2025-09-09T16:02:32Z</dcterms:modified>
</cp:coreProperties>
</file>