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06/relationships/ui/userCustomization" Target="userCustomization/customUI.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codeName="ThisWorkbook"/>
  <mc:AlternateContent xmlns:mc="http://schemas.openxmlformats.org/markup-compatibility/2006">
    <mc:Choice Requires="x15">
      <x15ac:absPath xmlns:x15ac="http://schemas.microsoft.com/office/spreadsheetml/2010/11/ac" url="C:\Users\gaeta\Documents\GitHub\TimeSeries\Research\"/>
    </mc:Choice>
  </mc:AlternateContent>
  <xr:revisionPtr revIDLastSave="0" documentId="8_{419315C9-7D18-4A5E-95B9-ED589EFE34D0}" xr6:coauthVersionLast="46" xr6:coauthVersionMax="46" xr10:uidLastSave="{00000000-0000-0000-0000-000000000000}"/>
  <bookViews>
    <workbookView xWindow="12408" yWindow="612" windowWidth="2388" windowHeight="564" tabRatio="880" firstSheet="2" activeTab="2" xr2:uid="{00000000-000D-0000-FFFF-FFFF00000000}"/>
  </bookViews>
  <sheets>
    <sheet name="AppQt.Data" sheetId="14" state="veryHidden" r:id="rId1"/>
    <sheet name="AppAn.Data" sheetId="15" state="veryHidden" r:id="rId2"/>
    <sheet name="User guide &amp; contents" sheetId="74" r:id="rId3"/>
    <sheet name="Disclaimer" sheetId="75" r:id="rId4"/>
    <sheet name="Exec Summary" sheetId="46" r:id="rId5"/>
    <sheet name="Snapshot" sheetId="48" r:id="rId6"/>
    <sheet name="Gold Demand" sheetId="49" r:id="rId7"/>
    <sheet name="Gold Balance" sheetId="50" r:id="rId8"/>
    <sheet name="Jewellery" sheetId="51" r:id="rId9"/>
    <sheet name="Bar &amp; Coin" sheetId="54" r:id="rId10"/>
    <sheet name="Consumer" sheetId="55" r:id="rId11"/>
    <sheet name="Consumer Per Capita" sheetId="72" r:id="rId12"/>
    <sheet name="Prices" sheetId="52" r:id="rId13"/>
    <sheet name="India Supply" sheetId="76" r:id="rId14"/>
    <sheet name="ETFs" sheetId="71" r:id="rId15"/>
  </sheets>
  <externalReferences>
    <externalReference r:id="rId16"/>
    <externalReference r:id="rId17"/>
    <externalReference r:id="rId18"/>
    <externalReference r:id="rId19"/>
    <externalReference r:id="rId20"/>
    <externalReference r:id="rId21"/>
    <externalReference r:id="rId22"/>
  </externalReferences>
  <definedNames>
    <definedName name="_Fill" localSheetId="9" hidden="1">#REF!</definedName>
    <definedName name="_Fill" localSheetId="10" hidden="1">#REF!</definedName>
    <definedName name="_Fill" localSheetId="11" hidden="1">#REF!</definedName>
    <definedName name="_Fill" localSheetId="13" hidden="1">#REF!</definedName>
    <definedName name="_Fill" hidden="1">#REF!</definedName>
    <definedName name="a">[1]Gold_Monthly!$K$2</definedName>
    <definedName name="Active_dt">#REF!</definedName>
    <definedName name="Active_qtr">#REF!</definedName>
    <definedName name="Active_yr" localSheetId="9">#REF!</definedName>
    <definedName name="Active_yr" localSheetId="10">#REF!</definedName>
    <definedName name="Active_yr" localSheetId="13">#REF!</definedName>
    <definedName name="Active_yr">#REF!</definedName>
    <definedName name="ActiveQtrNo">#REF!</definedName>
    <definedName name="all" localSheetId="9">#REF!,#REF!,#REF!,#REF!</definedName>
    <definedName name="all" localSheetId="10">#REF!,#REF!,#REF!,#REF!</definedName>
    <definedName name="all" localSheetId="13">#REF!,#REF!,#REF!,#REF!</definedName>
    <definedName name="all">#REF!,#REF!,#REF!,#REF!</definedName>
    <definedName name="Ashish">[2]Gold_Qrtly!$K$2</definedName>
    <definedName name="AUDx">INDIRECT("Daily_Indexed!AB2880:AB"&amp;MaxRow,1)</definedName>
    <definedName name="bottom" localSheetId="9">#REF!,#REF!</definedName>
    <definedName name="bottom" localSheetId="10">#REF!,#REF!</definedName>
    <definedName name="bottom" localSheetId="13">#REF!,#REF!</definedName>
    <definedName name="bottom">#REF!,#REF!</definedName>
    <definedName name="CADx">INDIRECT("Daily_Indexed!I2880:I"&amp;MaxRow,1)</definedName>
    <definedName name="CBR_MTN" localSheetId="9">#REF!</definedName>
    <definedName name="CBR_MTN" localSheetId="10">#REF!</definedName>
    <definedName name="CBR_MTN" localSheetId="13">#REF!</definedName>
    <definedName name="CBR_MTN">#REF!</definedName>
    <definedName name="CHF">INDIRECT("Daily!J2880:J"&amp;MaxRow,1)</definedName>
    <definedName name="CNY">INDIRECT("Daily!L2880:L"&amp;MaxRow,1)</definedName>
    <definedName name="CNYx">INDIRECT("Daily_Indexed!L2880:L"&amp;MaxRow,1)</definedName>
    <definedName name="CONSIDX">INDIRECT("Daily_Indexed!AE2880:AE"&amp;MaxRow,1)</definedName>
    <definedName name="Current_Quarter">[3]GDT.Appendix!$A$3</definedName>
    <definedName name="DATES">INDIRECT("Daily!D2880:D"&amp;MaxRow,1)</definedName>
    <definedName name="EURO">INDIRECT("Daily!F2880:F"&amp;MaxRow,1)</definedName>
    <definedName name="fxpivotq">[4]FX_Qrtly!$K$2</definedName>
    <definedName name="G5IDX">INDIRECT("Daily_Indexed!AC2880:AC"&amp;MaxRow,1)</definedName>
    <definedName name="GBP">INDIRECT("Daily!H2880:H"&amp;MaxRow,1)</definedName>
    <definedName name="GDT_YR">#REF!</definedName>
    <definedName name="INR">INDIRECT("Daily!K2880:K"&amp;MaxRow,1)</definedName>
    <definedName name="INRx">INDIRECT("Daily_Indexed!K2880:K"&amp;MaxRow,1)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JPY">INDIRECT("Daily!G2880:G"&amp;MaxRow,1)</definedName>
    <definedName name="Last_qtr">#REF!</definedName>
    <definedName name="Last_yr" localSheetId="9">'Bar &amp; Coin'!Active_yr-1</definedName>
    <definedName name="Last_yr" localSheetId="10">Consumer!Active_yr-1</definedName>
    <definedName name="Last_yr" localSheetId="13">'India Supply'!Active_yr-1</definedName>
    <definedName name="Last_yr">Active_yr-1</definedName>
    <definedName name="LatestDate">'[5]Combined.Source'!$E$3</definedName>
    <definedName name="LatestGoldPrice">'[5]Combined.Source'!$E$31</definedName>
    <definedName name="left" localSheetId="9">#REF!</definedName>
    <definedName name="left" localSheetId="10">#REF!</definedName>
    <definedName name="left" localSheetId="13">#REF!</definedName>
    <definedName name="left">#REF!</definedName>
    <definedName name="Manual_FX" localSheetId="9">'[6]Non-IFS 2'!#REF!</definedName>
    <definedName name="Manual_FX" localSheetId="10">'[6]Non-IFS 2'!#REF!</definedName>
    <definedName name="Manual_FX" localSheetId="13">'[6]Non-IFS 2'!#REF!</definedName>
    <definedName name="Manual_FX">'[6]Non-IFS 2'!#REF!</definedName>
    <definedName name="Manual_Gold">'[6]Non-IFS 2'!$B$3:$AT$8</definedName>
    <definedName name="MaxColQT">#REF!</definedName>
    <definedName name="MaxColYR">#REF!</definedName>
    <definedName name="MaxQtr" localSheetId="9">#REF!</definedName>
    <definedName name="MaxQtr" localSheetId="10">#REF!</definedName>
    <definedName name="MaxQtr" localSheetId="13">#REF!</definedName>
    <definedName name="MaxQtr">#REF!</definedName>
    <definedName name="MaxQtrCol" localSheetId="9">#REF!</definedName>
    <definedName name="MaxQtrCol" localSheetId="10">#REF!</definedName>
    <definedName name="MaxQtrCol" localSheetId="13">#REF!</definedName>
    <definedName name="MaxQtrCol">#REF!</definedName>
    <definedName name="MaxRow">8645</definedName>
    <definedName name="MaxYr" localSheetId="9">#REF!</definedName>
    <definedName name="MaxYr" localSheetId="10">#REF!</definedName>
    <definedName name="MaxYr" localSheetId="13">#REF!</definedName>
    <definedName name="MaxYr">#REF!</definedName>
    <definedName name="MaxYrCol" localSheetId="9">#REF!</definedName>
    <definedName name="MaxYrCol" localSheetId="10">#REF!</definedName>
    <definedName name="MaxYrCol" localSheetId="13">#REF!</definedName>
    <definedName name="MaxYrCol">#REF!</definedName>
    <definedName name="ozconv" localSheetId="9">#REF!</definedName>
    <definedName name="ozconv" localSheetId="10">#REF!</definedName>
    <definedName name="ozconv" localSheetId="13">#REF!</definedName>
    <definedName name="ozconv">#REF!</definedName>
    <definedName name="ozconvert">#REF!</definedName>
    <definedName name="ozton">AppQt.Data!$B$5</definedName>
    <definedName name="pivot" localSheetId="9">#REF!</definedName>
    <definedName name="pivot" localSheetId="10">#REF!</definedName>
    <definedName name="pivot" localSheetId="13">#REF!</definedName>
    <definedName name="pivot">#REF!</definedName>
    <definedName name="pivot_q">[7]Gold_Monthly!$K$2</definedName>
    <definedName name="PRODIDX">INDIRECT("Daily_Indexed!AD2880:AD"&amp;MaxRow,1)</definedName>
    <definedName name="right" localSheetId="9">#REF!</definedName>
    <definedName name="right" localSheetId="10">#REF!</definedName>
    <definedName name="right" localSheetId="13">#REF!</definedName>
    <definedName name="right">#REF!</definedName>
    <definedName name="RUBx">INDIRECT("Daily_Indexed!W2880:W"&amp;MaxRow,1)</definedName>
    <definedName name="USD">INDIRECT("Daily!E2880:E"&amp;MaxRow,1)</definedName>
    <definedName name="USDx">INDIRECT("Daily_Indexed!e2880:e"&amp;MaxRow,1)</definedName>
    <definedName name="Yago_qtr">#REF!</definedName>
    <definedName name="ZAR">INDIRECT("Daily!Y2880:Y"&amp;MaxRow,1)</definedName>
  </definedNames>
  <calcPr calcId="181029"/>
</workbook>
</file>

<file path=xl/calcChain.xml><?xml version="1.0" encoding="utf-8"?>
<calcChain xmlns="http://schemas.openxmlformats.org/spreadsheetml/2006/main">
  <c r="Q5" i="50" l="1"/>
  <c r="D6" i="49"/>
  <c r="E6" i="49"/>
  <c r="F6" i="49"/>
  <c r="G6" i="49"/>
  <c r="H6" i="49"/>
  <c r="I6" i="49"/>
  <c r="J6" i="49"/>
  <c r="K6" i="49"/>
  <c r="L6" i="49"/>
  <c r="M6" i="49"/>
  <c r="D7" i="49"/>
  <c r="E7" i="49"/>
  <c r="F7" i="49"/>
  <c r="G7" i="49"/>
  <c r="H7" i="49"/>
  <c r="I7" i="49"/>
  <c r="J7" i="49"/>
  <c r="K7" i="49"/>
  <c r="L7" i="49"/>
  <c r="M7" i="49"/>
  <c r="D8" i="49"/>
  <c r="E8" i="49"/>
  <c r="F8" i="49"/>
  <c r="G8" i="49"/>
  <c r="H8" i="49"/>
  <c r="I8" i="49"/>
  <c r="J8" i="49"/>
  <c r="K8" i="49"/>
  <c r="L8" i="49"/>
  <c r="M8" i="49"/>
  <c r="D9" i="49"/>
  <c r="E9" i="49"/>
  <c r="F9" i="49"/>
  <c r="G9" i="49"/>
  <c r="H9" i="49"/>
  <c r="I9" i="49"/>
  <c r="J9" i="49"/>
  <c r="K9" i="49"/>
  <c r="L9" i="49"/>
  <c r="M9" i="49"/>
  <c r="D10" i="49"/>
  <c r="E10" i="49"/>
  <c r="F10" i="49"/>
  <c r="G10" i="49"/>
  <c r="H10" i="49"/>
  <c r="I10" i="49"/>
  <c r="J10" i="49"/>
  <c r="K10" i="49"/>
  <c r="L10" i="49"/>
  <c r="M10" i="49"/>
  <c r="D11" i="49"/>
  <c r="E11" i="49"/>
  <c r="F11" i="49"/>
  <c r="G11" i="49"/>
  <c r="H11" i="49"/>
  <c r="I11" i="49"/>
  <c r="J11" i="49"/>
  <c r="K11" i="49"/>
  <c r="L11" i="49"/>
  <c r="M11" i="49"/>
  <c r="D12" i="49"/>
  <c r="E12" i="49"/>
  <c r="F12" i="49"/>
  <c r="G12" i="49"/>
  <c r="H12" i="49"/>
  <c r="I12" i="49"/>
  <c r="J12" i="49"/>
  <c r="K12" i="49"/>
  <c r="L12" i="49"/>
  <c r="M12" i="49"/>
  <c r="D13" i="49"/>
  <c r="E13" i="49"/>
  <c r="F13" i="49"/>
  <c r="G13" i="49"/>
  <c r="H13" i="49"/>
  <c r="I13" i="49"/>
  <c r="J13" i="49"/>
  <c r="K13" i="49"/>
  <c r="L13" i="49"/>
  <c r="M13" i="49"/>
  <c r="D14" i="49"/>
  <c r="E14" i="49"/>
  <c r="F14" i="49"/>
  <c r="G14" i="49"/>
  <c r="H14" i="49"/>
  <c r="I14" i="49"/>
  <c r="J14" i="49"/>
  <c r="K14" i="49"/>
  <c r="L14" i="49"/>
  <c r="M14" i="49"/>
  <c r="D15" i="49"/>
  <c r="E15" i="49"/>
  <c r="F15" i="49"/>
  <c r="G15" i="49"/>
  <c r="H15" i="49"/>
  <c r="I15" i="49"/>
  <c r="J15" i="49"/>
  <c r="K15" i="49"/>
  <c r="L15" i="49"/>
  <c r="M15" i="49"/>
  <c r="D16" i="49"/>
  <c r="E16" i="49"/>
  <c r="F16" i="49"/>
  <c r="G16" i="49"/>
  <c r="H16" i="49"/>
  <c r="I16" i="49"/>
  <c r="J16" i="49"/>
  <c r="K16" i="49"/>
  <c r="L16" i="49"/>
  <c r="M16" i="49"/>
  <c r="D17" i="49"/>
  <c r="E17" i="49"/>
  <c r="F17" i="49"/>
  <c r="G17" i="49"/>
  <c r="H17" i="49"/>
  <c r="I17" i="49"/>
  <c r="J17" i="49"/>
  <c r="K17" i="49"/>
  <c r="L17" i="49"/>
  <c r="M17" i="49"/>
  <c r="D18" i="49"/>
  <c r="E18" i="49"/>
  <c r="F18" i="49"/>
  <c r="G18" i="49"/>
  <c r="H18" i="49"/>
  <c r="I18" i="49"/>
  <c r="J18" i="49"/>
  <c r="K18" i="49"/>
  <c r="L18" i="49"/>
  <c r="M18" i="49"/>
  <c r="D19" i="49"/>
  <c r="E19" i="49"/>
  <c r="F19" i="49"/>
  <c r="G19" i="49"/>
  <c r="H19" i="49"/>
  <c r="I19" i="49"/>
  <c r="J19" i="49"/>
  <c r="K19" i="49"/>
  <c r="L19" i="49"/>
  <c r="M19" i="49"/>
  <c r="D5" i="49"/>
  <c r="E5" i="49"/>
  <c r="F5" i="49"/>
  <c r="G5" i="49"/>
  <c r="H5" i="49"/>
  <c r="I5" i="49"/>
  <c r="J5" i="49"/>
  <c r="K5" i="49"/>
  <c r="L5" i="49"/>
  <c r="M5" i="49"/>
  <c r="BG24" i="55" l="1"/>
  <c r="BH43" i="55"/>
  <c r="BH34" i="55"/>
  <c r="BG42" i="55"/>
  <c r="BG34" i="55"/>
  <c r="BG26" i="55"/>
  <c r="BG14" i="55"/>
  <c r="BG6" i="55"/>
  <c r="BG28" i="55"/>
  <c r="BG38" i="55"/>
  <c r="BG30" i="55"/>
  <c r="BG22" i="55"/>
  <c r="BG18" i="55"/>
  <c r="BG10" i="55"/>
  <c r="BG44" i="55"/>
  <c r="BG20" i="55"/>
  <c r="BH31" i="55"/>
  <c r="BH22" i="55"/>
  <c r="BG45" i="55"/>
  <c r="BG37" i="55"/>
  <c r="BG29" i="55"/>
  <c r="BG21" i="55"/>
  <c r="BG17" i="55"/>
  <c r="BG16" i="55"/>
  <c r="BH27" i="55"/>
  <c r="BH7" i="55"/>
  <c r="BH10" i="55"/>
  <c r="BG41" i="55"/>
  <c r="BG33" i="55"/>
  <c r="BG25" i="55"/>
  <c r="BG13" i="55"/>
  <c r="BG9" i="55"/>
  <c r="BG32" i="55"/>
  <c r="BG8" i="55"/>
  <c r="BG40" i="55"/>
  <c r="BH23" i="55"/>
  <c r="BH5" i="55"/>
  <c r="BG36" i="55"/>
  <c r="BG12" i="55"/>
  <c r="BH11" i="55"/>
  <c r="BG43" i="55"/>
  <c r="BG39" i="55"/>
  <c r="BG35" i="55"/>
  <c r="BG31" i="55"/>
  <c r="BG27" i="55"/>
  <c r="BG23" i="55"/>
  <c r="BG19" i="55"/>
  <c r="BG15" i="55"/>
  <c r="BG11" i="55"/>
  <c r="BG7" i="55"/>
  <c r="BG5" i="55"/>
  <c r="BG44" i="54"/>
  <c r="BG42" i="54"/>
  <c r="BG34" i="54"/>
  <c r="BG30" i="54"/>
  <c r="BG26" i="54"/>
  <c r="BG18" i="54"/>
  <c r="BG14" i="54"/>
  <c r="BG10" i="54"/>
  <c r="BG40" i="54"/>
  <c r="BH42" i="54"/>
  <c r="BG38" i="54"/>
  <c r="BG32" i="54"/>
  <c r="BG33" i="54"/>
  <c r="BG29" i="54"/>
  <c r="BG25" i="54"/>
  <c r="BG21" i="54"/>
  <c r="BG17" i="54"/>
  <c r="BG13" i="54"/>
  <c r="BG9" i="54"/>
  <c r="BG36" i="54"/>
  <c r="BH18" i="54"/>
  <c r="BG45" i="54"/>
  <c r="BG41" i="54"/>
  <c r="BG37" i="54"/>
  <c r="BG28" i="54"/>
  <c r="BG24" i="54"/>
  <c r="BG20" i="54"/>
  <c r="BG16" i="54"/>
  <c r="BG12" i="54"/>
  <c r="BH39" i="54"/>
  <c r="BH23" i="54"/>
  <c r="BH15" i="54"/>
  <c r="BH5" i="54"/>
  <c r="BH19" i="54"/>
  <c r="BG43" i="54"/>
  <c r="BG39" i="54"/>
  <c r="BG35" i="54"/>
  <c r="BG31" i="54"/>
  <c r="BG27" i="54"/>
  <c r="BG23" i="54"/>
  <c r="BG19" i="54"/>
  <c r="BG15" i="54"/>
  <c r="BG11" i="54"/>
  <c r="BG7" i="54"/>
  <c r="BG5" i="54"/>
  <c r="BH18" i="51"/>
  <c r="BG38" i="51"/>
  <c r="BG34" i="51"/>
  <c r="BG30" i="51"/>
  <c r="BG26" i="51"/>
  <c r="BG22" i="51"/>
  <c r="BG18" i="51"/>
  <c r="BG14" i="51"/>
  <c r="BG10" i="51"/>
  <c r="BG6" i="51"/>
  <c r="BH14" i="51"/>
  <c r="BG45" i="51"/>
  <c r="BG41" i="51"/>
  <c r="BG37" i="51"/>
  <c r="BG33" i="51"/>
  <c r="BG25" i="51"/>
  <c r="BG21" i="51"/>
  <c r="BG17" i="51"/>
  <c r="BG13" i="51"/>
  <c r="BG9" i="51"/>
  <c r="BH26" i="51"/>
  <c r="BG44" i="51"/>
  <c r="BG40" i="51"/>
  <c r="BG36" i="51"/>
  <c r="BG32" i="51"/>
  <c r="BG28" i="51"/>
  <c r="BG24" i="51"/>
  <c r="BG20" i="51"/>
  <c r="BG16" i="51"/>
  <c r="BG12" i="51"/>
  <c r="BG8" i="51"/>
  <c r="BH23" i="51"/>
  <c r="BH5" i="51"/>
  <c r="BG43" i="51"/>
  <c r="BG39" i="51"/>
  <c r="BG35" i="51"/>
  <c r="BG27" i="51"/>
  <c r="BG23" i="51"/>
  <c r="BG19" i="51"/>
  <c r="BG15" i="51"/>
  <c r="BG11" i="51"/>
  <c r="BG7" i="51"/>
  <c r="BG5" i="51"/>
  <c r="BH19" i="50"/>
  <c r="BG19" i="50"/>
  <c r="BG15" i="50"/>
  <c r="BH15" i="50"/>
  <c r="BH22" i="50"/>
  <c r="BH18" i="50"/>
  <c r="BH14" i="50"/>
  <c r="BH8" i="50"/>
  <c r="BG22" i="50"/>
  <c r="BG18" i="50"/>
  <c r="BG14" i="50"/>
  <c r="BG8" i="50"/>
  <c r="BH21" i="50"/>
  <c r="BH17" i="50"/>
  <c r="BH10" i="50"/>
  <c r="BH7" i="50"/>
  <c r="BH23" i="50"/>
  <c r="BG21" i="50"/>
  <c r="BG17" i="50"/>
  <c r="BG10" i="50"/>
  <c r="BG7" i="50"/>
  <c r="BG23" i="50"/>
  <c r="BH20" i="50"/>
  <c r="BH16" i="50"/>
  <c r="BH9" i="50"/>
  <c r="BH5" i="50"/>
  <c r="BG20" i="50"/>
  <c r="BG16" i="50"/>
  <c r="BG9" i="50"/>
  <c r="BG5" i="50"/>
  <c r="BH17" i="49"/>
  <c r="BH9" i="49"/>
  <c r="BG17" i="49"/>
  <c r="BG13" i="49"/>
  <c r="BG9" i="49"/>
  <c r="BH13" i="49"/>
  <c r="BH16" i="49"/>
  <c r="BH12" i="49"/>
  <c r="BH8" i="49"/>
  <c r="BG16" i="49"/>
  <c r="BG12" i="49"/>
  <c r="BG8" i="49"/>
  <c r="BH15" i="49"/>
  <c r="BH11" i="49"/>
  <c r="BH7" i="49"/>
  <c r="BH19" i="49"/>
  <c r="BG15" i="49"/>
  <c r="BG11" i="49"/>
  <c r="BG7" i="49"/>
  <c r="BG19" i="49"/>
  <c r="BH18" i="49"/>
  <c r="BH14" i="49"/>
  <c r="BH10" i="49"/>
  <c r="BH6" i="49"/>
  <c r="BH5" i="49"/>
  <c r="BG18" i="49"/>
  <c r="BG14" i="49"/>
  <c r="BG10" i="49"/>
  <c r="BG6" i="49"/>
  <c r="BG5" i="49"/>
  <c r="BG22" i="54" l="1"/>
  <c r="BH34" i="51"/>
  <c r="BH7" i="54"/>
  <c r="BH11" i="54"/>
  <c r="BH35" i="51"/>
  <c r="BH39" i="55"/>
  <c r="BH26" i="54"/>
  <c r="BG42" i="51"/>
  <c r="BH11" i="51"/>
  <c r="BH6" i="51"/>
  <c r="BH14" i="55"/>
  <c r="BH39" i="51"/>
  <c r="BH38" i="54"/>
  <c r="BH26" i="55"/>
  <c r="BH6" i="54"/>
  <c r="BH22" i="54"/>
  <c r="BH18" i="55"/>
  <c r="BH7" i="51"/>
  <c r="BH30" i="51"/>
  <c r="BH31" i="54"/>
  <c r="BH27" i="51"/>
  <c r="BH43" i="54"/>
  <c r="BH19" i="55"/>
  <c r="BH10" i="54"/>
  <c r="BH19" i="51"/>
  <c r="BH27" i="54"/>
  <c r="BH43" i="51"/>
  <c r="BH31" i="51"/>
  <c r="BH10" i="51"/>
  <c r="BH42" i="55"/>
  <c r="BG31" i="51"/>
  <c r="BH35" i="55"/>
  <c r="BH42" i="51"/>
  <c r="BH35" i="54"/>
  <c r="BH30" i="55"/>
  <c r="BH34" i="54"/>
  <c r="BH14" i="54"/>
  <c r="BG6" i="54"/>
  <c r="BH22" i="51"/>
  <c r="BH38" i="55"/>
  <c r="BH38" i="51"/>
  <c r="BH30" i="54"/>
  <c r="BG29" i="51"/>
  <c r="BH15" i="51"/>
  <c r="BH15" i="55"/>
  <c r="BH6" i="55"/>
  <c r="BH32" i="55"/>
  <c r="BH36" i="55"/>
  <c r="BH33" i="55"/>
  <c r="BH8" i="55"/>
  <c r="BH40" i="55"/>
  <c r="BH37" i="55"/>
  <c r="BH28" i="55"/>
  <c r="BH16" i="55"/>
  <c r="BH13" i="55"/>
  <c r="BH45" i="55"/>
  <c r="BH44" i="55"/>
  <c r="BH41" i="55"/>
  <c r="BH20" i="55"/>
  <c r="BH17" i="55"/>
  <c r="BH25" i="55"/>
  <c r="BH12" i="55"/>
  <c r="BH9" i="55"/>
  <c r="BH24" i="55"/>
  <c r="BH21" i="55"/>
  <c r="BH29" i="55"/>
  <c r="BH36" i="54"/>
  <c r="BH12" i="54"/>
  <c r="BH44" i="54"/>
  <c r="BH9" i="54"/>
  <c r="BH41" i="54"/>
  <c r="BH16" i="54"/>
  <c r="BH13" i="54"/>
  <c r="BH45" i="54"/>
  <c r="BH17" i="54"/>
  <c r="BH21" i="54"/>
  <c r="BH20" i="54"/>
  <c r="BH24" i="54"/>
  <c r="BH28" i="54"/>
  <c r="BH25" i="54"/>
  <c r="BH32" i="54"/>
  <c r="BH29" i="54"/>
  <c r="BH33" i="54"/>
  <c r="BH40" i="54"/>
  <c r="BH37" i="54"/>
  <c r="BH41" i="51"/>
  <c r="BH20" i="51"/>
  <c r="BH17" i="51"/>
  <c r="BH24" i="51"/>
  <c r="BH21" i="51"/>
  <c r="BH16" i="51"/>
  <c r="BH28" i="51"/>
  <c r="BH25" i="51"/>
  <c r="BH29" i="51"/>
  <c r="BH36" i="51"/>
  <c r="BH33" i="51"/>
  <c r="BH44" i="51"/>
  <c r="BH32" i="51"/>
  <c r="BH8" i="51"/>
  <c r="BH40" i="51"/>
  <c r="BH37" i="51"/>
  <c r="BH9" i="51"/>
  <c r="BH12" i="51"/>
  <c r="BH13" i="51"/>
  <c r="BH45" i="51"/>
  <c r="BF6" i="55" l="1"/>
  <c r="BE22" i="55"/>
  <c r="BF45" i="55"/>
  <c r="BF41" i="55"/>
  <c r="BF33" i="55"/>
  <c r="BF29" i="55"/>
  <c r="BF13" i="55"/>
  <c r="BF10" i="55"/>
  <c r="BE42" i="55"/>
  <c r="BE18" i="55"/>
  <c r="BE45" i="55"/>
  <c r="BE41" i="55"/>
  <c r="BE37" i="55"/>
  <c r="BE33" i="55"/>
  <c r="BE29" i="55"/>
  <c r="BE25" i="55"/>
  <c r="BE21" i="55"/>
  <c r="BE17" i="55"/>
  <c r="BE13" i="55"/>
  <c r="BE9" i="55"/>
  <c r="BE34" i="55"/>
  <c r="BE14" i="55"/>
  <c r="BF40" i="55"/>
  <c r="BF32" i="55"/>
  <c r="BF28" i="55"/>
  <c r="BF24" i="55"/>
  <c r="BF20" i="55"/>
  <c r="BF16" i="55"/>
  <c r="BF12" i="55"/>
  <c r="BE30" i="55"/>
  <c r="BE10" i="55"/>
  <c r="BE44" i="55"/>
  <c r="BE40" i="55"/>
  <c r="BE36" i="55"/>
  <c r="BE28" i="55"/>
  <c r="BE20" i="55"/>
  <c r="BE12" i="55"/>
  <c r="BF30" i="55"/>
  <c r="BF14" i="55"/>
  <c r="BE38" i="55"/>
  <c r="BE26" i="55"/>
  <c r="BE6" i="55"/>
  <c r="BF44" i="55"/>
  <c r="BE32" i="55"/>
  <c r="BE24" i="55"/>
  <c r="BE16" i="55"/>
  <c r="BE8" i="55"/>
  <c r="BF43" i="55"/>
  <c r="BF39" i="55"/>
  <c r="BF35" i="55"/>
  <c r="BF23" i="55"/>
  <c r="BF15" i="55"/>
  <c r="BF5" i="55"/>
  <c r="BF18" i="55"/>
  <c r="BE43" i="55"/>
  <c r="BE39" i="55"/>
  <c r="BE35" i="55"/>
  <c r="BE31" i="55"/>
  <c r="BE27" i="55"/>
  <c r="BE23" i="55"/>
  <c r="BE19" i="55"/>
  <c r="BE15" i="55"/>
  <c r="BE11" i="55"/>
  <c r="BE7" i="55"/>
  <c r="BE5" i="55"/>
  <c r="BF18" i="54"/>
  <c r="BE26" i="54"/>
  <c r="BF22" i="54"/>
  <c r="BE10" i="54"/>
  <c r="BF30" i="54"/>
  <c r="BF10" i="54"/>
  <c r="BE34" i="54"/>
  <c r="BF42" i="54"/>
  <c r="BF26" i="54"/>
  <c r="BE30" i="54"/>
  <c r="BE40" i="54"/>
  <c r="BE32" i="54"/>
  <c r="BE16" i="54"/>
  <c r="BE12" i="54"/>
  <c r="BF38" i="54"/>
  <c r="BF14" i="54"/>
  <c r="BE20" i="54"/>
  <c r="BF5" i="54"/>
  <c r="BF34" i="54"/>
  <c r="BF6" i="54"/>
  <c r="BE43" i="54"/>
  <c r="BE35" i="54"/>
  <c r="BE19" i="54"/>
  <c r="BE15" i="54"/>
  <c r="BE7" i="54"/>
  <c r="BE5" i="54"/>
  <c r="BF34" i="51"/>
  <c r="BE26" i="51"/>
  <c r="BE22" i="51"/>
  <c r="BE14" i="51"/>
  <c r="BE6" i="51"/>
  <c r="BF38" i="51"/>
  <c r="BF18" i="51"/>
  <c r="BE34" i="51"/>
  <c r="BE18" i="51"/>
  <c r="BF26" i="51"/>
  <c r="BF42" i="51"/>
  <c r="BF22" i="51"/>
  <c r="BF6" i="51"/>
  <c r="BE44" i="51"/>
  <c r="BE36" i="51"/>
  <c r="BE32" i="51"/>
  <c r="BE24" i="51"/>
  <c r="BE20" i="51"/>
  <c r="BE16" i="51"/>
  <c r="BE12" i="51"/>
  <c r="BE8" i="51"/>
  <c r="BF30" i="51"/>
  <c r="BF14" i="51"/>
  <c r="BE40" i="51"/>
  <c r="BE28" i="51"/>
  <c r="BF5" i="51"/>
  <c r="BF10" i="51"/>
  <c r="BE43" i="51"/>
  <c r="BE39" i="51"/>
  <c r="BE35" i="51"/>
  <c r="BE5" i="51"/>
  <c r="BF19" i="50"/>
  <c r="BE15" i="50"/>
  <c r="BF22" i="50"/>
  <c r="BF18" i="50"/>
  <c r="BF14" i="50"/>
  <c r="BF8" i="50"/>
  <c r="BE19" i="50"/>
  <c r="BE22" i="50"/>
  <c r="BE18" i="50"/>
  <c r="BE14" i="50"/>
  <c r="BE8" i="50"/>
  <c r="BF15" i="50"/>
  <c r="BF21" i="50"/>
  <c r="BF17" i="50"/>
  <c r="BF10" i="50"/>
  <c r="BF7" i="50"/>
  <c r="BF23" i="50"/>
  <c r="BE21" i="50"/>
  <c r="BE17" i="50"/>
  <c r="BE10" i="50"/>
  <c r="BE7" i="50"/>
  <c r="BE23" i="50"/>
  <c r="BF20" i="50"/>
  <c r="BF16" i="50"/>
  <c r="BF9" i="50"/>
  <c r="BF5" i="50"/>
  <c r="BE20" i="50"/>
  <c r="BE16" i="50"/>
  <c r="BE9" i="50"/>
  <c r="BE5" i="50"/>
  <c r="BF9" i="49"/>
  <c r="BE17" i="49"/>
  <c r="BE9" i="49"/>
  <c r="BF16" i="49"/>
  <c r="BF12" i="49"/>
  <c r="BF8" i="49"/>
  <c r="BE13" i="49"/>
  <c r="BE16" i="49"/>
  <c r="BE12" i="49"/>
  <c r="BE8" i="49"/>
  <c r="BF15" i="49"/>
  <c r="BF11" i="49"/>
  <c r="BF7" i="49"/>
  <c r="BF19" i="49"/>
  <c r="BF13" i="49"/>
  <c r="BE15" i="49"/>
  <c r="BE11" i="49"/>
  <c r="BE7" i="49"/>
  <c r="BE19" i="49"/>
  <c r="BF17" i="49"/>
  <c r="BF18" i="49"/>
  <c r="BF14" i="49"/>
  <c r="BF10" i="49"/>
  <c r="BF6" i="49"/>
  <c r="BF5" i="49"/>
  <c r="BE18" i="49"/>
  <c r="BE14" i="49"/>
  <c r="BE10" i="49"/>
  <c r="BE6" i="49"/>
  <c r="BE5" i="49"/>
  <c r="BE11" i="54" l="1"/>
  <c r="BE36" i="54"/>
  <c r="BE42" i="54"/>
  <c r="BF34" i="55"/>
  <c r="BE18" i="54"/>
  <c r="BF19" i="55"/>
  <c r="BE31" i="54"/>
  <c r="BE23" i="54"/>
  <c r="BE27" i="54"/>
  <c r="BF17" i="55"/>
  <c r="BF37" i="55"/>
  <c r="BE30" i="51"/>
  <c r="BF21" i="55"/>
  <c r="BE14" i="54"/>
  <c r="BE39" i="54"/>
  <c r="BF42" i="55"/>
  <c r="BE31" i="51"/>
  <c r="BF7" i="55"/>
  <c r="BE38" i="51"/>
  <c r="BE28" i="54"/>
  <c r="BF27" i="55"/>
  <c r="BF25" i="55"/>
  <c r="BF36" i="55"/>
  <c r="BE22" i="54"/>
  <c r="BF26" i="55"/>
  <c r="BF11" i="55"/>
  <c r="BE6" i="54"/>
  <c r="BF31" i="55"/>
  <c r="BF8" i="55"/>
  <c r="BE24" i="54"/>
  <c r="BE42" i="51"/>
  <c r="BE38" i="54"/>
  <c r="BF38" i="55"/>
  <c r="BE44" i="54"/>
  <c r="BF22" i="55"/>
  <c r="BE10" i="51"/>
  <c r="BF9" i="55"/>
  <c r="BE33" i="54"/>
  <c r="BF41" i="54"/>
  <c r="BF28" i="54"/>
  <c r="BE41" i="54"/>
  <c r="BF17" i="54"/>
  <c r="BE45" i="54"/>
  <c r="BF15" i="54"/>
  <c r="BF16" i="54"/>
  <c r="BE25" i="54"/>
  <c r="BF33" i="54"/>
  <c r="BF19" i="54"/>
  <c r="BF20" i="54"/>
  <c r="BE29" i="54"/>
  <c r="BF37" i="54"/>
  <c r="BF45" i="54"/>
  <c r="BF35" i="54"/>
  <c r="BF24" i="54"/>
  <c r="BF9" i="54"/>
  <c r="BF27" i="54"/>
  <c r="BE37" i="54"/>
  <c r="BF32" i="54"/>
  <c r="BE9" i="54"/>
  <c r="BF36" i="54"/>
  <c r="BE13" i="54"/>
  <c r="BF21" i="54"/>
  <c r="BF7" i="54"/>
  <c r="BF39" i="54"/>
  <c r="BF40" i="54"/>
  <c r="BE17" i="54"/>
  <c r="BF25" i="54"/>
  <c r="BF11" i="54"/>
  <c r="BF43" i="54"/>
  <c r="BF12" i="54"/>
  <c r="BF44" i="54"/>
  <c r="BE21" i="54"/>
  <c r="BF29" i="54"/>
  <c r="BF23" i="54"/>
  <c r="BF13" i="54"/>
  <c r="BF31" i="54"/>
  <c r="BE27" i="51"/>
  <c r="BF32" i="51"/>
  <c r="BF35" i="51"/>
  <c r="BF21" i="51"/>
  <c r="BF7" i="51"/>
  <c r="BF40" i="51"/>
  <c r="BE17" i="51"/>
  <c r="BE7" i="51"/>
  <c r="BF44" i="51"/>
  <c r="BE21" i="51"/>
  <c r="BE19" i="51"/>
  <c r="BF23" i="51"/>
  <c r="BF24" i="51"/>
  <c r="BE33" i="51"/>
  <c r="BF9" i="51"/>
  <c r="BF41" i="51"/>
  <c r="BE23" i="51"/>
  <c r="BF27" i="51"/>
  <c r="BF28" i="51"/>
  <c r="BE37" i="51"/>
  <c r="BF13" i="51"/>
  <c r="BF45" i="51"/>
  <c r="BE45" i="51"/>
  <c r="BE41" i="51"/>
  <c r="BF39" i="51"/>
  <c r="BF31" i="51"/>
  <c r="BF17" i="51"/>
  <c r="BE13" i="51"/>
  <c r="BF8" i="51"/>
  <c r="BF25" i="51"/>
  <c r="BF11" i="51"/>
  <c r="BF12" i="51"/>
  <c r="BF29" i="51"/>
  <c r="BE11" i="51"/>
  <c r="BF15" i="51"/>
  <c r="BF16" i="51"/>
  <c r="BE25" i="51"/>
  <c r="BF33" i="51"/>
  <c r="BE15" i="51"/>
  <c r="BF19" i="51"/>
  <c r="BF20" i="51"/>
  <c r="BE29" i="51"/>
  <c r="BF37" i="51"/>
  <c r="BE9" i="51"/>
  <c r="BF36" i="51"/>
  <c r="BF43" i="51"/>
  <c r="BD28" i="55" l="1"/>
  <c r="BJ28" i="55" s="1"/>
  <c r="BD34" i="55"/>
  <c r="BJ34" i="55" s="1"/>
  <c r="BD22" i="55"/>
  <c r="BJ22" i="55" s="1"/>
  <c r="BD5" i="55"/>
  <c r="BD25" i="54"/>
  <c r="BJ25" i="54" s="1"/>
  <c r="BD5" i="54"/>
  <c r="BD11" i="51"/>
  <c r="BJ11" i="51" s="1"/>
  <c r="BD14" i="51"/>
  <c r="BJ14" i="51" s="1"/>
  <c r="BD5" i="51"/>
  <c r="BD14" i="50"/>
  <c r="BJ14" i="50" s="1"/>
  <c r="BD21" i="50"/>
  <c r="BJ21" i="50" s="1"/>
  <c r="BD10" i="50"/>
  <c r="BJ10" i="50" s="1"/>
  <c r="BD23" i="50"/>
  <c r="BJ23" i="50" s="1"/>
  <c r="BD20" i="50"/>
  <c r="BJ20" i="50" s="1"/>
  <c r="BD9" i="50"/>
  <c r="BJ9" i="50" s="1"/>
  <c r="BD19" i="50"/>
  <c r="BJ19" i="50" s="1"/>
  <c r="BD15" i="50"/>
  <c r="BJ15" i="50" s="1"/>
  <c r="BD18" i="50"/>
  <c r="BJ18" i="50" s="1"/>
  <c r="BD8" i="50"/>
  <c r="BJ8" i="50" s="1"/>
  <c r="BD22" i="50"/>
  <c r="BJ22" i="50" s="1"/>
  <c r="BD17" i="50"/>
  <c r="BJ17" i="50" s="1"/>
  <c r="BD7" i="50"/>
  <c r="BJ7" i="50" s="1"/>
  <c r="BD16" i="50"/>
  <c r="BJ16" i="50" s="1"/>
  <c r="BD5" i="50"/>
  <c r="BD17" i="49"/>
  <c r="BJ17" i="49" s="1"/>
  <c r="BD8" i="49"/>
  <c r="BJ8" i="49" s="1"/>
  <c r="BD15" i="49"/>
  <c r="BJ15" i="49" s="1"/>
  <c r="BD7" i="49"/>
  <c r="BJ7" i="49" s="1"/>
  <c r="BD19" i="49"/>
  <c r="BJ19" i="49" s="1"/>
  <c r="BD14" i="49"/>
  <c r="BJ14" i="49" s="1"/>
  <c r="BD6" i="49"/>
  <c r="BJ6" i="49" s="1"/>
  <c r="BD16" i="49"/>
  <c r="BJ16" i="49" s="1"/>
  <c r="BD13" i="49"/>
  <c r="BJ13" i="49" s="1"/>
  <c r="BD12" i="49"/>
  <c r="BJ12" i="49" s="1"/>
  <c r="BD9" i="49"/>
  <c r="BJ9" i="49" s="1"/>
  <c r="BD11" i="49"/>
  <c r="BJ11" i="49" s="1"/>
  <c r="BD18" i="49"/>
  <c r="BJ18" i="49" s="1"/>
  <c r="BD10" i="49"/>
  <c r="BJ10" i="49" s="1"/>
  <c r="BD5" i="49"/>
  <c r="BD7" i="55" l="1"/>
  <c r="BJ7" i="55" s="1"/>
  <c r="BD41" i="54"/>
  <c r="BJ41" i="54" s="1"/>
  <c r="BD42" i="55"/>
  <c r="BJ42" i="55" s="1"/>
  <c r="BD24" i="54"/>
  <c r="BJ24" i="54" s="1"/>
  <c r="BD39" i="54"/>
  <c r="BJ39" i="54" s="1"/>
  <c r="BD29" i="54"/>
  <c r="BJ29" i="54" s="1"/>
  <c r="BD27" i="54"/>
  <c r="BJ27" i="54" s="1"/>
  <c r="BD18" i="51"/>
  <c r="BJ18" i="51" s="1"/>
  <c r="BD42" i="54"/>
  <c r="BJ42" i="54" s="1"/>
  <c r="BD21" i="54"/>
  <c r="BJ21" i="54" s="1"/>
  <c r="BD16" i="54"/>
  <c r="BJ16" i="54" s="1"/>
  <c r="BD16" i="51"/>
  <c r="BJ16" i="51" s="1"/>
  <c r="BD26" i="54"/>
  <c r="BJ26" i="54" s="1"/>
  <c r="BD13" i="54"/>
  <c r="BJ13" i="54" s="1"/>
  <c r="BD40" i="54"/>
  <c r="BJ40" i="54" s="1"/>
  <c r="BD35" i="51"/>
  <c r="BJ35" i="51" s="1"/>
  <c r="BD44" i="51"/>
  <c r="BJ44" i="51" s="1"/>
  <c r="BD31" i="54"/>
  <c r="BJ31" i="54" s="1"/>
  <c r="BD45" i="51"/>
  <c r="BJ45" i="51" s="1"/>
  <c r="BD33" i="51"/>
  <c r="BJ33" i="51" s="1"/>
  <c r="BD21" i="51"/>
  <c r="BJ21" i="51" s="1"/>
  <c r="BD45" i="54"/>
  <c r="BJ45" i="54" s="1"/>
  <c r="BD23" i="51"/>
  <c r="BJ23" i="51" s="1"/>
  <c r="BD41" i="51"/>
  <c r="BD22" i="54"/>
  <c r="BJ22" i="54" s="1"/>
  <c r="BD15" i="51"/>
  <c r="BJ15" i="51" s="1"/>
  <c r="BD37" i="51"/>
  <c r="BJ37" i="51" s="1"/>
  <c r="BD31" i="51"/>
  <c r="BJ31" i="51" s="1"/>
  <c r="BD9" i="51"/>
  <c r="BJ9" i="51" s="1"/>
  <c r="BD36" i="54"/>
  <c r="BJ36" i="54" s="1"/>
  <c r="BD39" i="51"/>
  <c r="BJ39" i="51" s="1"/>
  <c r="BD38" i="51"/>
  <c r="BJ38" i="51" s="1"/>
  <c r="BD28" i="51"/>
  <c r="BJ28" i="51" s="1"/>
  <c r="BD7" i="54"/>
  <c r="BJ7" i="54" s="1"/>
  <c r="BD18" i="54"/>
  <c r="BJ18" i="54" s="1"/>
  <c r="BD33" i="54"/>
  <c r="BJ33" i="54" s="1"/>
  <c r="BD25" i="51"/>
  <c r="BJ25" i="51" s="1"/>
  <c r="BD10" i="54"/>
  <c r="BJ10" i="54" s="1"/>
  <c r="BD13" i="51"/>
  <c r="BJ13" i="51" s="1"/>
  <c r="BD37" i="54"/>
  <c r="BD34" i="51"/>
  <c r="BJ34" i="51" s="1"/>
  <c r="BD24" i="51"/>
  <c r="BJ24" i="51" s="1"/>
  <c r="BD42" i="51"/>
  <c r="BD28" i="54"/>
  <c r="BJ28" i="54" s="1"/>
  <c r="BD43" i="51"/>
  <c r="BJ43" i="51" s="1"/>
  <c r="BD6" i="54"/>
  <c r="BJ6" i="54" s="1"/>
  <c r="BD26" i="51"/>
  <c r="BJ26" i="51" s="1"/>
  <c r="BD34" i="54"/>
  <c r="BJ34" i="54" s="1"/>
  <c r="BD17" i="51"/>
  <c r="BJ17" i="51" s="1"/>
  <c r="BD23" i="54"/>
  <c r="BJ23" i="54" s="1"/>
  <c r="BD19" i="54"/>
  <c r="BJ19" i="54" s="1"/>
  <c r="BD7" i="51"/>
  <c r="BJ7" i="51" s="1"/>
  <c r="BD19" i="51"/>
  <c r="BJ19" i="51" s="1"/>
  <c r="BD40" i="51"/>
  <c r="BD29" i="51"/>
  <c r="BJ29" i="51" s="1"/>
  <c r="BD44" i="54"/>
  <c r="BJ44" i="54" s="1"/>
  <c r="BD9" i="54"/>
  <c r="BJ9" i="54" s="1"/>
  <c r="BD38" i="54"/>
  <c r="BD27" i="51"/>
  <c r="BJ27" i="51" s="1"/>
  <c r="BD10" i="51"/>
  <c r="BJ10" i="51" s="1"/>
  <c r="BD32" i="54"/>
  <c r="BJ32" i="54" s="1"/>
  <c r="BD22" i="51"/>
  <c r="BJ22" i="51" s="1"/>
  <c r="BD12" i="54"/>
  <c r="BJ12" i="54" s="1"/>
  <c r="BD30" i="51"/>
  <c r="BJ30" i="51" s="1"/>
  <c r="BD20" i="54"/>
  <c r="BJ20" i="54" s="1"/>
  <c r="BD8" i="51"/>
  <c r="BJ8" i="51" s="1"/>
  <c r="BD15" i="54"/>
  <c r="BJ15" i="54" s="1"/>
  <c r="BD11" i="54"/>
  <c r="BJ11" i="54" s="1"/>
  <c r="BD17" i="54"/>
  <c r="BJ17" i="54" s="1"/>
  <c r="BD35" i="54"/>
  <c r="BJ35" i="54" s="1"/>
  <c r="BD32" i="51"/>
  <c r="BJ32" i="51" s="1"/>
  <c r="BD36" i="51"/>
  <c r="BJ36" i="51" s="1"/>
  <c r="BD14" i="54"/>
  <c r="BJ14" i="54" s="1"/>
  <c r="BD43" i="54"/>
  <c r="BJ43" i="54" s="1"/>
  <c r="BD30" i="54"/>
  <c r="BJ30" i="54" s="1"/>
  <c r="BD12" i="51"/>
  <c r="BJ12" i="51" s="1"/>
  <c r="BD6" i="51"/>
  <c r="BJ6" i="51" s="1"/>
  <c r="BD20" i="51"/>
  <c r="BJ20" i="51" s="1"/>
  <c r="BD15" i="55"/>
  <c r="BJ15" i="55" s="1"/>
  <c r="BD9" i="55"/>
  <c r="BJ9" i="55" s="1"/>
  <c r="BD33" i="55"/>
  <c r="BJ33" i="55" s="1"/>
  <c r="BD8" i="55"/>
  <c r="BJ8" i="55" s="1"/>
  <c r="BD44" i="55"/>
  <c r="BJ44" i="55" s="1"/>
  <c r="BD11" i="55"/>
  <c r="BJ11" i="55" s="1"/>
  <c r="BD10" i="55"/>
  <c r="BJ10" i="55" s="1"/>
  <c r="BD12" i="55"/>
  <c r="BJ12" i="55" s="1"/>
  <c r="BD35" i="55"/>
  <c r="BJ35" i="55" s="1"/>
  <c r="BD45" i="55"/>
  <c r="BJ45" i="55" s="1"/>
  <c r="BD14" i="55"/>
  <c r="BJ14" i="55" s="1"/>
  <c r="BD29" i="55"/>
  <c r="BJ29" i="55" s="1"/>
  <c r="BD6" i="55"/>
  <c r="BJ6" i="55" s="1"/>
  <c r="BD43" i="55"/>
  <c r="BJ43" i="55" s="1"/>
  <c r="BD31" i="55"/>
  <c r="BJ31" i="55" s="1"/>
  <c r="BD39" i="55"/>
  <c r="BJ39" i="55" s="1"/>
  <c r="BD27" i="55"/>
  <c r="BJ27" i="55" s="1"/>
  <c r="BD26" i="55"/>
  <c r="BJ26" i="55" s="1"/>
  <c r="BD36" i="55"/>
  <c r="BJ36" i="55" s="1"/>
  <c r="BD24" i="55"/>
  <c r="BJ24" i="55" s="1"/>
  <c r="BD32" i="55"/>
  <c r="BJ32" i="55" s="1"/>
  <c r="BD41" i="55"/>
  <c r="BJ41" i="55" s="1"/>
  <c r="BD20" i="55"/>
  <c r="BJ20" i="55" s="1"/>
  <c r="BD21" i="55"/>
  <c r="BJ21" i="55" s="1"/>
  <c r="BD13" i="55"/>
  <c r="BJ13" i="55" s="1"/>
  <c r="BD25" i="55"/>
  <c r="BJ25" i="55" s="1"/>
  <c r="BD37" i="55"/>
  <c r="BJ37" i="55" s="1"/>
  <c r="BD30" i="55"/>
  <c r="BJ30" i="55" s="1"/>
  <c r="BD23" i="55"/>
  <c r="BJ23" i="55" s="1"/>
  <c r="BD17" i="55"/>
  <c r="BJ17" i="55" s="1"/>
  <c r="BD19" i="55"/>
  <c r="BJ19" i="55" s="1"/>
  <c r="BD18" i="55"/>
  <c r="BJ18" i="55" s="1"/>
  <c r="BD16" i="55"/>
  <c r="BJ16" i="55" s="1"/>
  <c r="BD38" i="55"/>
  <c r="BJ38" i="55" s="1"/>
  <c r="BD40" i="55"/>
  <c r="BJ40" i="55" s="1"/>
  <c r="BC28" i="55"/>
  <c r="BC31" i="55"/>
  <c r="BC19" i="55"/>
  <c r="BC5" i="55"/>
  <c r="BC5" i="54"/>
  <c r="BC6" i="51"/>
  <c r="BC5" i="51"/>
  <c r="BC19" i="50"/>
  <c r="BC22" i="50"/>
  <c r="BC18" i="50"/>
  <c r="BC14" i="50"/>
  <c r="BC8" i="50"/>
  <c r="BC21" i="50"/>
  <c r="BC17" i="50"/>
  <c r="BC10" i="50"/>
  <c r="BC7" i="50"/>
  <c r="BC23" i="50"/>
  <c r="BC15" i="50"/>
  <c r="BC20" i="50"/>
  <c r="BC16" i="50"/>
  <c r="BC9" i="50"/>
  <c r="BC5" i="50"/>
  <c r="BC17" i="49"/>
  <c r="BC16" i="49"/>
  <c r="BC12" i="49"/>
  <c r="BC8" i="49"/>
  <c r="BC9" i="49"/>
  <c r="BC15" i="49"/>
  <c r="BC11" i="49"/>
  <c r="BC7" i="49"/>
  <c r="BC19" i="49"/>
  <c r="BC13" i="49"/>
  <c r="BC18" i="49"/>
  <c r="BC14" i="49"/>
  <c r="BC10" i="49"/>
  <c r="BC6" i="49"/>
  <c r="BC5" i="49"/>
  <c r="BC11" i="55" l="1"/>
  <c r="BC30" i="54"/>
  <c r="BC18" i="55"/>
  <c r="BC42" i="51"/>
  <c r="BC20" i="55"/>
  <c r="BC22" i="51"/>
  <c r="BC18" i="54"/>
  <c r="BC42" i="54"/>
  <c r="BC21" i="55"/>
  <c r="BC30" i="55"/>
  <c r="BC12" i="55"/>
  <c r="BC37" i="55"/>
  <c r="BC34" i="55"/>
  <c r="BC32" i="55"/>
  <c r="BC42" i="55"/>
  <c r="BC27" i="55"/>
  <c r="BC38" i="55"/>
  <c r="BC9" i="55"/>
  <c r="BC43" i="55"/>
  <c r="BC17" i="55"/>
  <c r="BC29" i="55"/>
  <c r="BC23" i="55"/>
  <c r="BC13" i="55"/>
  <c r="BC38" i="54"/>
  <c r="BC26" i="55"/>
  <c r="BC24" i="55"/>
  <c r="BC41" i="55"/>
  <c r="BC22" i="55"/>
  <c r="BC45" i="55"/>
  <c r="BC40" i="55"/>
  <c r="BC14" i="55"/>
  <c r="BC44" i="55"/>
  <c r="BC10" i="55"/>
  <c r="BC39" i="55"/>
  <c r="BC16" i="55"/>
  <c r="BC25" i="55"/>
  <c r="BC35" i="55"/>
  <c r="BC36" i="55"/>
  <c r="BC15" i="55"/>
  <c r="BC8" i="55"/>
  <c r="BC33" i="55"/>
  <c r="BC7" i="55"/>
  <c r="BC34" i="51"/>
  <c r="BC6" i="55"/>
  <c r="BC22" i="54"/>
  <c r="BC18" i="51"/>
  <c r="BC14" i="54"/>
  <c r="BC26" i="51"/>
  <c r="BC10" i="51"/>
  <c r="BC14" i="51"/>
  <c r="BC34" i="54"/>
  <c r="BC30" i="51"/>
  <c r="BC38" i="51"/>
  <c r="BC10" i="54"/>
  <c r="BC26" i="54"/>
  <c r="BC6" i="54"/>
  <c r="BC16" i="54"/>
  <c r="BC25" i="54"/>
  <c r="BC41" i="54"/>
  <c r="BC11" i="54"/>
  <c r="BC27" i="54"/>
  <c r="BC43" i="54"/>
  <c r="BC20" i="54"/>
  <c r="BC36" i="54"/>
  <c r="BC13" i="54"/>
  <c r="BC29" i="54"/>
  <c r="BC45" i="54"/>
  <c r="BC7" i="54"/>
  <c r="BC39" i="54"/>
  <c r="BC9" i="54"/>
  <c r="BC15" i="54"/>
  <c r="BC31" i="54"/>
  <c r="BC24" i="54"/>
  <c r="BC40" i="54"/>
  <c r="BC17" i="54"/>
  <c r="BC33" i="54"/>
  <c r="BC23" i="54"/>
  <c r="BC32" i="54"/>
  <c r="BC19" i="54"/>
  <c r="BC35" i="54"/>
  <c r="BC12" i="54"/>
  <c r="BC28" i="54"/>
  <c r="BC44" i="54"/>
  <c r="BC21" i="54"/>
  <c r="BC37" i="54"/>
  <c r="BC31" i="51"/>
  <c r="BC8" i="51"/>
  <c r="BC17" i="51"/>
  <c r="BC33" i="51"/>
  <c r="BC19" i="51"/>
  <c r="BC35" i="51"/>
  <c r="BC12" i="51"/>
  <c r="BC28" i="51"/>
  <c r="BC44" i="51"/>
  <c r="BC21" i="51"/>
  <c r="BC37" i="51"/>
  <c r="BC15" i="51"/>
  <c r="BC40" i="51"/>
  <c r="BC7" i="51"/>
  <c r="BC23" i="51"/>
  <c r="BC39" i="51"/>
  <c r="BC16" i="51"/>
  <c r="BC32" i="51"/>
  <c r="BC9" i="51"/>
  <c r="BC25" i="51"/>
  <c r="BC41" i="51"/>
  <c r="BC24" i="51"/>
  <c r="BC11" i="51"/>
  <c r="BC27" i="51"/>
  <c r="BC43" i="51"/>
  <c r="BC20" i="51"/>
  <c r="BC36" i="51"/>
  <c r="BC13" i="51"/>
  <c r="BC29" i="51"/>
  <c r="BC45" i="51"/>
  <c r="BB9" i="55" l="1"/>
  <c r="BB19" i="55"/>
  <c r="BB5" i="55"/>
  <c r="BB30" i="54"/>
  <c r="BB5" i="54"/>
  <c r="BB5" i="51"/>
  <c r="BB19" i="50"/>
  <c r="BB22" i="50"/>
  <c r="BB18" i="50"/>
  <c r="BB14" i="50"/>
  <c r="BB8" i="50"/>
  <c r="BB15" i="50"/>
  <c r="BB21" i="50"/>
  <c r="BB17" i="50"/>
  <c r="BB10" i="50"/>
  <c r="BB7" i="50"/>
  <c r="BB23" i="50"/>
  <c r="BB20" i="50"/>
  <c r="BB16" i="50"/>
  <c r="BB9" i="50"/>
  <c r="BB5" i="50"/>
  <c r="BB13" i="49"/>
  <c r="BB16" i="49"/>
  <c r="BB12" i="49"/>
  <c r="BB8" i="49"/>
  <c r="BB17" i="49"/>
  <c r="BB9" i="49"/>
  <c r="BB15" i="49"/>
  <c r="BB11" i="49"/>
  <c r="BB7" i="49"/>
  <c r="BB19" i="49"/>
  <c r="BB18" i="49"/>
  <c r="BB14" i="49"/>
  <c r="BB10" i="49"/>
  <c r="BB6" i="49"/>
  <c r="BB5" i="49"/>
  <c r="BB14" i="51" l="1"/>
  <c r="BB26" i="51"/>
  <c r="BB14" i="54"/>
  <c r="BB17" i="55"/>
  <c r="BB15" i="55"/>
  <c r="BB37" i="55"/>
  <c r="BB38" i="55"/>
  <c r="BB42" i="55"/>
  <c r="BB6" i="55"/>
  <c r="BB44" i="55"/>
  <c r="BB36" i="55"/>
  <c r="BB18" i="55"/>
  <c r="BB11" i="55"/>
  <c r="BB45" i="55"/>
  <c r="BB14" i="55"/>
  <c r="BB31" i="55"/>
  <c r="BB26" i="55"/>
  <c r="BB34" i="51"/>
  <c r="BB10" i="54"/>
  <c r="BB22" i="51"/>
  <c r="BB42" i="51"/>
  <c r="BB18" i="51"/>
  <c r="BB6" i="51"/>
  <c r="BB22" i="54"/>
  <c r="BB7" i="55"/>
  <c r="BB6" i="54"/>
  <c r="BB27" i="55"/>
  <c r="BB13" i="55"/>
  <c r="BB12" i="55"/>
  <c r="BB23" i="55"/>
  <c r="BB41" i="55"/>
  <c r="BB30" i="51"/>
  <c r="BB24" i="55"/>
  <c r="BB43" i="55"/>
  <c r="BB30" i="55"/>
  <c r="BB38" i="51"/>
  <c r="BB8" i="55"/>
  <c r="BB33" i="55"/>
  <c r="BB18" i="54"/>
  <c r="BB16" i="55"/>
  <c r="BB39" i="55"/>
  <c r="BB28" i="55"/>
  <c r="BB34" i="55"/>
  <c r="BB29" i="55"/>
  <c r="BB42" i="54"/>
  <c r="BB25" i="55"/>
  <c r="BB10" i="51"/>
  <c r="BB26" i="54"/>
  <c r="BB35" i="55"/>
  <c r="BB32" i="55"/>
  <c r="BB38" i="54"/>
  <c r="BB34" i="54"/>
  <c r="BB20" i="55"/>
  <c r="BB10" i="55"/>
  <c r="BB21" i="55"/>
  <c r="BB22" i="55"/>
  <c r="BB40" i="55"/>
  <c r="BB7" i="54"/>
  <c r="BB23" i="54"/>
  <c r="BB39" i="54"/>
  <c r="BB16" i="54"/>
  <c r="BB32" i="54"/>
  <c r="BB9" i="54"/>
  <c r="BB25" i="54"/>
  <c r="BB41" i="54"/>
  <c r="BB11" i="54"/>
  <c r="BB27" i="54"/>
  <c r="BB43" i="54"/>
  <c r="BB20" i="54"/>
  <c r="BB36" i="54"/>
  <c r="BB13" i="54"/>
  <c r="BB29" i="54"/>
  <c r="BB45" i="54"/>
  <c r="BB15" i="54"/>
  <c r="BB31" i="54"/>
  <c r="BB24" i="54"/>
  <c r="BB40" i="54"/>
  <c r="BB17" i="54"/>
  <c r="BB33" i="54"/>
  <c r="BB19" i="54"/>
  <c r="BB35" i="54"/>
  <c r="BB12" i="54"/>
  <c r="BB28" i="54"/>
  <c r="BB44" i="54"/>
  <c r="BB21" i="54"/>
  <c r="BB37" i="54"/>
  <c r="BB11" i="51"/>
  <c r="BB15" i="51"/>
  <c r="BB31" i="51"/>
  <c r="BB8" i="51"/>
  <c r="BB24" i="51"/>
  <c r="BB40" i="51"/>
  <c r="BB17" i="51"/>
  <c r="BB33" i="51"/>
  <c r="BB19" i="51"/>
  <c r="BB35" i="51"/>
  <c r="BB12" i="51"/>
  <c r="BB28" i="51"/>
  <c r="BB44" i="51"/>
  <c r="BB21" i="51"/>
  <c r="BB37" i="51"/>
  <c r="BB7" i="51"/>
  <c r="BB23" i="51"/>
  <c r="BB39" i="51"/>
  <c r="BB16" i="51"/>
  <c r="BB32" i="51"/>
  <c r="BB9" i="51"/>
  <c r="BB25" i="51"/>
  <c r="BB41" i="51"/>
  <c r="BB27" i="51"/>
  <c r="BB43" i="51"/>
  <c r="BB20" i="51"/>
  <c r="BB36" i="51"/>
  <c r="BB13" i="51"/>
  <c r="BB29" i="51"/>
  <c r="BB45" i="51"/>
  <c r="BA5" i="55" l="1"/>
  <c r="BA5" i="54"/>
  <c r="BA5" i="51"/>
  <c r="BA23" i="50"/>
  <c r="BA5" i="50"/>
  <c r="BA22" i="50"/>
  <c r="BA18" i="50"/>
  <c r="BA14" i="50"/>
  <c r="BA8" i="50"/>
  <c r="BA21" i="50"/>
  <c r="BA17" i="50"/>
  <c r="BA10" i="50"/>
  <c r="BA7" i="50"/>
  <c r="BA20" i="50"/>
  <c r="BA16" i="50"/>
  <c r="BA9" i="50"/>
  <c r="BA19" i="50"/>
  <c r="BA15" i="50"/>
  <c r="BA19" i="49"/>
  <c r="BA5" i="49"/>
  <c r="BA16" i="49"/>
  <c r="BA12" i="49"/>
  <c r="BA8" i="49"/>
  <c r="BA15" i="49"/>
  <c r="BA11" i="49"/>
  <c r="BA7" i="49"/>
  <c r="BA18" i="49"/>
  <c r="BA14" i="49"/>
  <c r="BA10" i="49"/>
  <c r="BA6" i="49"/>
  <c r="BA17" i="49"/>
  <c r="BA13" i="49"/>
  <c r="BA9" i="49"/>
  <c r="BA14" i="55" l="1"/>
  <c r="BA30" i="55"/>
  <c r="BA7" i="55"/>
  <c r="BA23" i="55"/>
  <c r="BA39" i="55"/>
  <c r="BA20" i="55"/>
  <c r="BA36" i="55"/>
  <c r="BA17" i="55"/>
  <c r="BA33" i="55"/>
  <c r="BA18" i="55"/>
  <c r="BA34" i="55"/>
  <c r="BA11" i="55"/>
  <c r="BA27" i="55"/>
  <c r="BA43" i="55"/>
  <c r="BA8" i="55"/>
  <c r="BA24" i="55"/>
  <c r="BA40" i="55"/>
  <c r="BA21" i="55"/>
  <c r="BA37" i="55"/>
  <c r="BA6" i="55"/>
  <c r="BA22" i="55"/>
  <c r="BA38" i="55"/>
  <c r="BA15" i="55"/>
  <c r="BA31" i="55"/>
  <c r="BA12" i="55"/>
  <c r="BA28" i="55"/>
  <c r="BA44" i="55"/>
  <c r="BA9" i="55"/>
  <c r="BA25" i="55"/>
  <c r="BA41" i="55"/>
  <c r="BA10" i="55"/>
  <c r="BA26" i="55"/>
  <c r="BA42" i="55"/>
  <c r="BA19" i="55"/>
  <c r="BA35" i="55"/>
  <c r="BA16" i="55"/>
  <c r="BA32" i="55"/>
  <c r="BA13" i="55"/>
  <c r="BA29" i="55"/>
  <c r="BA45" i="55"/>
  <c r="BA6" i="54"/>
  <c r="BA22" i="54"/>
  <c r="BA38" i="54"/>
  <c r="BA15" i="54"/>
  <c r="BA31" i="54"/>
  <c r="BA12" i="54"/>
  <c r="BA28" i="54"/>
  <c r="BA44" i="54"/>
  <c r="BA9" i="54"/>
  <c r="BA25" i="54"/>
  <c r="BA41" i="54"/>
  <c r="BA10" i="54"/>
  <c r="BA26" i="54"/>
  <c r="BA42" i="54"/>
  <c r="BA19" i="54"/>
  <c r="BA35" i="54"/>
  <c r="BA16" i="54"/>
  <c r="BA32" i="54"/>
  <c r="BA13" i="54"/>
  <c r="BA29" i="54"/>
  <c r="BA45" i="54"/>
  <c r="BA14" i="54"/>
  <c r="BA30" i="54"/>
  <c r="BA7" i="54"/>
  <c r="BA23" i="54"/>
  <c r="BA39" i="54"/>
  <c r="BA20" i="54"/>
  <c r="BA36" i="54"/>
  <c r="BA17" i="54"/>
  <c r="BA33" i="54"/>
  <c r="BA18" i="54"/>
  <c r="BA34" i="54"/>
  <c r="BA11" i="54"/>
  <c r="BA27" i="54"/>
  <c r="BA43" i="54"/>
  <c r="BA24" i="54"/>
  <c r="BA40" i="54"/>
  <c r="BA21" i="54"/>
  <c r="BA37" i="54"/>
  <c r="BA14" i="51"/>
  <c r="BA30" i="51"/>
  <c r="BA7" i="51"/>
  <c r="BA23" i="51"/>
  <c r="BA39" i="51"/>
  <c r="BA20" i="51"/>
  <c r="BA36" i="51"/>
  <c r="BA17" i="51"/>
  <c r="BA33" i="51"/>
  <c r="BA18" i="51"/>
  <c r="BA34" i="51"/>
  <c r="BA11" i="51"/>
  <c r="BA27" i="51"/>
  <c r="BA43" i="51"/>
  <c r="BA8" i="51"/>
  <c r="BA24" i="51"/>
  <c r="BA40" i="51"/>
  <c r="BA21" i="51"/>
  <c r="BA37" i="51"/>
  <c r="BA6" i="51"/>
  <c r="BA22" i="51"/>
  <c r="BA38" i="51"/>
  <c r="BA15" i="51"/>
  <c r="BA31" i="51"/>
  <c r="BA12" i="51"/>
  <c r="BA28" i="51"/>
  <c r="BA44" i="51"/>
  <c r="BA9" i="51"/>
  <c r="BA25" i="51"/>
  <c r="BA41" i="51"/>
  <c r="BA10" i="51"/>
  <c r="BA26" i="51"/>
  <c r="BA42" i="51"/>
  <c r="BA19" i="51"/>
  <c r="BA35" i="51"/>
  <c r="BA16" i="51"/>
  <c r="BA32" i="51"/>
  <c r="BA13" i="51"/>
  <c r="BA29" i="51"/>
  <c r="BA45" i="51"/>
  <c r="AZ35" i="55" l="1"/>
  <c r="AZ14" i="55"/>
  <c r="AZ12" i="55"/>
  <c r="AZ41" i="55"/>
  <c r="AZ11" i="55"/>
  <c r="AZ45" i="55"/>
  <c r="AZ26" i="55"/>
  <c r="AZ10" i="55"/>
  <c r="AZ25" i="55"/>
  <c r="AZ24" i="55"/>
  <c r="AZ8" i="55"/>
  <c r="AZ44" i="55"/>
  <c r="AZ38" i="55"/>
  <c r="AZ22" i="55"/>
  <c r="AZ6" i="55"/>
  <c r="AZ5" i="55"/>
  <c r="AZ28" i="55"/>
  <c r="AZ27" i="55"/>
  <c r="AZ42" i="55"/>
  <c r="AZ13" i="55"/>
  <c r="AZ36" i="55"/>
  <c r="AZ20" i="55"/>
  <c r="AZ17" i="55"/>
  <c r="AZ39" i="55"/>
  <c r="AZ21" i="55"/>
  <c r="AZ43" i="55"/>
  <c r="AZ34" i="55"/>
  <c r="AZ18" i="54"/>
  <c r="AZ15" i="54"/>
  <c r="AZ5" i="54"/>
  <c r="AZ13" i="54"/>
  <c r="AZ20" i="54"/>
  <c r="AZ44" i="54"/>
  <c r="AZ10" i="54"/>
  <c r="AZ8" i="51"/>
  <c r="AZ5" i="51"/>
  <c r="AZ17" i="50"/>
  <c r="AZ16" i="50"/>
  <c r="AZ15" i="50"/>
  <c r="AZ10" i="50"/>
  <c r="AZ9" i="50"/>
  <c r="AZ18" i="50"/>
  <c r="AZ14" i="50"/>
  <c r="AZ7" i="50"/>
  <c r="AZ22" i="50"/>
  <c r="AZ8" i="50"/>
  <c r="AZ5" i="50"/>
  <c r="AZ23" i="50"/>
  <c r="AZ21" i="50"/>
  <c r="AZ20" i="50"/>
  <c r="AZ19" i="50"/>
  <c r="AZ10" i="49"/>
  <c r="AZ9" i="49"/>
  <c r="AZ6" i="49"/>
  <c r="AZ18" i="49"/>
  <c r="AZ17" i="49"/>
  <c r="AZ5" i="49"/>
  <c r="AZ11" i="49"/>
  <c r="AZ7" i="49"/>
  <c r="AZ19" i="49"/>
  <c r="AZ12" i="49"/>
  <c r="AZ15" i="49"/>
  <c r="AZ16" i="49"/>
  <c r="AZ14" i="49"/>
  <c r="AZ8" i="49"/>
  <c r="AZ13" i="49"/>
  <c r="AZ33" i="55" l="1"/>
  <c r="AZ37" i="55"/>
  <c r="AZ19" i="55"/>
  <c r="AZ41" i="54"/>
  <c r="AZ42" i="54"/>
  <c r="AZ35" i="51"/>
  <c r="AZ29" i="51"/>
  <c r="AZ19" i="51"/>
  <c r="AZ40" i="55"/>
  <c r="AZ18" i="55"/>
  <c r="AZ23" i="51"/>
  <c r="AZ13" i="51"/>
  <c r="AZ24" i="54"/>
  <c r="AZ7" i="54"/>
  <c r="AZ14" i="51"/>
  <c r="AZ30" i="51"/>
  <c r="AZ36" i="51"/>
  <c r="AZ17" i="54"/>
  <c r="AZ26" i="54"/>
  <c r="AZ27" i="51"/>
  <c r="AZ32" i="54"/>
  <c r="AZ40" i="51"/>
  <c r="AZ28" i="54"/>
  <c r="AZ31" i="54"/>
  <c r="AZ12" i="51"/>
  <c r="AZ39" i="51"/>
  <c r="AZ36" i="54"/>
  <c r="AZ17" i="51"/>
  <c r="AZ35" i="54"/>
  <c r="AZ19" i="54"/>
  <c r="AZ45" i="54"/>
  <c r="AZ21" i="51"/>
  <c r="AZ25" i="54"/>
  <c r="AZ9" i="54"/>
  <c r="AZ31" i="51"/>
  <c r="AZ9" i="51"/>
  <c r="AZ16" i="54"/>
  <c r="AZ14" i="54"/>
  <c r="AZ42" i="51"/>
  <c r="AZ37" i="54"/>
  <c r="AZ25" i="51"/>
  <c r="AZ10" i="51"/>
  <c r="AZ21" i="54"/>
  <c r="AZ32" i="51"/>
  <c r="AZ27" i="54"/>
  <c r="AZ38" i="51"/>
  <c r="AZ38" i="54"/>
  <c r="AZ43" i="51"/>
  <c r="AZ30" i="54"/>
  <c r="AZ28" i="51"/>
  <c r="AZ26" i="51"/>
  <c r="AZ40" i="54"/>
  <c r="AZ18" i="51"/>
  <c r="AZ39" i="54"/>
  <c r="AZ6" i="51"/>
  <c r="AZ11" i="54"/>
  <c r="AZ6" i="54"/>
  <c r="AZ16" i="51"/>
  <c r="AZ11" i="51"/>
  <c r="AZ34" i="54"/>
  <c r="AZ15" i="51"/>
  <c r="AZ33" i="51"/>
  <c r="AZ24" i="51"/>
  <c r="AZ29" i="54"/>
  <c r="AZ23" i="54"/>
  <c r="AZ22" i="54"/>
  <c r="AZ43" i="54"/>
  <c r="AZ12" i="54"/>
  <c r="AZ33" i="54"/>
  <c r="AZ37" i="51"/>
  <c r="AZ45" i="51"/>
  <c r="AZ22" i="51"/>
  <c r="AZ41" i="51"/>
  <c r="AZ44" i="51"/>
  <c r="AZ20" i="51"/>
  <c r="AZ34" i="51"/>
  <c r="AZ7" i="51"/>
  <c r="AZ31" i="55"/>
  <c r="AZ29" i="55"/>
  <c r="AZ30" i="55"/>
  <c r="AZ23" i="55"/>
  <c r="AZ32" i="55"/>
  <c r="AZ7" i="55"/>
  <c r="AZ15" i="55"/>
  <c r="AZ16" i="55"/>
  <c r="AZ9" i="55"/>
  <c r="AY5" i="55" l="1"/>
  <c r="AY14" i="55"/>
  <c r="AY5" i="54"/>
  <c r="AY34" i="54"/>
  <c r="AY36" i="54"/>
  <c r="AY45" i="54"/>
  <c r="AY13" i="54"/>
  <c r="AY24" i="54"/>
  <c r="AY27" i="54"/>
  <c r="AY19" i="54"/>
  <c r="AY33" i="54"/>
  <c r="AY5" i="51"/>
  <c r="AY42" i="51"/>
  <c r="AY25" i="51"/>
  <c r="AY31" i="51"/>
  <c r="AY17" i="50"/>
  <c r="AY10" i="50"/>
  <c r="AY9" i="50"/>
  <c r="AY5" i="50"/>
  <c r="AY14" i="50"/>
  <c r="AY8" i="50"/>
  <c r="AY19" i="50"/>
  <c r="AY22" i="50"/>
  <c r="AY20" i="50"/>
  <c r="AY7" i="50"/>
  <c r="AY23" i="50"/>
  <c r="AY15" i="50"/>
  <c r="AY18" i="50"/>
  <c r="AY21" i="50"/>
  <c r="AY16" i="50"/>
  <c r="AY6" i="49"/>
  <c r="AY5" i="49"/>
  <c r="AY15" i="49"/>
  <c r="AY17" i="49"/>
  <c r="AY11" i="49"/>
  <c r="AY7" i="49"/>
  <c r="AY18" i="49"/>
  <c r="AY13" i="49"/>
  <c r="AY16" i="49"/>
  <c r="AY14" i="49"/>
  <c r="AY8" i="49"/>
  <c r="AY19" i="49"/>
  <c r="AY9" i="49"/>
  <c r="AY12" i="49"/>
  <c r="AY10" i="49"/>
  <c r="AY11" i="54" l="1"/>
  <c r="AY40" i="51"/>
  <c r="AY32" i="55"/>
  <c r="AY39" i="51"/>
  <c r="AY6" i="51"/>
  <c r="AY21" i="51"/>
  <c r="AY35" i="54"/>
  <c r="AY12" i="51"/>
  <c r="AY23" i="51"/>
  <c r="AY31" i="54"/>
  <c r="AY22" i="51"/>
  <c r="AY20" i="51"/>
  <c r="AY29" i="54"/>
  <c r="AY41" i="51"/>
  <c r="AY26" i="54"/>
  <c r="AY44" i="51"/>
  <c r="AY17" i="51"/>
  <c r="AY35" i="51"/>
  <c r="AY30" i="54"/>
  <c r="AY31" i="55"/>
  <c r="AY40" i="55"/>
  <c r="AY44" i="55"/>
  <c r="AY33" i="55"/>
  <c r="AY34" i="55"/>
  <c r="AY8" i="55"/>
  <c r="AY16" i="55"/>
  <c r="AY12" i="54"/>
  <c r="AY28" i="51"/>
  <c r="AY19" i="51"/>
  <c r="AY12" i="55"/>
  <c r="AY6" i="54"/>
  <c r="AY30" i="55"/>
  <c r="AY41" i="55"/>
  <c r="AY39" i="55"/>
  <c r="AY23" i="54"/>
  <c r="AY43" i="55"/>
  <c r="AY20" i="54"/>
  <c r="AY24" i="51"/>
  <c r="AY33" i="51"/>
  <c r="AY32" i="54"/>
  <c r="AY17" i="54"/>
  <c r="AY43" i="51"/>
  <c r="AY26" i="55"/>
  <c r="AY42" i="55"/>
  <c r="AY7" i="51"/>
  <c r="AY36" i="55"/>
  <c r="AY25" i="54"/>
  <c r="AY23" i="55"/>
  <c r="AY40" i="54"/>
  <c r="AY45" i="51"/>
  <c r="AY10" i="55"/>
  <c r="AY13" i="51"/>
  <c r="AY37" i="54"/>
  <c r="AY15" i="51"/>
  <c r="AY13" i="55"/>
  <c r="AY38" i="55"/>
  <c r="AY39" i="54"/>
  <c r="AY10" i="51"/>
  <c r="AY29" i="51"/>
  <c r="AY21" i="54"/>
  <c r="AY37" i="51"/>
  <c r="AY32" i="51"/>
  <c r="AY38" i="54"/>
  <c r="AY9" i="51"/>
  <c r="AY14" i="51"/>
  <c r="AY18" i="54"/>
  <c r="AY18" i="51"/>
  <c r="AY43" i="54"/>
  <c r="AY27" i="51"/>
  <c r="AY26" i="51"/>
  <c r="AY16" i="51"/>
  <c r="AY24" i="55"/>
  <c r="AY22" i="54"/>
  <c r="AY16" i="54"/>
  <c r="AY28" i="55"/>
  <c r="AY34" i="51"/>
  <c r="AY14" i="54"/>
  <c r="AY28" i="54"/>
  <c r="AY15" i="54"/>
  <c r="AY6" i="55"/>
  <c r="AY44" i="54"/>
  <c r="AY25" i="55"/>
  <c r="AY36" i="51"/>
  <c r="AY22" i="55"/>
  <c r="AY9" i="54"/>
  <c r="AY41" i="54"/>
  <c r="AY30" i="51"/>
  <c r="AY11" i="51"/>
  <c r="AY7" i="54"/>
  <c r="AY8" i="51"/>
  <c r="AY10" i="54"/>
  <c r="AY45" i="55"/>
  <c r="AY20" i="55"/>
  <c r="AY35" i="55"/>
  <c r="AY11" i="55"/>
  <c r="AY7" i="55"/>
  <c r="AY27" i="55"/>
  <c r="AY15" i="55"/>
  <c r="AY9" i="55"/>
  <c r="AY37" i="55"/>
  <c r="AY19" i="55"/>
  <c r="AY29" i="55"/>
  <c r="AY18" i="55"/>
  <c r="AY17" i="55"/>
  <c r="AY21" i="55"/>
  <c r="AY38" i="51"/>
  <c r="AY42" i="54"/>
  <c r="AX38" i="55" l="1"/>
  <c r="AX5" i="55"/>
  <c r="AX5" i="54"/>
  <c r="AX42" i="54"/>
  <c r="AX5" i="51"/>
  <c r="AX30" i="51"/>
  <c r="AX34" i="51"/>
  <c r="AX38" i="51"/>
  <c r="AX14" i="50"/>
  <c r="AX19" i="50"/>
  <c r="AX20" i="50"/>
  <c r="AX5" i="50"/>
  <c r="AX16" i="50"/>
  <c r="AX15" i="50"/>
  <c r="AX21" i="50"/>
  <c r="AX10" i="50"/>
  <c r="AX18" i="50"/>
  <c r="AX22" i="50"/>
  <c r="AX9" i="50"/>
  <c r="AX7" i="50"/>
  <c r="AX17" i="50"/>
  <c r="AX23" i="50"/>
  <c r="AX8" i="50"/>
  <c r="AX10" i="49"/>
  <c r="AX15" i="49"/>
  <c r="AX18" i="49"/>
  <c r="AX16" i="49"/>
  <c r="AX7" i="49"/>
  <c r="AX17" i="49"/>
  <c r="AX5" i="49"/>
  <c r="AX11" i="49"/>
  <c r="AX8" i="49"/>
  <c r="AX14" i="49"/>
  <c r="AX19" i="49"/>
  <c r="AX13" i="49"/>
  <c r="AX12" i="49"/>
  <c r="AX6" i="49"/>
  <c r="AX9" i="49"/>
  <c r="B4" i="55"/>
  <c r="B4" i="54"/>
  <c r="B4" i="51"/>
  <c r="B4" i="49"/>
  <c r="M5" i="55" l="1"/>
  <c r="M5" i="50"/>
  <c r="M5" i="54"/>
  <c r="M5" i="51"/>
  <c r="AX6" i="51"/>
  <c r="AX22" i="54"/>
  <c r="AX28" i="55"/>
  <c r="AX17" i="55"/>
  <c r="AX6" i="55"/>
  <c r="AX22" i="55"/>
  <c r="AX26" i="54"/>
  <c r="AX31" i="55"/>
  <c r="AX25" i="55"/>
  <c r="AX21" i="55"/>
  <c r="AX14" i="55"/>
  <c r="AX43" i="55"/>
  <c r="AX38" i="54"/>
  <c r="AX6" i="54"/>
  <c r="AX32" i="55"/>
  <c r="AX42" i="55"/>
  <c r="AX20" i="55"/>
  <c r="AX15" i="55"/>
  <c r="AX14" i="51"/>
  <c r="AX39" i="55"/>
  <c r="AX16" i="55"/>
  <c r="AX27" i="55"/>
  <c r="AX10" i="55"/>
  <c r="AX23" i="55"/>
  <c r="AX35" i="55"/>
  <c r="AX11" i="55"/>
  <c r="AX26" i="51"/>
  <c r="AX40" i="55"/>
  <c r="AX18" i="55"/>
  <c r="AX34" i="54"/>
  <c r="AX9" i="55"/>
  <c r="AX8" i="55"/>
  <c r="AX19" i="55"/>
  <c r="AX44" i="55"/>
  <c r="AX30" i="55"/>
  <c r="AX33" i="55"/>
  <c r="AX7" i="55"/>
  <c r="AX13" i="55"/>
  <c r="AX34" i="55"/>
  <c r="AX18" i="54"/>
  <c r="AX22" i="51"/>
  <c r="AX42" i="51"/>
  <c r="AX14" i="54"/>
  <c r="AX45" i="55"/>
  <c r="AX10" i="54"/>
  <c r="AX26" i="55"/>
  <c r="AX30" i="54"/>
  <c r="AX29" i="55"/>
  <c r="AX24" i="55"/>
  <c r="AX10" i="51"/>
  <c r="AX36" i="55"/>
  <c r="AX41" i="55"/>
  <c r="AX12" i="55"/>
  <c r="AX18" i="51"/>
  <c r="AX37" i="55"/>
  <c r="M16" i="50" l="1"/>
  <c r="M45" i="55"/>
  <c r="M9" i="55"/>
  <c r="M29" i="55"/>
  <c r="M16" i="55"/>
  <c r="M15" i="55"/>
  <c r="M14" i="50"/>
  <c r="M19" i="50"/>
  <c r="M26" i="55"/>
  <c r="M17" i="50"/>
  <c r="M18" i="55"/>
  <c r="M13" i="55"/>
  <c r="M20" i="50"/>
  <c r="M18" i="50"/>
  <c r="M35" i="55"/>
  <c r="M22" i="55"/>
  <c r="M38" i="55"/>
  <c r="M44" i="55"/>
  <c r="M17" i="55"/>
  <c r="M23" i="55"/>
  <c r="M24" i="55"/>
  <c r="M37" i="55"/>
  <c r="M23" i="50"/>
  <c r="M15" i="50"/>
  <c r="M7" i="50"/>
  <c r="M19" i="55"/>
  <c r="M32" i="55"/>
  <c r="M8" i="55"/>
  <c r="M14" i="55"/>
  <c r="M27" i="55"/>
  <c r="M40" i="55"/>
  <c r="M36" i="55"/>
  <c r="M6" i="55"/>
  <c r="M25" i="55"/>
  <c r="M30" i="55"/>
  <c r="M8" i="50"/>
  <c r="M7" i="55"/>
  <c r="M9" i="50"/>
  <c r="M33" i="55"/>
  <c r="M42" i="55"/>
  <c r="M22" i="50"/>
  <c r="M10" i="55"/>
  <c r="M11" i="55"/>
  <c r="M31" i="55"/>
  <c r="M43" i="55"/>
  <c r="M21" i="50"/>
  <c r="M20" i="55"/>
  <c r="M39" i="55"/>
  <c r="M34" i="55"/>
  <c r="M12" i="55"/>
  <c r="M28" i="55"/>
  <c r="M41" i="55"/>
  <c r="M10" i="50"/>
  <c r="M21" i="55"/>
  <c r="L36" i="55"/>
  <c r="L18" i="50"/>
  <c r="L17" i="55"/>
  <c r="L22" i="55"/>
  <c r="L27" i="55"/>
  <c r="L5" i="54"/>
  <c r="L5" i="51"/>
  <c r="L5" i="50"/>
  <c r="L5" i="55"/>
  <c r="L34" i="55"/>
  <c r="O34" i="55" s="1"/>
  <c r="L39" i="55"/>
  <c r="L38" i="55"/>
  <c r="O38" i="55" s="1"/>
  <c r="L43" i="55"/>
  <c r="O43" i="55" s="1"/>
  <c r="L7" i="50"/>
  <c r="L8" i="55"/>
  <c r="L40" i="55"/>
  <c r="L22" i="50"/>
  <c r="L21" i="55"/>
  <c r="L26" i="55"/>
  <c r="L31" i="55"/>
  <c r="L7" i="55"/>
  <c r="L21" i="50"/>
  <c r="L10" i="50"/>
  <c r="L12" i="55"/>
  <c r="L44" i="55"/>
  <c r="O44" i="55" s="1"/>
  <c r="L25" i="55"/>
  <c r="L30" i="55"/>
  <c r="L35" i="55"/>
  <c r="L17" i="50"/>
  <c r="L16" i="55"/>
  <c r="L29" i="55"/>
  <c r="L20" i="55"/>
  <c r="L33" i="55"/>
  <c r="L6" i="55"/>
  <c r="L9" i="50"/>
  <c r="L11" i="55"/>
  <c r="L18" i="55"/>
  <c r="O18" i="55" s="1"/>
  <c r="L20" i="50"/>
  <c r="O20" i="50" s="1"/>
  <c r="L15" i="55"/>
  <c r="O15" i="55" s="1"/>
  <c r="L41" i="55"/>
  <c r="O41" i="55" s="1"/>
  <c r="L10" i="55"/>
  <c r="L16" i="50"/>
  <c r="O16" i="50" s="1"/>
  <c r="L24" i="55"/>
  <c r="L42" i="55"/>
  <c r="O42" i="55" s="1"/>
  <c r="L19" i="55"/>
  <c r="L23" i="50"/>
  <c r="O23" i="50" s="1"/>
  <c r="L37" i="55"/>
  <c r="L15" i="50"/>
  <c r="L14" i="55"/>
  <c r="L28" i="55"/>
  <c r="L8" i="50"/>
  <c r="L23" i="55"/>
  <c r="L32" i="55"/>
  <c r="L14" i="50"/>
  <c r="L9" i="55"/>
  <c r="L13" i="55"/>
  <c r="L45" i="55"/>
  <c r="O45" i="55" s="1"/>
  <c r="L19" i="50"/>
  <c r="M24" i="51"/>
  <c r="M27" i="51"/>
  <c r="M36" i="51"/>
  <c r="M45" i="51"/>
  <c r="M37" i="54"/>
  <c r="M33" i="51"/>
  <c r="M20" i="51"/>
  <c r="M29" i="51"/>
  <c r="M12" i="51"/>
  <c r="M21" i="54"/>
  <c r="O14" i="55" l="1"/>
  <c r="O6" i="55"/>
  <c r="O17" i="50"/>
  <c r="O10" i="55"/>
  <c r="O37" i="55"/>
  <c r="O26" i="55"/>
  <c r="O39" i="55"/>
  <c r="O19" i="55"/>
  <c r="O24" i="55"/>
  <c r="O31" i="55"/>
  <c r="O14" i="50"/>
  <c r="O15" i="50"/>
  <c r="O33" i="55"/>
  <c r="O7" i="55"/>
  <c r="O30" i="55"/>
  <c r="O36" i="55"/>
  <c r="O12" i="55"/>
  <c r="O21" i="50"/>
  <c r="O40" i="55"/>
  <c r="O22" i="50"/>
  <c r="O35" i="55"/>
  <c r="O16" i="55"/>
  <c r="O17" i="55"/>
  <c r="O9" i="55"/>
  <c r="O11" i="55"/>
  <c r="O18" i="50"/>
  <c r="O7" i="50"/>
  <c r="O25" i="55"/>
  <c r="O10" i="50"/>
  <c r="O27" i="55"/>
  <c r="O32" i="55"/>
  <c r="O20" i="55"/>
  <c r="O28" i="55"/>
  <c r="O9" i="50"/>
  <c r="O29" i="55"/>
  <c r="O21" i="55"/>
  <c r="O22" i="55"/>
  <c r="M31" i="54"/>
  <c r="M23" i="51"/>
  <c r="M22" i="54"/>
  <c r="M40" i="51"/>
  <c r="M36" i="54"/>
  <c r="M27" i="54"/>
  <c r="M14" i="54"/>
  <c r="M28" i="54"/>
  <c r="M42" i="51"/>
  <c r="M19" i="54"/>
  <c r="M6" i="54"/>
  <c r="M7" i="51"/>
  <c r="M8" i="51"/>
  <c r="M26" i="54"/>
  <c r="M10" i="51"/>
  <c r="M37" i="51"/>
  <c r="M12" i="54"/>
  <c r="M45" i="54"/>
  <c r="M17" i="51"/>
  <c r="M20" i="54"/>
  <c r="M35" i="54"/>
  <c r="M35" i="51"/>
  <c r="M28" i="51"/>
  <c r="M25" i="51"/>
  <c r="M42" i="54"/>
  <c r="M43" i="51"/>
  <c r="M39" i="54"/>
  <c r="M19" i="51"/>
  <c r="M30" i="54"/>
  <c r="M41" i="51"/>
  <c r="M6" i="51"/>
  <c r="M44" i="51"/>
  <c r="M9" i="54"/>
  <c r="M38" i="51"/>
  <c r="M39" i="51"/>
  <c r="M38" i="54"/>
  <c r="M18" i="51"/>
  <c r="M9" i="51"/>
  <c r="M7" i="54"/>
  <c r="M11" i="54"/>
  <c r="M18" i="54"/>
  <c r="M33" i="54"/>
  <c r="M13" i="51"/>
  <c r="M43" i="54"/>
  <c r="M29" i="54"/>
  <c r="M13" i="54"/>
  <c r="M21" i="51"/>
  <c r="M10" i="54"/>
  <c r="M24" i="54"/>
  <c r="M44" i="54"/>
  <c r="M32" i="54"/>
  <c r="M15" i="51"/>
  <c r="M30" i="51"/>
  <c r="M16" i="54"/>
  <c r="M26" i="51"/>
  <c r="M14" i="51"/>
  <c r="M31" i="51"/>
  <c r="M34" i="51"/>
  <c r="M15" i="54"/>
  <c r="M40" i="54"/>
  <c r="M23" i="54"/>
  <c r="M11" i="51"/>
  <c r="M22" i="51"/>
  <c r="M41" i="54"/>
  <c r="M34" i="54"/>
  <c r="M32" i="51"/>
  <c r="M17" i="54"/>
  <c r="M25" i="54"/>
  <c r="M16" i="51"/>
  <c r="O8" i="55"/>
  <c r="O23" i="55"/>
  <c r="O13" i="55"/>
  <c r="O8" i="50"/>
  <c r="O19" i="50"/>
  <c r="L20" i="51"/>
  <c r="O20" i="51" s="1"/>
  <c r="L12" i="54"/>
  <c r="L44" i="54"/>
  <c r="L33" i="51"/>
  <c r="O33" i="51" s="1"/>
  <c r="L25" i="54"/>
  <c r="L6" i="51"/>
  <c r="O6" i="51" s="1"/>
  <c r="L38" i="51"/>
  <c r="L30" i="54"/>
  <c r="L11" i="51"/>
  <c r="L43" i="51"/>
  <c r="L35" i="54"/>
  <c r="L32" i="51"/>
  <c r="L37" i="54"/>
  <c r="L18" i="51"/>
  <c r="L15" i="54"/>
  <c r="L17" i="51"/>
  <c r="L41" i="54"/>
  <c r="L22" i="51"/>
  <c r="L27" i="51"/>
  <c r="O27" i="51" s="1"/>
  <c r="L24" i="51"/>
  <c r="O24" i="51" s="1"/>
  <c r="L16" i="54"/>
  <c r="L37" i="51"/>
  <c r="L29" i="54"/>
  <c r="L10" i="51"/>
  <c r="L42" i="51"/>
  <c r="L34" i="54"/>
  <c r="L15" i="51"/>
  <c r="L7" i="54"/>
  <c r="L39" i="54"/>
  <c r="L24" i="54"/>
  <c r="L45" i="51"/>
  <c r="O45" i="51" s="1"/>
  <c r="L10" i="54"/>
  <c r="L28" i="54"/>
  <c r="L9" i="54"/>
  <c r="L14" i="54"/>
  <c r="L19" i="54"/>
  <c r="L28" i="51"/>
  <c r="L20" i="54"/>
  <c r="L9" i="51"/>
  <c r="L41" i="51"/>
  <c r="L33" i="54"/>
  <c r="L14" i="51"/>
  <c r="L6" i="54"/>
  <c r="L38" i="54"/>
  <c r="L19" i="51"/>
  <c r="L11" i="54"/>
  <c r="L43" i="54"/>
  <c r="L13" i="51"/>
  <c r="L42" i="54"/>
  <c r="L23" i="51"/>
  <c r="L36" i="51"/>
  <c r="O36" i="51" s="1"/>
  <c r="L8" i="51"/>
  <c r="L40" i="54"/>
  <c r="L17" i="54"/>
  <c r="L26" i="51"/>
  <c r="L22" i="54"/>
  <c r="L26" i="54"/>
  <c r="L12" i="51"/>
  <c r="O12" i="51" s="1"/>
  <c r="L21" i="54"/>
  <c r="O21" i="54" s="1"/>
  <c r="L30" i="51"/>
  <c r="O30" i="51" s="1"/>
  <c r="L7" i="51"/>
  <c r="L21" i="51"/>
  <c r="L23" i="54"/>
  <c r="L32" i="54"/>
  <c r="L29" i="51"/>
  <c r="O29" i="51" s="1"/>
  <c r="L36" i="54"/>
  <c r="L13" i="54"/>
  <c r="L16" i="51"/>
  <c r="O16" i="51" s="1"/>
  <c r="L45" i="54"/>
  <c r="L34" i="51"/>
  <c r="L31" i="51"/>
  <c r="L44" i="51"/>
  <c r="L39" i="51"/>
  <c r="L25" i="51"/>
  <c r="L27" i="54"/>
  <c r="L40" i="51"/>
  <c r="L18" i="54"/>
  <c r="O18" i="54" s="1"/>
  <c r="L35" i="51"/>
  <c r="L31" i="54"/>
  <c r="O23" i="51" l="1"/>
  <c r="O21" i="51"/>
  <c r="O20" i="54"/>
  <c r="O38" i="51"/>
  <c r="O8" i="51"/>
  <c r="O14" i="54"/>
  <c r="O45" i="54"/>
  <c r="O25" i="51"/>
  <c r="O39" i="51"/>
  <c r="O11" i="54"/>
  <c r="O37" i="51"/>
  <c r="O31" i="54"/>
  <c r="O9" i="51"/>
  <c r="O11" i="51"/>
  <c r="O26" i="54"/>
  <c r="O27" i="54"/>
  <c r="O34" i="54"/>
  <c r="O23" i="54"/>
  <c r="O26" i="51"/>
  <c r="O19" i="54"/>
  <c r="O7" i="54"/>
  <c r="O12" i="54"/>
  <c r="O7" i="51"/>
  <c r="O9" i="54"/>
  <c r="O18" i="51"/>
  <c r="O6" i="54"/>
  <c r="O36" i="54"/>
  <c r="O14" i="51"/>
  <c r="O17" i="54"/>
  <c r="O32" i="54"/>
  <c r="O22" i="54"/>
  <c r="O13" i="51"/>
  <c r="O10" i="54"/>
  <c r="O15" i="51"/>
  <c r="O17" i="51"/>
  <c r="O35" i="54"/>
  <c r="O30" i="54"/>
  <c r="O39" i="54"/>
  <c r="O10" i="51"/>
  <c r="O31" i="51"/>
  <c r="O33" i="54"/>
  <c r="O28" i="54"/>
  <c r="O41" i="54"/>
  <c r="O35" i="51"/>
  <c r="O13" i="54"/>
  <c r="O43" i="54"/>
  <c r="O29" i="54"/>
  <c r="O15" i="54"/>
  <c r="O42" i="54"/>
  <c r="O24" i="54"/>
  <c r="O40" i="54"/>
  <c r="O19" i="51"/>
  <c r="O28" i="51"/>
  <c r="O16" i="54"/>
  <c r="O25" i="54"/>
  <c r="O22" i="51"/>
  <c r="O34" i="51"/>
  <c r="O44" i="51"/>
  <c r="O43" i="51"/>
  <c r="O32" i="51"/>
  <c r="O44" i="54"/>
  <c r="BI19" i="49" l="1"/>
  <c r="BI6" i="49"/>
  <c r="BI14" i="49"/>
  <c r="BI11" i="49"/>
  <c r="BI12" i="49"/>
  <c r="BI9" i="49"/>
  <c r="BI7" i="49"/>
  <c r="BI13" i="49"/>
  <c r="BI18" i="49"/>
  <c r="BI16" i="49"/>
  <c r="BI15" i="49"/>
  <c r="BI8" i="49"/>
  <c r="BI10" i="49"/>
  <c r="BI17" i="49"/>
  <c r="BI34" i="54"/>
  <c r="O12" i="49" l="1"/>
  <c r="N11" i="51"/>
  <c r="N33" i="54"/>
  <c r="O9" i="49"/>
  <c r="N20" i="51"/>
  <c r="N18" i="55"/>
  <c r="O7" i="49"/>
  <c r="N38" i="55"/>
  <c r="O6" i="49"/>
  <c r="N12" i="51"/>
  <c r="N18" i="51"/>
  <c r="N36" i="51"/>
  <c r="N17" i="50"/>
  <c r="N28" i="55"/>
  <c r="N31" i="51"/>
  <c r="O19" i="49"/>
  <c r="N32" i="54"/>
  <c r="N14" i="50"/>
  <c r="N13" i="55"/>
  <c r="N25" i="54"/>
  <c r="N6" i="55"/>
  <c r="O10" i="49"/>
  <c r="N37" i="51"/>
  <c r="N18" i="50"/>
  <c r="N8" i="50"/>
  <c r="N22" i="54"/>
  <c r="N14" i="51"/>
  <c r="N30" i="51"/>
  <c r="N18" i="54"/>
  <c r="N9" i="51"/>
  <c r="N14" i="55"/>
  <c r="O13" i="49"/>
  <c r="N42" i="55"/>
  <c r="N11" i="55"/>
  <c r="O16" i="49"/>
  <c r="N28" i="54"/>
  <c r="N44" i="54"/>
  <c r="N26" i="55"/>
  <c r="N33" i="51"/>
  <c r="N7" i="50"/>
  <c r="N21" i="55"/>
  <c r="N22" i="51"/>
  <c r="N34" i="51"/>
  <c r="N16" i="55"/>
  <c r="N19" i="55" l="1"/>
  <c r="N20" i="55"/>
  <c r="N12" i="54"/>
  <c r="N31" i="54"/>
  <c r="N43" i="54"/>
  <c r="N26" i="54"/>
  <c r="N41" i="54"/>
  <c r="N8" i="51"/>
  <c r="N21" i="51"/>
  <c r="N12" i="55"/>
  <c r="N24" i="51"/>
  <c r="N40" i="54"/>
  <c r="O17" i="49"/>
  <c r="N17" i="49" s="1"/>
  <c r="O8" i="49"/>
  <c r="N8" i="49" s="1"/>
  <c r="O11" i="49"/>
  <c r="N11" i="49" s="1"/>
  <c r="O14" i="49"/>
  <c r="N14" i="49" s="1"/>
  <c r="O18" i="49"/>
  <c r="N18" i="49" s="1"/>
  <c r="O15" i="49"/>
  <c r="N15" i="49" s="1"/>
  <c r="N6" i="49"/>
  <c r="N16" i="49"/>
  <c r="N19" i="51"/>
  <c r="N10" i="54"/>
  <c r="N35" i="54"/>
  <c r="N16" i="50"/>
  <c r="N10" i="49"/>
  <c r="N10" i="51"/>
  <c r="N14" i="54"/>
  <c r="N6" i="51"/>
  <c r="N44" i="55"/>
  <c r="N28" i="51"/>
  <c r="N39" i="51"/>
  <c r="N24" i="55"/>
  <c r="N43" i="51"/>
  <c r="N23" i="51"/>
  <c r="N27" i="51"/>
  <c r="N29" i="51"/>
  <c r="N39" i="54"/>
  <c r="N19" i="49"/>
  <c r="N33" i="55"/>
  <c r="N17" i="54"/>
  <c r="N34" i="55"/>
  <c r="N7" i="55"/>
  <c r="N9" i="49"/>
  <c r="N15" i="55"/>
  <c r="N36" i="54"/>
  <c r="N45" i="54"/>
  <c r="N15" i="50"/>
  <c r="N39" i="55"/>
  <c r="N23" i="54"/>
  <c r="N16" i="51"/>
  <c r="N40" i="55"/>
  <c r="N6" i="54"/>
  <c r="N9" i="55"/>
  <c r="N38" i="51"/>
  <c r="N45" i="55"/>
  <c r="N35" i="51"/>
  <c r="N41" i="55"/>
  <c r="N10" i="50"/>
  <c r="N32" i="51"/>
  <c r="N26" i="51"/>
  <c r="N15" i="54"/>
  <c r="N35" i="55"/>
  <c r="N29" i="54"/>
  <c r="N10" i="55"/>
  <c r="N23" i="55"/>
  <c r="N44" i="51"/>
  <c r="N22" i="55"/>
  <c r="N7" i="49"/>
  <c r="N27" i="55"/>
  <c r="N34" i="54"/>
  <c r="N42" i="54"/>
  <c r="N16" i="54"/>
  <c r="N20" i="50"/>
  <c r="N11" i="54"/>
  <c r="N37" i="55"/>
  <c r="N13" i="54"/>
  <c r="N8" i="55"/>
  <c r="N21" i="50"/>
  <c r="N20" i="54"/>
  <c r="N25" i="55"/>
  <c r="N9" i="54"/>
  <c r="N27" i="54"/>
  <c r="N30" i="55"/>
  <c r="N9" i="50"/>
  <c r="N30" i="54"/>
  <c r="N24" i="54"/>
  <c r="N31" i="55"/>
  <c r="N13" i="49"/>
  <c r="N45" i="51"/>
  <c r="N23" i="50"/>
  <c r="N19" i="54"/>
  <c r="N7" i="54"/>
  <c r="N25" i="51"/>
  <c r="N21" i="54"/>
  <c r="N12" i="49"/>
  <c r="N17" i="55"/>
  <c r="N43" i="55"/>
  <c r="N13" i="51"/>
  <c r="N15" i="51"/>
  <c r="N32" i="55"/>
  <c r="N36" i="55"/>
  <c r="N17" i="51"/>
  <c r="N7" i="51"/>
  <c r="N22" i="50"/>
  <c r="N19" i="50"/>
  <c r="AK40" i="51" l="1"/>
  <c r="AP35" i="54"/>
  <c r="AI11" i="55"/>
  <c r="AX40" i="54"/>
  <c r="BI40" i="54" s="1"/>
  <c r="I16" i="55"/>
  <c r="AP43" i="55"/>
  <c r="I40" i="54"/>
  <c r="AK28" i="54"/>
  <c r="E34" i="55"/>
  <c r="AR26" i="51"/>
  <c r="AH19" i="50"/>
  <c r="R34" i="54"/>
  <c r="Y18" i="49"/>
  <c r="AQ22" i="50"/>
  <c r="T15" i="49"/>
  <c r="H30" i="54"/>
  <c r="AJ20" i="54"/>
  <c r="C11" i="54"/>
  <c r="AC39" i="51"/>
  <c r="AA23" i="55"/>
  <c r="AH19" i="54"/>
  <c r="J20" i="51"/>
  <c r="AJ8" i="51"/>
  <c r="W24" i="54"/>
  <c r="AE31" i="51"/>
  <c r="E16" i="55"/>
  <c r="AJ44" i="54"/>
  <c r="AP19" i="50"/>
  <c r="H41" i="54"/>
  <c r="AS23" i="55"/>
  <c r="AF17" i="54"/>
  <c r="AS43" i="51"/>
  <c r="AO40" i="51"/>
  <c r="Q18" i="54"/>
  <c r="AH25" i="54"/>
  <c r="AG8" i="50"/>
  <c r="Y7" i="54"/>
  <c r="E9" i="51"/>
  <c r="Z10" i="50"/>
  <c r="Q16" i="50"/>
  <c r="C8" i="51"/>
  <c r="D10" i="51"/>
  <c r="K41" i="55"/>
  <c r="J25" i="51"/>
  <c r="G31" i="51"/>
  <c r="H24" i="54"/>
  <c r="AP15" i="49"/>
  <c r="AP22" i="54"/>
  <c r="D40" i="55"/>
  <c r="AT16" i="55"/>
  <c r="AD20" i="55"/>
  <c r="Y29" i="55"/>
  <c r="AT6" i="54"/>
  <c r="AQ6" i="49"/>
  <c r="AB41" i="55"/>
  <c r="E39" i="54"/>
  <c r="AU21" i="55"/>
  <c r="AP15" i="50"/>
  <c r="AR16" i="54"/>
  <c r="H24" i="51"/>
  <c r="H30" i="51"/>
  <c r="AC44" i="51"/>
  <c r="E8" i="51"/>
  <c r="G7" i="55"/>
  <c r="AQ16" i="54"/>
  <c r="AQ31" i="51"/>
  <c r="G34" i="55"/>
  <c r="AO10" i="50"/>
  <c r="Q30" i="51"/>
  <c r="AB22" i="55"/>
  <c r="U26" i="55"/>
  <c r="T44" i="51"/>
  <c r="U7" i="49"/>
  <c r="AP5" i="50"/>
  <c r="AP5" i="51"/>
  <c r="AP5" i="49"/>
  <c r="AP5" i="55"/>
  <c r="AP5" i="54"/>
  <c r="J8" i="50"/>
  <c r="AA45" i="51"/>
  <c r="U11" i="51"/>
  <c r="J23" i="51"/>
  <c r="I26" i="54"/>
  <c r="AH37" i="51"/>
  <c r="AS31" i="54"/>
  <c r="K35" i="51"/>
  <c r="K18" i="55"/>
  <c r="AJ38" i="55"/>
  <c r="AG35" i="51"/>
  <c r="E35" i="54"/>
  <c r="R44" i="54"/>
  <c r="V22" i="50"/>
  <c r="AI27" i="55"/>
  <c r="AH45" i="54"/>
  <c r="R28" i="51"/>
  <c r="AL20" i="50"/>
  <c r="AR9" i="54"/>
  <c r="AX45" i="54"/>
  <c r="BI45" i="54" s="1"/>
  <c r="Z21" i="55"/>
  <c r="AC21" i="54"/>
  <c r="AK12" i="51"/>
  <c r="Z31" i="54"/>
  <c r="AJ7" i="49"/>
  <c r="AB40" i="54"/>
  <c r="Y16" i="49"/>
  <c r="V41" i="51"/>
  <c r="AU30" i="54"/>
  <c r="Q17" i="49"/>
  <c r="U32" i="54"/>
  <c r="W22" i="50"/>
  <c r="W21" i="54"/>
  <c r="AH39" i="54"/>
  <c r="F43" i="54"/>
  <c r="Q34" i="51"/>
  <c r="AF16" i="51"/>
  <c r="D44" i="55"/>
  <c r="D22" i="50"/>
  <c r="R41" i="55"/>
  <c r="AC8" i="50"/>
  <c r="K9" i="51"/>
  <c r="AF27" i="51"/>
  <c r="Q21" i="54"/>
  <c r="F25" i="55"/>
  <c r="AF7" i="49"/>
  <c r="AU13" i="54"/>
  <c r="E28" i="54"/>
  <c r="AU15" i="51"/>
  <c r="AQ34" i="51"/>
  <c r="AH20" i="54"/>
  <c r="C9" i="51"/>
  <c r="X15" i="54"/>
  <c r="AB7" i="50"/>
  <c r="H33" i="55"/>
  <c r="AP18" i="54"/>
  <c r="AB16" i="49"/>
  <c r="AT21" i="51"/>
  <c r="AN42" i="54"/>
  <c r="J25" i="55"/>
  <c r="AG11" i="54"/>
  <c r="Z13" i="54"/>
  <c r="AU44" i="55"/>
  <c r="H18" i="55"/>
  <c r="U5" i="54"/>
  <c r="U5" i="55"/>
  <c r="U5" i="50"/>
  <c r="U5" i="49"/>
  <c r="U5" i="51"/>
  <c r="AP16" i="54"/>
  <c r="Z22" i="54"/>
  <c r="AA16" i="50"/>
  <c r="AF22" i="50"/>
  <c r="C9" i="50"/>
  <c r="AI38" i="51"/>
  <c r="X17" i="55"/>
  <c r="AW14" i="50"/>
  <c r="BI14" i="50" s="1"/>
  <c r="AS40" i="51"/>
  <c r="G20" i="51"/>
  <c r="W39" i="54"/>
  <c r="AG39" i="54"/>
  <c r="F31" i="55"/>
  <c r="AP26" i="54"/>
  <c r="AK21" i="50"/>
  <c r="AL19" i="54"/>
  <c r="K14" i="55"/>
  <c r="H21" i="51"/>
  <c r="AQ5" i="49"/>
  <c r="AQ5" i="55"/>
  <c r="AQ5" i="50"/>
  <c r="AQ5" i="51"/>
  <c r="AQ5" i="54"/>
  <c r="AF8" i="51"/>
  <c r="AN20" i="50"/>
  <c r="AI34" i="51"/>
  <c r="I15" i="51"/>
  <c r="AD32" i="55"/>
  <c r="AJ26" i="55"/>
  <c r="Y9" i="55"/>
  <c r="H25" i="51"/>
  <c r="AK17" i="54"/>
  <c r="AH33" i="55"/>
  <c r="X14" i="54"/>
  <c r="S35" i="54"/>
  <c r="H19" i="54"/>
  <c r="C6" i="49"/>
  <c r="J15" i="51"/>
  <c r="AR20" i="50"/>
  <c r="Q40" i="54"/>
  <c r="K12" i="51"/>
  <c r="AK7" i="51"/>
  <c r="T7" i="49"/>
  <c r="AT12" i="54"/>
  <c r="V18" i="54"/>
  <c r="AP44" i="55"/>
  <c r="AW34" i="55"/>
  <c r="BI34" i="55" s="1"/>
  <c r="Q33" i="54"/>
  <c r="U44" i="51"/>
  <c r="AI37" i="54"/>
  <c r="AE37" i="51"/>
  <c r="K33" i="54"/>
  <c r="AQ32" i="54"/>
  <c r="AP34" i="54"/>
  <c r="AH44" i="54"/>
  <c r="AD30" i="51"/>
  <c r="G30" i="55"/>
  <c r="AO17" i="49"/>
  <c r="J20" i="55"/>
  <c r="AM17" i="49"/>
  <c r="D31" i="54"/>
  <c r="AR18" i="55"/>
  <c r="Q18" i="51"/>
  <c r="AM44" i="54"/>
  <c r="AB16" i="54"/>
  <c r="U34" i="55"/>
  <c r="AI35" i="51"/>
  <c r="X11" i="55"/>
  <c r="R14" i="51"/>
  <c r="X6" i="54"/>
  <c r="K17" i="54"/>
  <c r="K21" i="55"/>
  <c r="AB26" i="55"/>
  <c r="C35" i="54"/>
  <c r="AQ18" i="51"/>
  <c r="AQ22" i="51"/>
  <c r="AN6" i="49"/>
  <c r="E40" i="51"/>
  <c r="AV19" i="55"/>
  <c r="Z19" i="50"/>
  <c r="AX9" i="54"/>
  <c r="BI9" i="54" s="1"/>
  <c r="E26" i="51"/>
  <c r="Y18" i="55"/>
  <c r="G19" i="51"/>
  <c r="Q23" i="54"/>
  <c r="AJ16" i="51"/>
  <c r="AN14" i="55"/>
  <c r="Z16" i="54"/>
  <c r="AM36" i="54"/>
  <c r="AC23" i="51"/>
  <c r="AL10" i="49"/>
  <c r="C36" i="55"/>
  <c r="AN19" i="50"/>
  <c r="AL12" i="51"/>
  <c r="T21" i="51"/>
  <c r="AE39" i="54"/>
  <c r="T45" i="55"/>
  <c r="K11" i="51"/>
  <c r="T36" i="51"/>
  <c r="I20" i="50"/>
  <c r="Q13" i="49"/>
  <c r="AM13" i="55"/>
  <c r="AO44" i="51"/>
  <c r="I20" i="51"/>
  <c r="AF16" i="50"/>
  <c r="AO28" i="54"/>
  <c r="AH39" i="51"/>
  <c r="AU22" i="51"/>
  <c r="I36" i="55"/>
  <c r="AG12" i="54"/>
  <c r="D16" i="50"/>
  <c r="AQ23" i="51"/>
  <c r="Q20" i="50"/>
  <c r="W12" i="54"/>
  <c r="I42" i="55"/>
  <c r="F7" i="54"/>
  <c r="G14" i="55"/>
  <c r="J15" i="50"/>
  <c r="AC36" i="55"/>
  <c r="H29" i="54"/>
  <c r="J23" i="54"/>
  <c r="Z11" i="55"/>
  <c r="F21" i="51"/>
  <c r="AS17" i="54"/>
  <c r="C20" i="50"/>
  <c r="I10" i="50"/>
  <c r="G10" i="55"/>
  <c r="Z43" i="55"/>
  <c r="AL28" i="54"/>
  <c r="AC40" i="54"/>
  <c r="AH14" i="50"/>
  <c r="AK15" i="49"/>
  <c r="AN37" i="54"/>
  <c r="X27" i="51"/>
  <c r="AH31" i="54"/>
  <c r="AJ23" i="51"/>
  <c r="Q44" i="54"/>
  <c r="C32" i="55"/>
  <c r="T9" i="49"/>
  <c r="X24" i="55"/>
  <c r="AG39" i="51"/>
  <c r="AQ39" i="54"/>
  <c r="I29" i="51"/>
  <c r="AB39" i="55"/>
  <c r="Z30" i="51"/>
  <c r="H12" i="51"/>
  <c r="AJ31" i="55"/>
  <c r="I36" i="51"/>
  <c r="Q43" i="55"/>
  <c r="H16" i="55"/>
  <c r="J43" i="54"/>
  <c r="AV33" i="55"/>
  <c r="AM39" i="54"/>
  <c r="AJ31" i="54"/>
  <c r="AA27" i="54"/>
  <c r="AF36" i="55"/>
  <c r="C15" i="50"/>
  <c r="T20" i="51"/>
  <c r="AA32" i="55"/>
  <c r="K37" i="54"/>
  <c r="F28" i="51"/>
  <c r="U30" i="54"/>
  <c r="AC40" i="55"/>
  <c r="AN41" i="54"/>
  <c r="AR45" i="54"/>
  <c r="AN20" i="51"/>
  <c r="Q22" i="55"/>
  <c r="U22" i="51"/>
  <c r="Y8" i="49"/>
  <c r="AL27" i="54"/>
  <c r="W20" i="50"/>
  <c r="AI29" i="51"/>
  <c r="AK39" i="51"/>
  <c r="AK39" i="55"/>
  <c r="H40" i="54"/>
  <c r="AA22" i="50"/>
  <c r="H36" i="55"/>
  <c r="AB16" i="51"/>
  <c r="D12" i="54"/>
  <c r="AH32" i="51"/>
  <c r="S40" i="55"/>
  <c r="Z23" i="54"/>
  <c r="AD28" i="51"/>
  <c r="R8" i="50"/>
  <c r="AN32" i="54"/>
  <c r="AJ27" i="51"/>
  <c r="AB18" i="54"/>
  <c r="AA11" i="51"/>
  <c r="T6" i="49"/>
  <c r="I18" i="50"/>
  <c r="I44" i="51"/>
  <c r="C26" i="51"/>
  <c r="AH32" i="54"/>
  <c r="T25" i="51"/>
  <c r="T6" i="54"/>
  <c r="AE33" i="54"/>
  <c r="S19" i="54"/>
  <c r="AA14" i="49"/>
  <c r="J16" i="51"/>
  <c r="AS45" i="55"/>
  <c r="F9" i="54"/>
  <c r="K34" i="51"/>
  <c r="W31" i="55"/>
  <c r="Z26" i="51"/>
  <c r="C36" i="54"/>
  <c r="R13" i="55"/>
  <c r="AK7" i="49"/>
  <c r="H10" i="55"/>
  <c r="AQ9" i="54"/>
  <c r="AM43" i="54"/>
  <c r="AJ19" i="50"/>
  <c r="E29" i="51"/>
  <c r="AM27" i="51"/>
  <c r="C19" i="55"/>
  <c r="U37" i="54"/>
  <c r="AJ39" i="55"/>
  <c r="AK24" i="51"/>
  <c r="AJ40" i="54"/>
  <c r="AV24" i="54"/>
  <c r="E20" i="50"/>
  <c r="AH7" i="54"/>
  <c r="AT31" i="54"/>
  <c r="AC6" i="51"/>
  <c r="C6" i="54"/>
  <c r="AI42" i="51"/>
  <c r="AE14" i="54"/>
  <c r="G12" i="51"/>
  <c r="G40" i="51"/>
  <c r="AH16" i="49"/>
  <c r="AW7" i="49"/>
  <c r="H14" i="55"/>
  <c r="AG40" i="54"/>
  <c r="C20" i="55"/>
  <c r="AS33" i="51"/>
  <c r="AO11" i="51"/>
  <c r="AD16" i="54"/>
  <c r="U9" i="49"/>
  <c r="Z23" i="55"/>
  <c r="Z7" i="51"/>
  <c r="AJ22" i="50"/>
  <c r="AH40" i="51"/>
  <c r="AO12" i="55"/>
  <c r="S22" i="50"/>
  <c r="D10" i="54"/>
  <c r="R41" i="54"/>
  <c r="AT17" i="49"/>
  <c r="AC18" i="55"/>
  <c r="U23" i="51"/>
  <c r="AK35" i="54"/>
  <c r="AI20" i="55"/>
  <c r="S31" i="51"/>
  <c r="AB10" i="55"/>
  <c r="I45" i="54"/>
  <c r="AK34" i="55"/>
  <c r="X18" i="54"/>
  <c r="H34" i="55"/>
  <c r="W36" i="54"/>
  <c r="Y8" i="51"/>
  <c r="W20" i="54"/>
  <c r="AA20" i="54"/>
  <c r="C44" i="55"/>
  <c r="C14" i="49"/>
  <c r="AI44" i="51"/>
  <c r="AG14" i="55"/>
  <c r="K44" i="54"/>
  <c r="AT20" i="54"/>
  <c r="AT42" i="55"/>
  <c r="AK11" i="49"/>
  <c r="AH42" i="51"/>
  <c r="C19" i="50"/>
  <c r="R10" i="54"/>
  <c r="AB30" i="51"/>
  <c r="G21" i="54"/>
  <c r="U26" i="51"/>
  <c r="E30" i="54"/>
  <c r="AA40" i="55"/>
  <c r="AM11" i="51"/>
  <c r="AV16" i="50"/>
  <c r="D42" i="51"/>
  <c r="F33" i="51"/>
  <c r="AV12" i="49"/>
  <c r="S14" i="50"/>
  <c r="AP17" i="55"/>
  <c r="AM13" i="51"/>
  <c r="AO22" i="51"/>
  <c r="J8" i="55"/>
  <c r="J19" i="50"/>
  <c r="G11" i="55"/>
  <c r="AU33" i="51"/>
  <c r="J34" i="51"/>
  <c r="J7" i="54"/>
  <c r="AU11" i="49"/>
  <c r="AM7" i="50"/>
  <c r="F12" i="54"/>
  <c r="AC6" i="54"/>
  <c r="AA18" i="51"/>
  <c r="AL23" i="54"/>
  <c r="T17" i="55"/>
  <c r="D41" i="55"/>
  <c r="AV36" i="55"/>
  <c r="U31" i="54"/>
  <c r="AR39" i="54"/>
  <c r="AE26" i="51"/>
  <c r="I11" i="54"/>
  <c r="AR27" i="54"/>
  <c r="AG16" i="49"/>
  <c r="K10" i="51"/>
  <c r="I21" i="55"/>
  <c r="AL14" i="54"/>
  <c r="X37" i="54"/>
  <c r="AR17" i="55"/>
  <c r="AE12" i="49"/>
  <c r="AR45" i="51"/>
  <c r="AE15" i="54"/>
  <c r="AA30" i="54"/>
  <c r="X14" i="49"/>
  <c r="AM28" i="51"/>
  <c r="U23" i="50"/>
  <c r="U19" i="49"/>
  <c r="AQ10" i="50"/>
  <c r="AB20" i="51"/>
  <c r="W14" i="54"/>
  <c r="AU17" i="49"/>
  <c r="R19" i="51"/>
  <c r="W16" i="51"/>
  <c r="AR44" i="55"/>
  <c r="E7" i="55"/>
  <c r="H38" i="54"/>
  <c r="J36" i="55"/>
  <c r="AP21" i="50"/>
  <c r="AH6" i="49"/>
  <c r="F16" i="54"/>
  <c r="AK42" i="51"/>
  <c r="U18" i="54"/>
  <c r="AT25" i="54"/>
  <c r="AC38" i="54"/>
  <c r="S21" i="50"/>
  <c r="AF6" i="51"/>
  <c r="AC15" i="55"/>
  <c r="Q6" i="49"/>
  <c r="H23" i="54"/>
  <c r="AD30" i="55"/>
  <c r="AL21" i="54"/>
  <c r="AU6" i="55"/>
  <c r="J18" i="51"/>
  <c r="AE14" i="49"/>
  <c r="AO23" i="50"/>
  <c r="AO19" i="49"/>
  <c r="AN10" i="54"/>
  <c r="D7" i="54"/>
  <c r="R11" i="55"/>
  <c r="F31" i="54"/>
  <c r="AW17" i="49"/>
  <c r="G16" i="51"/>
  <c r="Z14" i="54"/>
  <c r="AV21" i="51"/>
  <c r="F39" i="55"/>
  <c r="H25" i="54"/>
  <c r="T37" i="51"/>
  <c r="AR36" i="55"/>
  <c r="AP19" i="55"/>
  <c r="AD41" i="51"/>
  <c r="C21" i="51"/>
  <c r="K38" i="55"/>
  <c r="U9" i="54"/>
  <c r="H7" i="50"/>
  <c r="AE6" i="51"/>
  <c r="AS20" i="51"/>
  <c r="Y14" i="50"/>
  <c r="AS19" i="50"/>
  <c r="AA45" i="55"/>
  <c r="F17" i="51"/>
  <c r="E41" i="51"/>
  <c r="AW7" i="51"/>
  <c r="U38" i="54"/>
  <c r="X22" i="50"/>
  <c r="R16" i="49"/>
  <c r="AL13" i="55"/>
  <c r="G25" i="51"/>
  <c r="AW11" i="55"/>
  <c r="BI11" i="55" s="1"/>
  <c r="AL40" i="51"/>
  <c r="AI10" i="55"/>
  <c r="V44" i="51"/>
  <c r="F13" i="51"/>
  <c r="AQ17" i="49"/>
  <c r="AQ8" i="50"/>
  <c r="AT26" i="51"/>
  <c r="AJ10" i="55"/>
  <c r="X43" i="55"/>
  <c r="K11" i="54"/>
  <c r="AR12" i="55"/>
  <c r="AL12" i="55"/>
  <c r="AP18" i="55"/>
  <c r="Y28" i="54"/>
  <c r="W14" i="51"/>
  <c r="AA16" i="51"/>
  <c r="R21" i="51"/>
  <c r="AN41" i="55"/>
  <c r="Y20" i="50"/>
  <c r="J33" i="55"/>
  <c r="AO17" i="51"/>
  <c r="AJ18" i="51"/>
  <c r="AA10" i="49"/>
  <c r="E12" i="54"/>
  <c r="K31" i="51"/>
  <c r="I38" i="55"/>
  <c r="J18" i="50"/>
  <c r="AP24" i="54"/>
  <c r="AM24" i="51"/>
  <c r="AO45" i="51"/>
  <c r="AF28" i="55"/>
  <c r="AB36" i="55"/>
  <c r="AF17" i="49"/>
  <c r="J6" i="54"/>
  <c r="W25" i="55"/>
  <c r="AU8" i="50"/>
  <c r="AQ40" i="54"/>
  <c r="AK31" i="51"/>
  <c r="D18" i="54"/>
  <c r="AL43" i="51"/>
  <c r="D43" i="55"/>
  <c r="S37" i="51"/>
  <c r="C25" i="51"/>
  <c r="G38" i="55"/>
  <c r="C28" i="54"/>
  <c r="AQ28" i="51"/>
  <c r="R32" i="51"/>
  <c r="AH16" i="51"/>
  <c r="AD14" i="54"/>
  <c r="K17" i="50"/>
  <c r="S13" i="51"/>
  <c r="K10" i="50"/>
  <c r="AA13" i="49"/>
  <c r="I10" i="55"/>
  <c r="C12" i="51"/>
  <c r="AN38" i="54"/>
  <c r="J42" i="55"/>
  <c r="Z18" i="51"/>
  <c r="E21" i="55"/>
  <c r="AH36" i="54"/>
  <c r="J15" i="55"/>
  <c r="R22" i="50"/>
  <c r="H31" i="55"/>
  <c r="AI17" i="55"/>
  <c r="U44" i="54"/>
  <c r="H16" i="50"/>
  <c r="J28" i="51"/>
  <c r="AL17" i="49"/>
  <c r="AM31" i="54"/>
  <c r="AQ17" i="55"/>
  <c r="X9" i="51"/>
  <c r="E9" i="55"/>
  <c r="K29" i="51"/>
  <c r="AF7" i="55"/>
  <c r="AP45" i="51"/>
  <c r="Q33" i="51"/>
  <c r="F14" i="54"/>
  <c r="G9" i="51"/>
  <c r="C9" i="49"/>
  <c r="Y33" i="51"/>
  <c r="D8" i="50"/>
  <c r="Y31" i="51"/>
  <c r="F12" i="55"/>
  <c r="X29" i="55"/>
  <c r="AI23" i="54"/>
  <c r="K26" i="54"/>
  <c r="G33" i="54"/>
  <c r="AG10" i="51"/>
  <c r="AJ36" i="51"/>
  <c r="W10" i="49"/>
  <c r="AF27" i="54"/>
  <c r="AL13" i="51"/>
  <c r="AD7" i="50"/>
  <c r="E45" i="54"/>
  <c r="AO9" i="51"/>
  <c r="AV17" i="49"/>
  <c r="AO6" i="51"/>
  <c r="AX25" i="54"/>
  <c r="BI25" i="54" s="1"/>
  <c r="AR45" i="55"/>
  <c r="W30" i="55"/>
  <c r="V10" i="55"/>
  <c r="I14" i="50"/>
  <c r="AH22" i="54"/>
  <c r="AR24" i="51"/>
  <c r="F44" i="55"/>
  <c r="D37" i="51"/>
  <c r="K18" i="54"/>
  <c r="AA8" i="55"/>
  <c r="I9" i="54"/>
  <c r="AC10" i="51"/>
  <c r="AL23" i="55"/>
  <c r="AM13" i="49"/>
  <c r="R20" i="55"/>
  <c r="Z8" i="55"/>
  <c r="AJ13" i="54"/>
  <c r="AT16" i="54"/>
  <c r="Q25" i="55"/>
  <c r="R12" i="55"/>
  <c r="U18" i="49"/>
  <c r="D9" i="54"/>
  <c r="AB12" i="51"/>
  <c r="S9" i="49"/>
  <c r="AG8" i="55"/>
  <c r="AD23" i="51"/>
  <c r="AO9" i="49"/>
  <c r="S37" i="55"/>
  <c r="AK15" i="54"/>
  <c r="I43" i="54"/>
  <c r="U24" i="54"/>
  <c r="AP44" i="51"/>
  <c r="J31" i="55"/>
  <c r="AJ41" i="51"/>
  <c r="AL9" i="55"/>
  <c r="D21" i="54"/>
  <c r="AF24" i="51"/>
  <c r="I13" i="55"/>
  <c r="AP16" i="55"/>
  <c r="J32" i="51"/>
  <c r="AE15" i="51"/>
  <c r="Z26" i="54"/>
  <c r="AW45" i="54"/>
  <c r="AR43" i="51"/>
  <c r="AG8" i="51"/>
  <c r="W31" i="51"/>
  <c r="U25" i="55"/>
  <c r="E29" i="55"/>
  <c r="AC35" i="54"/>
  <c r="Q24" i="54"/>
  <c r="W44" i="54"/>
  <c r="C18" i="50"/>
  <c r="K7" i="55"/>
  <c r="AC8" i="49"/>
  <c r="AW16" i="51"/>
  <c r="AB24" i="55"/>
  <c r="AM14" i="55"/>
  <c r="AI45" i="54"/>
  <c r="AG24" i="54"/>
  <c r="R41" i="51"/>
  <c r="C19" i="49"/>
  <c r="C23" i="50"/>
  <c r="AF34" i="54"/>
  <c r="F5" i="50"/>
  <c r="F5" i="51"/>
  <c r="F5" i="54"/>
  <c r="F5" i="55"/>
  <c r="K42" i="54"/>
  <c r="AV22" i="50"/>
  <c r="AM26" i="55"/>
  <c r="I32" i="55"/>
  <c r="AF10" i="54"/>
  <c r="AS39" i="54"/>
  <c r="AD28" i="54"/>
  <c r="AL6" i="51"/>
  <c r="Q41" i="54"/>
  <c r="AA15" i="49"/>
  <c r="D37" i="54"/>
  <c r="I15" i="55"/>
  <c r="AF23" i="55"/>
  <c r="W16" i="50"/>
  <c r="Z17" i="55"/>
  <c r="AV42" i="51"/>
  <c r="T20" i="54"/>
  <c r="Y35" i="55"/>
  <c r="K22" i="54"/>
  <c r="K19" i="54"/>
  <c r="AD14" i="49"/>
  <c r="U45" i="54"/>
  <c r="AC15" i="51"/>
  <c r="AP9" i="55"/>
  <c r="AO18" i="50"/>
  <c r="Q20" i="54"/>
  <c r="K17" i="51"/>
  <c r="AC22" i="54"/>
  <c r="AK9" i="55"/>
  <c r="X42" i="51"/>
  <c r="AQ33" i="51"/>
  <c r="K40" i="55"/>
  <c r="D24" i="51"/>
  <c r="H23" i="51"/>
  <c r="AA9" i="49"/>
  <c r="U33" i="54"/>
  <c r="AE18" i="51"/>
  <c r="AK30" i="55"/>
  <c r="D6" i="51"/>
  <c r="AR37" i="55"/>
  <c r="G11" i="54"/>
  <c r="R43" i="55"/>
  <c r="S15" i="51"/>
  <c r="S22" i="55"/>
  <c r="AR17" i="51"/>
  <c r="I34" i="54"/>
  <c r="AK23" i="55"/>
  <c r="T29" i="51"/>
  <c r="F30" i="51"/>
  <c r="AU9" i="54"/>
  <c r="AN29" i="54"/>
  <c r="I26" i="51"/>
  <c r="X21" i="55"/>
  <c r="AD22" i="55"/>
  <c r="I37" i="54"/>
  <c r="AP41" i="54"/>
  <c r="K8" i="50"/>
  <c r="R15" i="50"/>
  <c r="E15" i="51"/>
  <c r="T24" i="51"/>
  <c r="D36" i="54"/>
  <c r="AM16" i="50"/>
  <c r="AH6" i="51"/>
  <c r="D17" i="54"/>
  <c r="AM8" i="50"/>
  <c r="F12" i="51"/>
  <c r="R19" i="55"/>
  <c r="AI16" i="49"/>
  <c r="F22" i="55"/>
  <c r="AN35" i="51"/>
  <c r="AI40" i="54"/>
  <c r="AK21" i="54"/>
  <c r="AJ16" i="49"/>
  <c r="AL22" i="54"/>
  <c r="AG29" i="54"/>
  <c r="G43" i="55"/>
  <c r="AN33" i="55"/>
  <c r="V29" i="54"/>
  <c r="AU7" i="51"/>
  <c r="K6" i="55"/>
  <c r="AX17" i="54"/>
  <c r="BI17" i="54" s="1"/>
  <c r="X13" i="54"/>
  <c r="AT34" i="54"/>
  <c r="R29" i="51"/>
  <c r="AE20" i="50"/>
  <c r="AD11" i="54"/>
  <c r="AS16" i="50"/>
  <c r="AT22" i="51"/>
  <c r="H14" i="51"/>
  <c r="AL15" i="50"/>
  <c r="J13" i="55"/>
  <c r="S7" i="54"/>
  <c r="AE29" i="51"/>
  <c r="C15" i="51"/>
  <c r="K36" i="51"/>
  <c r="H14" i="54"/>
  <c r="AD24" i="51"/>
  <c r="AU34" i="51"/>
  <c r="AG43" i="51"/>
  <c r="G20" i="55"/>
  <c r="S33" i="51"/>
  <c r="AF44" i="54"/>
  <c r="AL11" i="55"/>
  <c r="AL13" i="49"/>
  <c r="C11" i="51"/>
  <c r="AT45" i="54"/>
  <c r="Q17" i="50"/>
  <c r="C35" i="51"/>
  <c r="AA37" i="54"/>
  <c r="I11" i="55"/>
  <c r="AO23" i="51"/>
  <c r="AQ20" i="50"/>
  <c r="AA28" i="54"/>
  <c r="F27" i="54"/>
  <c r="AA20" i="55"/>
  <c r="F26" i="51"/>
  <c r="G22" i="54"/>
  <c r="Y35" i="54"/>
  <c r="S9" i="54"/>
  <c r="G30" i="51"/>
  <c r="AG17" i="50"/>
  <c r="K30" i="54"/>
  <c r="AN22" i="51"/>
  <c r="AP32" i="51"/>
  <c r="G12" i="54"/>
  <c r="AL23" i="51"/>
  <c r="H28" i="54"/>
  <c r="AJ13" i="51"/>
  <c r="T40" i="51"/>
  <c r="AC13" i="51"/>
  <c r="AE20" i="51"/>
  <c r="F22" i="50"/>
  <c r="AL10" i="55"/>
  <c r="K35" i="54"/>
  <c r="AK10" i="51"/>
  <c r="AE15" i="55"/>
  <c r="R24" i="51"/>
  <c r="AN10" i="50"/>
  <c r="X9" i="50"/>
  <c r="D17" i="51"/>
  <c r="K20" i="51"/>
  <c r="AT9" i="49"/>
  <c r="V16" i="50"/>
  <c r="E43" i="54"/>
  <c r="F15" i="55"/>
  <c r="AT39" i="51"/>
  <c r="AR17" i="50"/>
  <c r="C22" i="55"/>
  <c r="V16" i="54"/>
  <c r="AH12" i="54"/>
  <c r="Y9" i="50"/>
  <c r="AT6" i="51"/>
  <c r="AK41" i="51"/>
  <c r="AP25" i="51"/>
  <c r="AC8" i="51"/>
  <c r="D43" i="51"/>
  <c r="I23" i="50"/>
  <c r="J35" i="55"/>
  <c r="K16" i="55"/>
  <c r="Q10" i="51"/>
  <c r="J29" i="51"/>
  <c r="AG20" i="51"/>
  <c r="Y7" i="49"/>
  <c r="AA44" i="51"/>
  <c r="I27" i="54"/>
  <c r="AW39" i="51"/>
  <c r="AI11" i="51"/>
  <c r="AG14" i="54"/>
  <c r="AL44" i="51"/>
  <c r="AD16" i="55"/>
  <c r="AR19" i="50"/>
  <c r="Y13" i="54"/>
  <c r="V35" i="54"/>
  <c r="X31" i="55"/>
  <c r="F18" i="51"/>
  <c r="AT10" i="51"/>
  <c r="AC24" i="51"/>
  <c r="C7" i="50"/>
  <c r="AO26" i="51"/>
  <c r="AO39" i="55"/>
  <c r="I15" i="54"/>
  <c r="I23" i="55"/>
  <c r="C13" i="54"/>
  <c r="T35" i="55"/>
  <c r="S8" i="49"/>
  <c r="D19" i="54"/>
  <c r="J9" i="51"/>
  <c r="J8" i="51"/>
  <c r="F21" i="55"/>
  <c r="AL38" i="51"/>
  <c r="AN10" i="51"/>
  <c r="Y36" i="55"/>
  <c r="AR8" i="49"/>
  <c r="AR30" i="54"/>
  <c r="AQ20" i="51"/>
  <c r="AL42" i="54"/>
  <c r="F9" i="51"/>
  <c r="AO12" i="51"/>
  <c r="T40" i="55"/>
  <c r="D14" i="50"/>
  <c r="Y12" i="54"/>
  <c r="I17" i="55"/>
  <c r="H9" i="54"/>
  <c r="Z18" i="49"/>
  <c r="Y44" i="51"/>
  <c r="G42" i="54"/>
  <c r="R21" i="55"/>
  <c r="V19" i="49"/>
  <c r="V23" i="50"/>
  <c r="AB9" i="51"/>
  <c r="AB26" i="51"/>
  <c r="S7" i="50"/>
  <c r="AL35" i="54"/>
  <c r="AD28" i="55"/>
  <c r="U42" i="51"/>
  <c r="S28" i="51"/>
  <c r="U36" i="51"/>
  <c r="AE7" i="54"/>
  <c r="AL15" i="54"/>
  <c r="C18" i="51"/>
  <c r="AQ14" i="49"/>
  <c r="AR11" i="49"/>
  <c r="D6" i="54"/>
  <c r="AR14" i="50"/>
  <c r="AX12" i="54"/>
  <c r="BI12" i="54" s="1"/>
  <c r="AK33" i="54"/>
  <c r="E14" i="50"/>
  <c r="AE41" i="54"/>
  <c r="K31" i="55"/>
  <c r="K34" i="54"/>
  <c r="AC25" i="54"/>
  <c r="AS23" i="51"/>
  <c r="AU5" i="54"/>
  <c r="AU5" i="50"/>
  <c r="AU5" i="49"/>
  <c r="AU5" i="51"/>
  <c r="AU5" i="55"/>
  <c r="AK13" i="55"/>
  <c r="V45" i="55"/>
  <c r="C9" i="54"/>
  <c r="E42" i="55"/>
  <c r="AR28" i="51"/>
  <c r="AE17" i="54"/>
  <c r="AB15" i="51"/>
  <c r="AK24" i="54"/>
  <c r="E20" i="55"/>
  <c r="F20" i="51"/>
  <c r="V35" i="55"/>
  <c r="C12" i="55"/>
  <c r="W9" i="50"/>
  <c r="K37" i="51"/>
  <c r="G19" i="54"/>
  <c r="G35" i="55"/>
  <c r="R37" i="51"/>
  <c r="J17" i="55"/>
  <c r="AQ34" i="54"/>
  <c r="AE41" i="51"/>
  <c r="W23" i="54"/>
  <c r="S17" i="54"/>
  <c r="AO40" i="54"/>
  <c r="AG7" i="50"/>
  <c r="AD35" i="51"/>
  <c r="AG37" i="51"/>
  <c r="AB14" i="51"/>
  <c r="AW31" i="51"/>
  <c r="AR42" i="54"/>
  <c r="V15" i="50"/>
  <c r="AW21" i="54"/>
  <c r="F31" i="51"/>
  <c r="AO31" i="51"/>
  <c r="J35" i="54"/>
  <c r="R24" i="55"/>
  <c r="AD34" i="51"/>
  <c r="AT5" i="51"/>
  <c r="AT5" i="49"/>
  <c r="AT5" i="50"/>
  <c r="AT5" i="55"/>
  <c r="AT5" i="54"/>
  <c r="AM23" i="54"/>
  <c r="H23" i="55"/>
  <c r="S8" i="55"/>
  <c r="V11" i="51"/>
  <c r="X13" i="55"/>
  <c r="AJ21" i="50"/>
  <c r="C43" i="55"/>
  <c r="D9" i="51"/>
  <c r="AT18" i="55"/>
  <c r="G42" i="55"/>
  <c r="C10" i="50"/>
  <c r="AK19" i="55"/>
  <c r="AB22" i="54"/>
  <c r="G44" i="54"/>
  <c r="AM7" i="54"/>
  <c r="T14" i="55"/>
  <c r="D14" i="55"/>
  <c r="AO37" i="51"/>
  <c r="C42" i="55"/>
  <c r="AM32" i="51"/>
  <c r="V19" i="55"/>
  <c r="Q40" i="55"/>
  <c r="AX24" i="54"/>
  <c r="BI24" i="54" s="1"/>
  <c r="T16" i="50"/>
  <c r="Y13" i="51"/>
  <c r="E37" i="55"/>
  <c r="D35" i="51"/>
  <c r="X41" i="54"/>
  <c r="AA30" i="51"/>
  <c r="AE5" i="49"/>
  <c r="AE5" i="51"/>
  <c r="AE5" i="55"/>
  <c r="AE5" i="50"/>
  <c r="AE5" i="54"/>
  <c r="W13" i="54"/>
  <c r="V17" i="50"/>
  <c r="D16" i="54"/>
  <c r="G32" i="51"/>
  <c r="AU40" i="51"/>
  <c r="C32" i="54"/>
  <c r="AR22" i="51"/>
  <c r="AD32" i="51"/>
  <c r="AR5" i="49"/>
  <c r="AR5" i="55"/>
  <c r="AR5" i="51"/>
  <c r="AR5" i="54"/>
  <c r="AR5" i="50"/>
  <c r="H38" i="51"/>
  <c r="AA17" i="55"/>
  <c r="AT10" i="55"/>
  <c r="AQ41" i="54"/>
  <c r="U10" i="51"/>
  <c r="T26" i="51"/>
  <c r="T23" i="51"/>
  <c r="AM14" i="50"/>
  <c r="AH43" i="54"/>
  <c r="W17" i="55"/>
  <c r="D13" i="51"/>
  <c r="T19" i="51"/>
  <c r="AP39" i="54"/>
  <c r="H7" i="51"/>
  <c r="W32" i="54"/>
  <c r="AS6" i="51"/>
  <c r="AM15" i="50"/>
  <c r="AA24" i="51"/>
  <c r="K11" i="55"/>
  <c r="X28" i="54"/>
  <c r="AE13" i="49"/>
  <c r="C7" i="49"/>
  <c r="T14" i="54"/>
  <c r="R6" i="54"/>
  <c r="T43" i="51"/>
  <c r="W17" i="50"/>
  <c r="AP11" i="49"/>
  <c r="D30" i="54"/>
  <c r="AK17" i="49"/>
  <c r="AS18" i="49"/>
  <c r="AQ23" i="54"/>
  <c r="D33" i="54"/>
  <c r="AV43" i="51"/>
  <c r="AH33" i="54"/>
  <c r="AN39" i="51"/>
  <c r="AC16" i="54"/>
  <c r="H42" i="54"/>
  <c r="R33" i="51"/>
  <c r="H31" i="54"/>
  <c r="AS39" i="51"/>
  <c r="V39" i="51"/>
  <c r="F35" i="54"/>
  <c r="Z29" i="54"/>
  <c r="E24" i="54"/>
  <c r="I37" i="51"/>
  <c r="K30" i="51"/>
  <c r="AT14" i="54"/>
  <c r="AG6" i="51"/>
  <c r="J19" i="51"/>
  <c r="C18" i="49"/>
  <c r="Z19" i="54"/>
  <c r="C26" i="55"/>
  <c r="S33" i="55"/>
  <c r="AB43" i="51"/>
  <c r="S44" i="51"/>
  <c r="AA7" i="49"/>
  <c r="AF21" i="50"/>
  <c r="AM19" i="54"/>
  <c r="I23" i="54"/>
  <c r="AG45" i="54"/>
  <c r="G44" i="55"/>
  <c r="Q37" i="51"/>
  <c r="AH35" i="55"/>
  <c r="Y37" i="54"/>
  <c r="D23" i="54"/>
  <c r="Z20" i="51"/>
  <c r="AC17" i="54"/>
  <c r="AI9" i="50"/>
  <c r="V29" i="51"/>
  <c r="AL42" i="51"/>
  <c r="AC10" i="49"/>
  <c r="AS17" i="49"/>
  <c r="AL45" i="54"/>
  <c r="F6" i="51"/>
  <c r="AU35" i="54"/>
  <c r="J31" i="51"/>
  <c r="AH45" i="51"/>
  <c r="AD40" i="51"/>
  <c r="X32" i="55"/>
  <c r="Q27" i="55"/>
  <c r="AW21" i="50"/>
  <c r="BI21" i="50" s="1"/>
  <c r="D15" i="51"/>
  <c r="AL39" i="54"/>
  <c r="AO19" i="54"/>
  <c r="AL36" i="54"/>
  <c r="AG13" i="54"/>
  <c r="AE32" i="55"/>
  <c r="H16" i="54"/>
  <c r="AA10" i="50"/>
  <c r="F19" i="55"/>
  <c r="AS20" i="50"/>
  <c r="F23" i="54"/>
  <c r="Q6" i="51"/>
  <c r="AX29" i="54"/>
  <c r="BI29" i="54" s="1"/>
  <c r="AI45" i="51"/>
  <c r="AP12" i="49"/>
  <c r="T17" i="49"/>
  <c r="I45" i="55"/>
  <c r="AS19" i="51"/>
  <c r="AN32" i="51"/>
  <c r="AA9" i="55"/>
  <c r="AC25" i="51"/>
  <c r="AS24" i="55"/>
  <c r="AF17" i="50"/>
  <c r="AG7" i="49"/>
  <c r="E15" i="50"/>
  <c r="K23" i="51"/>
  <c r="AN23" i="55"/>
  <c r="D25" i="54"/>
  <c r="C37" i="51"/>
  <c r="T9" i="51"/>
  <c r="W19" i="51"/>
  <c r="Q22" i="50"/>
  <c r="H26" i="55"/>
  <c r="AA24" i="55"/>
  <c r="AM35" i="54"/>
  <c r="E12" i="55"/>
  <c r="AT27" i="51"/>
  <c r="U25" i="51"/>
  <c r="D27" i="55"/>
  <c r="AI7" i="49"/>
  <c r="R7" i="50"/>
  <c r="S26" i="54"/>
  <c r="AT31" i="55"/>
  <c r="AJ24" i="51"/>
  <c r="E13" i="55"/>
  <c r="W45" i="54"/>
  <c r="J15" i="54"/>
  <c r="AQ25" i="51"/>
  <c r="V6" i="55"/>
  <c r="AV42" i="54"/>
  <c r="AU39" i="54"/>
  <c r="AW25" i="51"/>
  <c r="U42" i="54"/>
  <c r="H8" i="51"/>
  <c r="X23" i="50"/>
  <c r="X19" i="49"/>
  <c r="AE20" i="55"/>
  <c r="D12" i="55"/>
  <c r="S32" i="55"/>
  <c r="T24" i="55"/>
  <c r="X42" i="54"/>
  <c r="AK29" i="51"/>
  <c r="AG11" i="49"/>
  <c r="S32" i="51"/>
  <c r="AD29" i="55"/>
  <c r="X9" i="54"/>
  <c r="AQ40" i="51"/>
  <c r="H39" i="51"/>
  <c r="AT45" i="55"/>
  <c r="AL45" i="55"/>
  <c r="K28" i="55"/>
  <c r="Q16" i="54"/>
  <c r="Y27" i="54"/>
  <c r="AM14" i="51"/>
  <c r="AB32" i="54"/>
  <c r="S10" i="49"/>
  <c r="H18" i="54"/>
  <c r="E38" i="55"/>
  <c r="T25" i="55"/>
  <c r="AC14" i="49"/>
  <c r="AR20" i="54"/>
  <c r="AT6" i="55"/>
  <c r="AC33" i="55"/>
  <c r="AG9" i="50"/>
  <c r="AJ28" i="54"/>
  <c r="F43" i="51"/>
  <c r="AG44" i="54"/>
  <c r="AT18" i="54"/>
  <c r="Y36" i="51"/>
  <c r="AE31" i="54"/>
  <c r="F10" i="54"/>
  <c r="T31" i="51"/>
  <c r="Y32" i="54"/>
  <c r="I7" i="55"/>
  <c r="AO8" i="51"/>
  <c r="AE26" i="55"/>
  <c r="H27" i="55"/>
  <c r="X6" i="49"/>
  <c r="X16" i="50"/>
  <c r="J45" i="54"/>
  <c r="AC11" i="54"/>
  <c r="AS36" i="55"/>
  <c r="AV30" i="51"/>
  <c r="AS15" i="55"/>
  <c r="AB11" i="51"/>
  <c r="E22" i="54"/>
  <c r="S36" i="51"/>
  <c r="T38" i="55"/>
  <c r="E10" i="54"/>
  <c r="V23" i="51"/>
  <c r="AB36" i="51"/>
  <c r="AC13" i="49"/>
  <c r="AL39" i="51"/>
  <c r="E44" i="54"/>
  <c r="X44" i="54"/>
  <c r="S29" i="54"/>
  <c r="AK27" i="54"/>
  <c r="AB32" i="55"/>
  <c r="Z20" i="55"/>
  <c r="AJ6" i="55"/>
  <c r="Q14" i="49"/>
  <c r="J9" i="55"/>
  <c r="K8" i="51"/>
  <c r="AN14" i="54"/>
  <c r="AP18" i="49"/>
  <c r="Y35" i="51"/>
  <c r="S12" i="51"/>
  <c r="AS30" i="54"/>
  <c r="X44" i="55"/>
  <c r="AL9" i="49"/>
  <c r="AE9" i="50"/>
  <c r="AG30" i="54"/>
  <c r="AF38" i="51"/>
  <c r="AG24" i="51"/>
  <c r="AC7" i="49"/>
  <c r="AH17" i="50"/>
  <c r="AV36" i="54"/>
  <c r="U21" i="51"/>
  <c r="H8" i="55"/>
  <c r="V6" i="49"/>
  <c r="AN43" i="54"/>
  <c r="AR6" i="54"/>
  <c r="AM40" i="55"/>
  <c r="G29" i="54"/>
  <c r="Z14" i="51"/>
  <c r="S13" i="49"/>
  <c r="AR7" i="50"/>
  <c r="AE10" i="49"/>
  <c r="AN11" i="54"/>
  <c r="AW18" i="54"/>
  <c r="BI18" i="54" s="1"/>
  <c r="I28" i="51"/>
  <c r="AB33" i="51"/>
  <c r="X26" i="55"/>
  <c r="AL33" i="51"/>
  <c r="AI17" i="49"/>
  <c r="AQ36" i="51"/>
  <c r="V31" i="55"/>
  <c r="T25" i="54"/>
  <c r="AR29" i="54"/>
  <c r="Y13" i="49"/>
  <c r="J25" i="54"/>
  <c r="U18" i="50"/>
  <c r="Y21" i="54"/>
  <c r="AO15" i="49"/>
  <c r="AX41" i="51"/>
  <c r="AM18" i="49"/>
  <c r="AN9" i="49"/>
  <c r="AD21" i="50"/>
  <c r="D39" i="54"/>
  <c r="AO16" i="50"/>
  <c r="AO18" i="49"/>
  <c r="AN23" i="54"/>
  <c r="Y32" i="51"/>
  <c r="AN8" i="51"/>
  <c r="S8" i="50"/>
  <c r="AJ6" i="51"/>
  <c r="W6" i="51"/>
  <c r="AM8" i="51"/>
  <c r="AR43" i="54"/>
  <c r="AP34" i="55"/>
  <c r="D17" i="50"/>
  <c r="Z11" i="54"/>
  <c r="AM10" i="51"/>
  <c r="D26" i="55"/>
  <c r="V40" i="54"/>
  <c r="X15" i="50"/>
  <c r="AT15" i="49"/>
  <c r="AF8" i="49"/>
  <c r="AN9" i="51"/>
  <c r="G18" i="51"/>
  <c r="H21" i="54"/>
  <c r="AA44" i="54"/>
  <c r="AK26" i="55"/>
  <c r="S42" i="54"/>
  <c r="AR6" i="55"/>
  <c r="I14" i="54"/>
  <c r="V35" i="51"/>
  <c r="W38" i="55"/>
  <c r="AV35" i="55"/>
  <c r="U6" i="54"/>
  <c r="H9" i="51"/>
  <c r="F15" i="51"/>
  <c r="C21" i="55"/>
  <c r="AN9" i="50"/>
  <c r="Z22" i="51"/>
  <c r="H12" i="55"/>
  <c r="AI18" i="55"/>
  <c r="H13" i="51"/>
  <c r="C17" i="55"/>
  <c r="AK18" i="54"/>
  <c r="G22" i="50"/>
  <c r="AG15" i="50"/>
  <c r="G18" i="54"/>
  <c r="AI12" i="49"/>
  <c r="R20" i="54"/>
  <c r="AE22" i="54"/>
  <c r="C39" i="51"/>
  <c r="V42" i="51"/>
  <c r="AA29" i="54"/>
  <c r="AD21" i="55"/>
  <c r="H34" i="54"/>
  <c r="C32" i="51"/>
  <c r="AJ14" i="51"/>
  <c r="E40" i="54"/>
  <c r="Q10" i="54"/>
  <c r="AO10" i="49"/>
  <c r="Z17" i="54"/>
  <c r="AL38" i="55"/>
  <c r="AG41" i="51"/>
  <c r="AI15" i="49"/>
  <c r="AS14" i="50"/>
  <c r="I17" i="54"/>
  <c r="H6" i="55"/>
  <c r="AT8" i="50"/>
  <c r="AQ7" i="50"/>
  <c r="AA26" i="54"/>
  <c r="AM45" i="51"/>
  <c r="E35" i="51"/>
  <c r="AR21" i="51"/>
  <c r="AL26" i="51"/>
  <c r="AW15" i="49"/>
  <c r="AM39" i="55"/>
  <c r="AF6" i="54"/>
  <c r="AC45" i="51"/>
  <c r="J13" i="54"/>
  <c r="AU25" i="54"/>
  <c r="W15" i="50"/>
  <c r="S18" i="55"/>
  <c r="V12" i="55"/>
  <c r="U44" i="55"/>
  <c r="K32" i="51"/>
  <c r="AF26" i="55"/>
  <c r="F23" i="51"/>
  <c r="AE36" i="54"/>
  <c r="AS7" i="55"/>
  <c r="C20" i="54"/>
  <c r="AW10" i="54"/>
  <c r="AO10" i="51"/>
  <c r="AW44" i="54"/>
  <c r="E37" i="54"/>
  <c r="AU42" i="51"/>
  <c r="C40" i="54"/>
  <c r="C12" i="49"/>
  <c r="AV23" i="54"/>
  <c r="Y17" i="50"/>
  <c r="F15" i="54"/>
  <c r="K45" i="54"/>
  <c r="AB17" i="51"/>
  <c r="AU19" i="55"/>
  <c r="C41" i="55"/>
  <c r="S15" i="50"/>
  <c r="AO7" i="55"/>
  <c r="J11" i="55"/>
  <c r="AK27" i="51"/>
  <c r="AA36" i="51"/>
  <c r="W22" i="55"/>
  <c r="AM42" i="51"/>
  <c r="J21" i="51"/>
  <c r="AB5" i="50"/>
  <c r="AB5" i="55"/>
  <c r="AB5" i="49"/>
  <c r="AB5" i="54"/>
  <c r="AB5" i="51"/>
  <c r="AG19" i="51"/>
  <c r="AA7" i="54"/>
  <c r="AH19" i="51"/>
  <c r="AK26" i="54"/>
  <c r="Y41" i="54"/>
  <c r="AX23" i="51"/>
  <c r="BI23" i="51" s="1"/>
  <c r="AR22" i="55"/>
  <c r="AU23" i="51"/>
  <c r="AB8" i="49"/>
  <c r="H20" i="51"/>
  <c r="AA35" i="54"/>
  <c r="AF28" i="51"/>
  <c r="AB33" i="55"/>
  <c r="AD15" i="49"/>
  <c r="AQ22" i="55"/>
  <c r="R25" i="54"/>
  <c r="AK37" i="55"/>
  <c r="D27" i="54"/>
  <c r="AE13" i="54"/>
  <c r="K22" i="51"/>
  <c r="T14" i="51"/>
  <c r="AM9" i="54"/>
  <c r="AD26" i="51"/>
  <c r="AO36" i="54"/>
  <c r="R22" i="51"/>
  <c r="R14" i="49"/>
  <c r="AJ29" i="54"/>
  <c r="I36" i="54"/>
  <c r="K25" i="55"/>
  <c r="J26" i="55"/>
  <c r="AG12" i="51"/>
  <c r="AB34" i="51"/>
  <c r="AI32" i="54"/>
  <c r="AR37" i="54"/>
  <c r="W8" i="50"/>
  <c r="AO45" i="54"/>
  <c r="V32" i="55"/>
  <c r="AU30" i="51"/>
  <c r="E17" i="55"/>
  <c r="AC9" i="49"/>
  <c r="H31" i="51"/>
  <c r="AB9" i="54"/>
  <c r="AA16" i="54"/>
  <c r="C22" i="54"/>
  <c r="AR32" i="51"/>
  <c r="R28" i="54"/>
  <c r="J10" i="50"/>
  <c r="J16" i="55"/>
  <c r="G22" i="51"/>
  <c r="J22" i="51"/>
  <c r="W33" i="54"/>
  <c r="S14" i="55"/>
  <c r="Z10" i="55"/>
  <c r="AN9" i="55"/>
  <c r="E33" i="51"/>
  <c r="AU18" i="49"/>
  <c r="AC29" i="54"/>
  <c r="F20" i="50"/>
  <c r="AT32" i="54"/>
  <c r="AA12" i="54"/>
  <c r="X27" i="54"/>
  <c r="F24" i="55"/>
  <c r="AA38" i="51"/>
  <c r="AT22" i="54"/>
  <c r="AD8" i="50"/>
  <c r="AC30" i="54"/>
  <c r="AD23" i="55"/>
  <c r="AB14" i="49"/>
  <c r="AJ41" i="54"/>
  <c r="AO37" i="54"/>
  <c r="S30" i="55"/>
  <c r="AP34" i="51"/>
  <c r="Y38" i="51"/>
  <c r="AH35" i="54"/>
  <c r="AO35" i="51"/>
  <c r="AF16" i="54"/>
  <c r="Z32" i="51"/>
  <c r="AM44" i="51"/>
  <c r="K17" i="55"/>
  <c r="AG26" i="55"/>
  <c r="AL25" i="54"/>
  <c r="Q34" i="54"/>
  <c r="AT11" i="49"/>
  <c r="AD25" i="51"/>
  <c r="AA9" i="50"/>
  <c r="AI14" i="54"/>
  <c r="AK16" i="51"/>
  <c r="X19" i="50"/>
  <c r="AG26" i="54"/>
  <c r="Y27" i="51"/>
  <c r="AP7" i="51"/>
  <c r="AI35" i="55"/>
  <c r="AE34" i="51"/>
  <c r="AH10" i="50"/>
  <c r="AF43" i="54"/>
  <c r="AA13" i="55"/>
  <c r="E27" i="54"/>
  <c r="U11" i="54"/>
  <c r="I37" i="55"/>
  <c r="W32" i="51"/>
  <c r="AM20" i="54"/>
  <c r="X13" i="51"/>
  <c r="I25" i="54"/>
  <c r="D10" i="50"/>
  <c r="J27" i="55"/>
  <c r="AM25" i="51"/>
  <c r="T28" i="51"/>
  <c r="AF35" i="54"/>
  <c r="G33" i="55"/>
  <c r="AS27" i="55"/>
  <c r="AD45" i="51"/>
  <c r="AG11" i="51"/>
  <c r="C31" i="55"/>
  <c r="AM6" i="49"/>
  <c r="F24" i="54"/>
  <c r="AA25" i="51"/>
  <c r="K12" i="55"/>
  <c r="R9" i="49"/>
  <c r="AE12" i="54"/>
  <c r="AH7" i="49"/>
  <c r="AG10" i="50"/>
  <c r="H44" i="51"/>
  <c r="I6" i="51"/>
  <c r="AK16" i="50"/>
  <c r="S25" i="55"/>
  <c r="AM19" i="51"/>
  <c r="D7" i="51"/>
  <c r="AB25" i="55"/>
  <c r="S7" i="51"/>
  <c r="AJ8" i="50"/>
  <c r="AH9" i="50"/>
  <c r="AQ28" i="55"/>
  <c r="C30" i="54"/>
  <c r="F9" i="55"/>
  <c r="T24" i="54"/>
  <c r="Q13" i="54"/>
  <c r="AS9" i="54"/>
  <c r="K40" i="54"/>
  <c r="I10" i="54"/>
  <c r="AB27" i="54"/>
  <c r="AJ37" i="51"/>
  <c r="G21" i="51"/>
  <c r="AC12" i="54"/>
  <c r="AB15" i="50"/>
  <c r="AF19" i="51"/>
  <c r="AH11" i="55"/>
  <c r="C8" i="55"/>
  <c r="I39" i="54"/>
  <c r="AW37" i="54"/>
  <c r="AU16" i="54"/>
  <c r="AJ28" i="51"/>
  <c r="H14" i="50"/>
  <c r="Q45" i="51"/>
  <c r="G39" i="51"/>
  <c r="I21" i="54"/>
  <c r="AL18" i="50"/>
  <c r="AG38" i="55"/>
  <c r="AC19" i="54"/>
  <c r="R38" i="54"/>
  <c r="G15" i="50"/>
  <c r="V45" i="54"/>
  <c r="Z5" i="49"/>
  <c r="Z5" i="51"/>
  <c r="Z5" i="55"/>
  <c r="Z5" i="54"/>
  <c r="Z5" i="50"/>
  <c r="AS8" i="50"/>
  <c r="V44" i="54"/>
  <c r="F17" i="50"/>
  <c r="AU35" i="55"/>
  <c r="E8" i="50"/>
  <c r="J11" i="54"/>
  <c r="C8" i="50"/>
  <c r="C38" i="51"/>
  <c r="W26" i="55"/>
  <c r="C42" i="51"/>
  <c r="AJ43" i="54"/>
  <c r="I42" i="51"/>
  <c r="AH33" i="51"/>
  <c r="R23" i="51"/>
  <c r="AW40" i="54"/>
  <c r="AK43" i="54"/>
  <c r="G8" i="50"/>
  <c r="R6" i="49"/>
  <c r="AJ17" i="54"/>
  <c r="AO6" i="49"/>
  <c r="AH22" i="55"/>
  <c r="AG36" i="54"/>
  <c r="AJ17" i="49"/>
  <c r="AO35" i="54"/>
  <c r="H10" i="51"/>
  <c r="V43" i="55"/>
  <c r="E14" i="54"/>
  <c r="E6" i="51"/>
  <c r="AB6" i="51"/>
  <c r="AA44" i="55"/>
  <c r="Q18" i="50"/>
  <c r="V9" i="51"/>
  <c r="V40" i="51"/>
  <c r="AN38" i="51"/>
  <c r="AD19" i="50"/>
  <c r="T39" i="51"/>
  <c r="AG5" i="50"/>
  <c r="AG5" i="54"/>
  <c r="AG5" i="51"/>
  <c r="AG5" i="55"/>
  <c r="AG5" i="49"/>
  <c r="R25" i="55"/>
  <c r="AB35" i="51"/>
  <c r="AK14" i="50"/>
  <c r="I32" i="51"/>
  <c r="AI7" i="55"/>
  <c r="AE21" i="51"/>
  <c r="AA33" i="51"/>
  <c r="AH24" i="54"/>
  <c r="AB24" i="51"/>
  <c r="X7" i="51"/>
  <c r="S44" i="55"/>
  <c r="AG21" i="51"/>
  <c r="AO14" i="49"/>
  <c r="I31" i="55"/>
  <c r="U45" i="51"/>
  <c r="AI31" i="55"/>
  <c r="AF19" i="50"/>
  <c r="AC19" i="51"/>
  <c r="Q16" i="49"/>
  <c r="AS23" i="54"/>
  <c r="AD31" i="51"/>
  <c r="AF9" i="51"/>
  <c r="G29" i="51"/>
  <c r="E18" i="51"/>
  <c r="AJ19" i="51"/>
  <c r="AW12" i="54"/>
  <c r="AV10" i="54"/>
  <c r="BI10" i="54" s="1"/>
  <c r="D33" i="51"/>
  <c r="Q15" i="49"/>
  <c r="AS44" i="51"/>
  <c r="AB23" i="55"/>
  <c r="AE7" i="50"/>
  <c r="AO14" i="50"/>
  <c r="U40" i="51"/>
  <c r="AP19" i="51"/>
  <c r="W43" i="54"/>
  <c r="AA14" i="54"/>
  <c r="AC27" i="51"/>
  <c r="AA21" i="50"/>
  <c r="H25" i="55"/>
  <c r="AS44" i="55"/>
  <c r="R11" i="54"/>
  <c r="AJ44" i="55"/>
  <c r="AG10" i="49"/>
  <c r="K14" i="50"/>
  <c r="AE21" i="54"/>
  <c r="G35" i="54"/>
  <c r="AG36" i="55"/>
  <c r="F17" i="54"/>
  <c r="F28" i="55"/>
  <c r="Q7" i="50"/>
  <c r="V34" i="55"/>
  <c r="AK8" i="51"/>
  <c r="E11" i="54"/>
  <c r="AA19" i="51"/>
  <c r="AF35" i="55"/>
  <c r="K16" i="51"/>
  <c r="AI32" i="51"/>
  <c r="K33" i="51"/>
  <c r="AK25" i="54"/>
  <c r="I26" i="55"/>
  <c r="AL25" i="55"/>
  <c r="D38" i="51"/>
  <c r="AJ39" i="51"/>
  <c r="C41" i="54"/>
  <c r="T10" i="49"/>
  <c r="AM7" i="51"/>
  <c r="AL25" i="51"/>
  <c r="F44" i="51"/>
  <c r="I5" i="51"/>
  <c r="I5" i="54"/>
  <c r="I5" i="50"/>
  <c r="I5" i="55"/>
  <c r="V20" i="55"/>
  <c r="E21" i="50"/>
  <c r="AM10" i="54"/>
  <c r="U16" i="54"/>
  <c r="H28" i="51"/>
  <c r="D8" i="55"/>
  <c r="AQ38" i="55"/>
  <c r="AO39" i="54"/>
  <c r="W13" i="55"/>
  <c r="K12" i="54"/>
  <c r="AI39" i="51"/>
  <c r="AQ44" i="55"/>
  <c r="AK11" i="51"/>
  <c r="U35" i="51"/>
  <c r="D35" i="55"/>
  <c r="AC17" i="50"/>
  <c r="I27" i="55"/>
  <c r="AT21" i="50"/>
  <c r="AA9" i="51"/>
  <c r="J13" i="51"/>
  <c r="C10" i="49"/>
  <c r="J40" i="54"/>
  <c r="AN26" i="55"/>
  <c r="AA21" i="54"/>
  <c r="F42" i="54"/>
  <c r="AC16" i="49"/>
  <c r="H42" i="51"/>
  <c r="AF15" i="55"/>
  <c r="AK12" i="55"/>
  <c r="R9" i="51"/>
  <c r="K39" i="54"/>
  <c r="AN28" i="51"/>
  <c r="K41" i="54"/>
  <c r="AH8" i="55"/>
  <c r="AQ44" i="54"/>
  <c r="AI8" i="55"/>
  <c r="AD8" i="51"/>
  <c r="AD11" i="51"/>
  <c r="D11" i="55"/>
  <c r="F11" i="54"/>
  <c r="S9" i="51"/>
  <c r="AH11" i="54"/>
  <c r="AN38" i="55"/>
  <c r="Y24" i="54"/>
  <c r="AJ11" i="51"/>
  <c r="S39" i="54"/>
  <c r="C29" i="55"/>
  <c r="U14" i="49"/>
  <c r="AT44" i="55"/>
  <c r="Y31" i="54"/>
  <c r="AA36" i="55"/>
  <c r="Y43" i="54"/>
  <c r="AV38" i="51"/>
  <c r="V20" i="54"/>
  <c r="I33" i="54"/>
  <c r="E39" i="55"/>
  <c r="C40" i="55"/>
  <c r="Q44" i="51"/>
  <c r="S20" i="50"/>
  <c r="D15" i="55"/>
  <c r="AK30" i="51"/>
  <c r="S18" i="49"/>
  <c r="AR32" i="54"/>
  <c r="I14" i="55"/>
  <c r="AV19" i="50"/>
  <c r="AV15" i="50"/>
  <c r="AB11" i="54"/>
  <c r="AE21" i="50"/>
  <c r="AR22" i="54"/>
  <c r="E34" i="51"/>
  <c r="AA22" i="51"/>
  <c r="R39" i="55"/>
  <c r="AL29" i="51"/>
  <c r="AL16" i="55"/>
  <c r="E23" i="55"/>
  <c r="AH41" i="51"/>
  <c r="AH42" i="54"/>
  <c r="E13" i="51"/>
  <c r="J12" i="51"/>
  <c r="AV9" i="51"/>
  <c r="F11" i="51"/>
  <c r="AT36" i="55"/>
  <c r="V9" i="49"/>
  <c r="AC28" i="54"/>
  <c r="AF18" i="55"/>
  <c r="D16" i="55"/>
  <c r="K7" i="50"/>
  <c r="AB13" i="54"/>
  <c r="V7" i="50"/>
  <c r="AI6" i="49"/>
  <c r="AM40" i="54"/>
  <c r="G43" i="54"/>
  <c r="AE10" i="50"/>
  <c r="K21" i="51"/>
  <c r="AF42" i="51"/>
  <c r="AU38" i="54"/>
  <c r="F32" i="54"/>
  <c r="G37" i="54"/>
  <c r="U18" i="51"/>
  <c r="J21" i="54"/>
  <c r="J21" i="55"/>
  <c r="AN34" i="54"/>
  <c r="F27" i="51"/>
  <c r="AB37" i="55"/>
  <c r="AU13" i="51"/>
  <c r="W23" i="51"/>
  <c r="G17" i="55"/>
  <c r="AX24" i="51"/>
  <c r="BI24" i="51" s="1"/>
  <c r="AA29" i="51"/>
  <c r="AK33" i="55"/>
  <c r="R19" i="50"/>
  <c r="H15" i="50"/>
  <c r="C24" i="51"/>
  <c r="D27" i="51"/>
  <c r="AO20" i="51"/>
  <c r="F19" i="50"/>
  <c r="AK19" i="49"/>
  <c r="AK23" i="50"/>
  <c r="AW27" i="55"/>
  <c r="BI27" i="55" s="1"/>
  <c r="AF16" i="49"/>
  <c r="Y20" i="51"/>
  <c r="AQ11" i="49"/>
  <c r="C17" i="54"/>
  <c r="R15" i="55"/>
  <c r="H17" i="50"/>
  <c r="C25" i="54"/>
  <c r="W6" i="55"/>
  <c r="AA41" i="51"/>
  <c r="AB14" i="54"/>
  <c r="D25" i="51"/>
  <c r="AG28" i="54"/>
  <c r="AR6" i="49"/>
  <c r="D18" i="55"/>
  <c r="AJ12" i="49"/>
  <c r="AQ29" i="55"/>
  <c r="AU32" i="55"/>
  <c r="W35" i="55"/>
  <c r="AI5" i="54"/>
  <c r="AI5" i="51"/>
  <c r="AI5" i="49"/>
  <c r="AI5" i="50"/>
  <c r="AI5" i="55"/>
  <c r="AU23" i="54"/>
  <c r="AN42" i="51"/>
  <c r="Z16" i="49"/>
  <c r="Y22" i="50"/>
  <c r="AO31" i="55"/>
  <c r="V18" i="51"/>
  <c r="R18" i="50"/>
  <c r="AK34" i="54"/>
  <c r="H27" i="54"/>
  <c r="AT37" i="55"/>
  <c r="AA43" i="54"/>
  <c r="D40" i="51"/>
  <c r="J44" i="54"/>
  <c r="AP7" i="49"/>
  <c r="AS21" i="50"/>
  <c r="R31" i="51"/>
  <c r="S40" i="51"/>
  <c r="C16" i="49"/>
  <c r="AR28" i="54"/>
  <c r="AG37" i="55"/>
  <c r="AS17" i="55"/>
  <c r="AO36" i="51"/>
  <c r="AO27" i="55"/>
  <c r="R36" i="54"/>
  <c r="AW38" i="55"/>
  <c r="BI38" i="55" s="1"/>
  <c r="K14" i="51"/>
  <c r="AX13" i="51"/>
  <c r="BI13" i="51" s="1"/>
  <c r="V31" i="54"/>
  <c r="AE18" i="49"/>
  <c r="F16" i="55"/>
  <c r="K28" i="54"/>
  <c r="AO38" i="51"/>
  <c r="E28" i="55"/>
  <c r="Z31" i="55"/>
  <c r="C8" i="49"/>
  <c r="G31" i="55"/>
  <c r="AU24" i="51"/>
  <c r="AV14" i="49"/>
  <c r="C34" i="51"/>
  <c r="Y7" i="55"/>
  <c r="C23" i="51"/>
  <c r="AM14" i="54"/>
  <c r="AM8" i="49"/>
  <c r="G23" i="54"/>
  <c r="X33" i="51"/>
  <c r="C24" i="54"/>
  <c r="AV12" i="55"/>
  <c r="AI25" i="55"/>
  <c r="X16" i="54"/>
  <c r="D30" i="55"/>
  <c r="AS13" i="51"/>
  <c r="D25" i="55"/>
  <c r="AS7" i="49"/>
  <c r="AG12" i="55"/>
  <c r="AR13" i="54"/>
  <c r="AI19" i="51"/>
  <c r="F36" i="51"/>
  <c r="E19" i="55"/>
  <c r="T18" i="51"/>
  <c r="AC37" i="51"/>
  <c r="AN9" i="54"/>
  <c r="V22" i="55"/>
  <c r="AA17" i="51"/>
  <c r="E17" i="50"/>
  <c r="AQ27" i="54"/>
  <c r="AN8" i="50"/>
  <c r="I24" i="54"/>
  <c r="G10" i="54"/>
  <c r="R16" i="50"/>
  <c r="AJ30" i="51"/>
  <c r="AF23" i="51"/>
  <c r="AM45" i="55"/>
  <c r="V25" i="51"/>
  <c r="AW19" i="50"/>
  <c r="BI19" i="50" s="1"/>
  <c r="AA6" i="55"/>
  <c r="AA39" i="51"/>
  <c r="Y7" i="51"/>
  <c r="AW18" i="49"/>
  <c r="E16" i="51"/>
  <c r="AJ22" i="54"/>
  <c r="AL45" i="51"/>
  <c r="X20" i="54"/>
  <c r="T22" i="51"/>
  <c r="AP31" i="54"/>
  <c r="G15" i="55"/>
  <c r="C45" i="51"/>
  <c r="AI23" i="51"/>
  <c r="Z25" i="54"/>
  <c r="AF42" i="55"/>
  <c r="AE43" i="55"/>
  <c r="J31" i="54"/>
  <c r="K43" i="51"/>
  <c r="AP16" i="51"/>
  <c r="V36" i="54"/>
  <c r="AM38" i="54"/>
  <c r="AD36" i="54"/>
  <c r="AB9" i="49"/>
  <c r="AT32" i="51"/>
  <c r="E43" i="55"/>
  <c r="AO21" i="54"/>
  <c r="Z18" i="50"/>
  <c r="AR23" i="51"/>
  <c r="AD7" i="51"/>
  <c r="AI19" i="49"/>
  <c r="AI23" i="50"/>
  <c r="AN6" i="55"/>
  <c r="AU10" i="54"/>
  <c r="AB38" i="54"/>
  <c r="AB39" i="51"/>
  <c r="AE6" i="54"/>
  <c r="AM35" i="55"/>
  <c r="T35" i="54"/>
  <c r="AT12" i="51"/>
  <c r="D21" i="51"/>
  <c r="S18" i="50"/>
  <c r="X30" i="54"/>
  <c r="I24" i="55"/>
  <c r="AR36" i="51"/>
  <c r="Z12" i="49"/>
  <c r="R18" i="49"/>
  <c r="AP41" i="51"/>
  <c r="AS13" i="54"/>
  <c r="K25" i="54"/>
  <c r="AR35" i="51"/>
  <c r="AK10" i="54"/>
  <c r="J20" i="50"/>
  <c r="AP43" i="51"/>
  <c r="AK26" i="51"/>
  <c r="S43" i="55"/>
  <c r="AK14" i="51"/>
  <c r="AF29" i="55"/>
  <c r="AA31" i="51"/>
  <c r="AF22" i="51"/>
  <c r="Q13" i="55"/>
  <c r="AC19" i="50"/>
  <c r="AI22" i="54"/>
  <c r="C29" i="51"/>
  <c r="AH20" i="50"/>
  <c r="T18" i="50"/>
  <c r="AO26" i="54"/>
  <c r="G22" i="55"/>
  <c r="AM40" i="51"/>
  <c r="W18" i="49"/>
  <c r="AR33" i="51"/>
  <c r="AR12" i="49"/>
  <c r="AV25" i="55"/>
  <c r="AE41" i="55"/>
  <c r="X10" i="51"/>
  <c r="S20" i="51"/>
  <c r="S22" i="54"/>
  <c r="AC16" i="51"/>
  <c r="Z13" i="51"/>
  <c r="AT10" i="50"/>
  <c r="AP12" i="54"/>
  <c r="AK41" i="54"/>
  <c r="K20" i="50"/>
  <c r="C16" i="50"/>
  <c r="T10" i="51"/>
  <c r="S17" i="50"/>
  <c r="AN5" i="50"/>
  <c r="AN5" i="54"/>
  <c r="AN5" i="55"/>
  <c r="AN5" i="51"/>
  <c r="AN5" i="49"/>
  <c r="AW36" i="51"/>
  <c r="U25" i="54"/>
  <c r="Y45" i="51"/>
  <c r="I8" i="50"/>
  <c r="AP8" i="55"/>
  <c r="R8" i="49"/>
  <c r="AB25" i="54"/>
  <c r="AC42" i="51"/>
  <c r="AT21" i="54"/>
  <c r="AC9" i="50"/>
  <c r="AP29" i="51"/>
  <c r="F10" i="51"/>
  <c r="R25" i="51"/>
  <c r="AH18" i="49"/>
  <c r="G39" i="54"/>
  <c r="E32" i="51"/>
  <c r="AQ21" i="55"/>
  <c r="Y15" i="50"/>
  <c r="U19" i="54"/>
  <c r="Y17" i="55"/>
  <c r="I12" i="55"/>
  <c r="F14" i="55"/>
  <c r="AV20" i="50"/>
  <c r="C15" i="54"/>
  <c r="H32" i="54"/>
  <c r="AN23" i="51"/>
  <c r="AR16" i="50"/>
  <c r="E8" i="55"/>
  <c r="S13" i="54"/>
  <c r="AA15" i="55"/>
  <c r="G21" i="50"/>
  <c r="Z12" i="51"/>
  <c r="W11" i="54"/>
  <c r="AF15" i="51"/>
  <c r="AQ21" i="50"/>
  <c r="AO44" i="54"/>
  <c r="AF6" i="55"/>
  <c r="AG10" i="55"/>
  <c r="AJ43" i="55"/>
  <c r="S15" i="49"/>
  <c r="AR40" i="54"/>
  <c r="J37" i="51"/>
  <c r="AV20" i="51"/>
  <c r="AL7" i="51"/>
  <c r="E19" i="51"/>
  <c r="AR15" i="50"/>
  <c r="AQ42" i="51"/>
  <c r="D5" i="51"/>
  <c r="D5" i="50"/>
  <c r="D5" i="54"/>
  <c r="D5" i="55"/>
  <c r="C14" i="50"/>
  <c r="AA7" i="50"/>
  <c r="G6" i="54"/>
  <c r="AR8" i="51"/>
  <c r="AV26" i="55"/>
  <c r="AJ27" i="54"/>
  <c r="Q18" i="49"/>
  <c r="V8" i="55"/>
  <c r="D22" i="55"/>
  <c r="C43" i="54"/>
  <c r="J23" i="55"/>
  <c r="W39" i="51"/>
  <c r="J7" i="55"/>
  <c r="AF25" i="51"/>
  <c r="AE23" i="54"/>
  <c r="AP6" i="54"/>
  <c r="AU29" i="54"/>
  <c r="AU10" i="51"/>
  <c r="F38" i="55"/>
  <c r="Y27" i="55"/>
  <c r="AP18" i="50"/>
  <c r="AT37" i="54"/>
  <c r="F41" i="54"/>
  <c r="AH18" i="55"/>
  <c r="T11" i="55"/>
  <c r="AH9" i="54"/>
  <c r="D16" i="51"/>
  <c r="AL29" i="55"/>
  <c r="V37" i="54"/>
  <c r="AE25" i="51"/>
  <c r="AO20" i="50"/>
  <c r="AC32" i="51"/>
  <c r="X34" i="51"/>
  <c r="Y15" i="49"/>
  <c r="AA15" i="51"/>
  <c r="C38" i="55"/>
  <c r="T13" i="54"/>
  <c r="R38" i="55"/>
  <c r="AJ37" i="55"/>
  <c r="AR7" i="49"/>
  <c r="AG44" i="51"/>
  <c r="W9" i="54"/>
  <c r="S11" i="51"/>
  <c r="AI18" i="49"/>
  <c r="AI36" i="51"/>
  <c r="H12" i="54"/>
  <c r="AX15" i="51"/>
  <c r="BI15" i="51" s="1"/>
  <c r="AR39" i="51"/>
  <c r="AB42" i="54"/>
  <c r="AN40" i="55"/>
  <c r="C42" i="54"/>
  <c r="H15" i="51"/>
  <c r="Y18" i="50"/>
  <c r="C39" i="54"/>
  <c r="V30" i="51"/>
  <c r="AC20" i="50"/>
  <c r="J34" i="55"/>
  <c r="R40" i="55"/>
  <c r="AJ5" i="50"/>
  <c r="AJ5" i="51"/>
  <c r="AJ5" i="49"/>
  <c r="AJ5" i="55"/>
  <c r="AJ5" i="54"/>
  <c r="AF17" i="51"/>
  <c r="G36" i="54"/>
  <c r="W13" i="49"/>
  <c r="H29" i="51"/>
  <c r="AM7" i="49"/>
  <c r="AW31" i="55"/>
  <c r="BI31" i="55" s="1"/>
  <c r="R45" i="51"/>
  <c r="AU14" i="50"/>
  <c r="K32" i="54"/>
  <c r="Q20" i="51"/>
  <c r="AB40" i="55"/>
  <c r="E21" i="51"/>
  <c r="AB8" i="51"/>
  <c r="H45" i="51"/>
  <c r="S40" i="54"/>
  <c r="T42" i="51"/>
  <c r="I44" i="54"/>
  <c r="J41" i="54"/>
  <c r="AB12" i="55"/>
  <c r="AD29" i="54"/>
  <c r="AH39" i="55"/>
  <c r="Y28" i="51"/>
  <c r="AK9" i="50"/>
  <c r="AK18" i="51"/>
  <c r="X44" i="51"/>
  <c r="Q7" i="55"/>
  <c r="V43" i="51"/>
  <c r="AH30" i="55"/>
  <c r="AW12" i="55"/>
  <c r="BI12" i="55" s="1"/>
  <c r="AL15" i="49"/>
  <c r="AX17" i="51"/>
  <c r="BI17" i="51" s="1"/>
  <c r="J26" i="54"/>
  <c r="Y25" i="55"/>
  <c r="AL8" i="55"/>
  <c r="AJ32" i="51"/>
  <c r="AE9" i="54"/>
  <c r="AL8" i="50"/>
  <c r="AF24" i="55"/>
  <c r="X36" i="51"/>
  <c r="AR22" i="50"/>
  <c r="V21" i="50"/>
  <c r="AL10" i="54"/>
  <c r="AM24" i="54"/>
  <c r="C39" i="55"/>
  <c r="H11" i="54"/>
  <c r="AN19" i="51"/>
  <c r="E34" i="54"/>
  <c r="AK8" i="55"/>
  <c r="AE11" i="51"/>
  <c r="AH16" i="54"/>
  <c r="AC23" i="54"/>
  <c r="AU14" i="55"/>
  <c r="AF7" i="54"/>
  <c r="AK16" i="54"/>
  <c r="J44" i="51"/>
  <c r="AH36" i="51"/>
  <c r="AV25" i="51"/>
  <c r="AI26" i="55"/>
  <c r="AK20" i="55"/>
  <c r="AG18" i="49"/>
  <c r="AD16" i="50"/>
  <c r="W14" i="55"/>
  <c r="W10" i="51"/>
  <c r="V22" i="54"/>
  <c r="AS18" i="54"/>
  <c r="Q38" i="54"/>
  <c r="AQ38" i="51"/>
  <c r="D36" i="51"/>
  <c r="J17" i="50"/>
  <c r="AM29" i="55"/>
  <c r="E36" i="51"/>
  <c r="G23" i="50"/>
  <c r="G6" i="55"/>
  <c r="AV32" i="51"/>
  <c r="AU28" i="51"/>
  <c r="AG31" i="54"/>
  <c r="AG19" i="54"/>
  <c r="Q16" i="51"/>
  <c r="AF7" i="51"/>
  <c r="G41" i="55"/>
  <c r="AQ30" i="54"/>
  <c r="AG34" i="51"/>
  <c r="AR13" i="49"/>
  <c r="AA10" i="54"/>
  <c r="AF14" i="50"/>
  <c r="AR25" i="51"/>
  <c r="E22" i="51"/>
  <c r="AC41" i="55"/>
  <c r="T11" i="54"/>
  <c r="AG23" i="54"/>
  <c r="K44" i="55"/>
  <c r="AE27" i="51"/>
  <c r="AX41" i="54"/>
  <c r="BI41" i="54" s="1"/>
  <c r="AF9" i="50"/>
  <c r="T41" i="55"/>
  <c r="AK39" i="54"/>
  <c r="F24" i="51"/>
  <c r="AG17" i="49"/>
  <c r="AQ28" i="54"/>
  <c r="AQ15" i="55"/>
  <c r="AE38" i="54"/>
  <c r="G20" i="50"/>
  <c r="G7" i="54"/>
  <c r="U6" i="51"/>
  <c r="AK20" i="51"/>
  <c r="S9" i="55"/>
  <c r="Y14" i="51"/>
  <c r="J5" i="50"/>
  <c r="J5" i="54"/>
  <c r="J5" i="51"/>
  <c r="J5" i="55"/>
  <c r="AO29" i="54"/>
  <c r="J37" i="54"/>
  <c r="AP40" i="51"/>
  <c r="D23" i="51"/>
  <c r="F22" i="51"/>
  <c r="I21" i="51"/>
  <c r="AQ21" i="54"/>
  <c r="T10" i="54"/>
  <c r="I30" i="54"/>
  <c r="V7" i="51"/>
  <c r="T42" i="55"/>
  <c r="F37" i="55"/>
  <c r="G14" i="51"/>
  <c r="AQ35" i="54"/>
  <c r="Z28" i="51"/>
  <c r="D37" i="55"/>
  <c r="AE11" i="54"/>
  <c r="D20" i="50"/>
  <c r="AE25" i="54"/>
  <c r="D19" i="55"/>
  <c r="AB10" i="50"/>
  <c r="R28" i="55"/>
  <c r="Q28" i="51"/>
  <c r="H36" i="51"/>
  <c r="G10" i="50"/>
  <c r="S45" i="54"/>
  <c r="J38" i="55"/>
  <c r="Q15" i="51"/>
  <c r="AD44" i="54"/>
  <c r="AI8" i="51"/>
  <c r="E11" i="51"/>
  <c r="Y19" i="54"/>
  <c r="AF18" i="51"/>
  <c r="F45" i="51"/>
  <c r="T17" i="51"/>
  <c r="AH36" i="55"/>
  <c r="AK17" i="55"/>
  <c r="AI13" i="51"/>
  <c r="V31" i="51"/>
  <c r="AR16" i="51"/>
  <c r="AF31" i="51"/>
  <c r="AU19" i="50"/>
  <c r="U17" i="50"/>
  <c r="AG32" i="54"/>
  <c r="V16" i="51"/>
  <c r="AE24" i="54"/>
  <c r="AC26" i="51"/>
  <c r="AN16" i="50"/>
  <c r="C45" i="55"/>
  <c r="C13" i="49"/>
  <c r="AD7" i="54"/>
  <c r="E17" i="54"/>
  <c r="AE14" i="50"/>
  <c r="E25" i="54"/>
  <c r="G38" i="54"/>
  <c r="Z36" i="54"/>
  <c r="X7" i="55"/>
  <c r="Z22" i="55"/>
  <c r="Y8" i="55"/>
  <c r="AR18" i="54"/>
  <c r="E35" i="55"/>
  <c r="Y6" i="51"/>
  <c r="Y29" i="54"/>
  <c r="J28" i="54"/>
  <c r="AK20" i="50"/>
  <c r="AP21" i="51"/>
  <c r="C40" i="51"/>
  <c r="AH40" i="54"/>
  <c r="AM6" i="55"/>
  <c r="R24" i="54"/>
  <c r="AC7" i="51"/>
  <c r="G41" i="51"/>
  <c r="AE10" i="51"/>
  <c r="W14" i="50"/>
  <c r="Z20" i="54"/>
  <c r="C27" i="54"/>
  <c r="H29" i="55"/>
  <c r="AS38" i="54"/>
  <c r="AN13" i="51"/>
  <c r="AE9" i="49"/>
  <c r="Y19" i="55"/>
  <c r="G26" i="55"/>
  <c r="AN16" i="54"/>
  <c r="AT15" i="51"/>
  <c r="AR8" i="50"/>
  <c r="S38" i="54"/>
  <c r="S16" i="49"/>
  <c r="S42" i="51"/>
  <c r="F20" i="55"/>
  <c r="D20" i="55"/>
  <c r="AP16" i="50"/>
  <c r="H42" i="55"/>
  <c r="I33" i="51"/>
  <c r="AH5" i="51"/>
  <c r="AH5" i="54"/>
  <c r="AH5" i="55"/>
  <c r="AH5" i="50"/>
  <c r="AH5" i="49"/>
  <c r="AR31" i="54"/>
  <c r="G25" i="54"/>
  <c r="AS22" i="50"/>
  <c r="AO30" i="54"/>
  <c r="T33" i="54"/>
  <c r="AR15" i="49"/>
  <c r="AL37" i="54"/>
  <c r="AF12" i="51"/>
  <c r="W27" i="51"/>
  <c r="AC37" i="54"/>
  <c r="F45" i="55"/>
  <c r="H30" i="55"/>
  <c r="V8" i="51"/>
  <c r="J27" i="54"/>
  <c r="I28" i="54"/>
  <c r="J10" i="54"/>
  <c r="AA42" i="55"/>
  <c r="AB42" i="51"/>
  <c r="Q21" i="55"/>
  <c r="AJ18" i="55"/>
  <c r="Z44" i="51"/>
  <c r="V26" i="55"/>
  <c r="C17" i="50"/>
  <c r="Y20" i="54"/>
  <c r="AM16" i="49"/>
  <c r="AL30" i="51"/>
  <c r="V15" i="54"/>
  <c r="AM19" i="49"/>
  <c r="AM23" i="50"/>
  <c r="AT29" i="51"/>
  <c r="AJ15" i="50"/>
  <c r="I10" i="51"/>
  <c r="AQ15" i="50"/>
  <c r="V27" i="51"/>
  <c r="V19" i="54"/>
  <c r="AC12" i="51"/>
  <c r="D18" i="50"/>
  <c r="AQ16" i="49"/>
  <c r="AG29" i="51"/>
  <c r="AO17" i="55"/>
  <c r="AD31" i="55"/>
  <c r="AB16" i="50"/>
  <c r="V8" i="50"/>
  <c r="AG35" i="55"/>
  <c r="K32" i="55"/>
  <c r="AC12" i="49"/>
  <c r="AA17" i="50"/>
  <c r="W34" i="51"/>
  <c r="AN14" i="51"/>
  <c r="D24" i="54"/>
  <c r="AU17" i="51"/>
  <c r="W16" i="55"/>
  <c r="Y6" i="54"/>
  <c r="AO8" i="50"/>
  <c r="AR44" i="51"/>
  <c r="J43" i="51"/>
  <c r="AA15" i="50"/>
  <c r="AU24" i="55"/>
  <c r="AL7" i="54"/>
  <c r="T8" i="50"/>
  <c r="AB31" i="55"/>
  <c r="V13" i="49"/>
  <c r="C19" i="51"/>
  <c r="U32" i="51"/>
  <c r="T19" i="49"/>
  <c r="T23" i="50"/>
  <c r="J7" i="51"/>
  <c r="AM23" i="51"/>
  <c r="H32" i="55"/>
  <c r="F34" i="54"/>
  <c r="AW33" i="55"/>
  <c r="BI33" i="55" s="1"/>
  <c r="H41" i="51"/>
  <c r="K29" i="55"/>
  <c r="N29" i="55" s="1"/>
  <c r="AP15" i="51"/>
  <c r="AD10" i="54"/>
  <c r="U30" i="55"/>
  <c r="AF41" i="51"/>
  <c r="AH21" i="51"/>
  <c r="AD42" i="55"/>
  <c r="AK13" i="54"/>
  <c r="J17" i="54"/>
  <c r="AS14" i="55"/>
  <c r="AF38" i="54"/>
  <c r="Q7" i="49"/>
  <c r="AP7" i="55"/>
  <c r="AM20" i="55"/>
  <c r="AB33" i="54"/>
  <c r="Y19" i="51"/>
  <c r="AG18" i="50"/>
  <c r="Y21" i="51"/>
  <c r="AG8" i="49"/>
  <c r="AK8" i="50"/>
  <c r="AJ40" i="51"/>
  <c r="AL22" i="55"/>
  <c r="R30" i="51"/>
  <c r="F34" i="51"/>
  <c r="AC6" i="49"/>
  <c r="AQ16" i="51"/>
  <c r="AH27" i="54"/>
  <c r="H10" i="50"/>
  <c r="AW20" i="55"/>
  <c r="BI20" i="55" s="1"/>
  <c r="C36" i="51"/>
  <c r="U24" i="51"/>
  <c r="AN13" i="54"/>
  <c r="AP39" i="55"/>
  <c r="E23" i="54"/>
  <c r="AS9" i="49"/>
  <c r="Q8" i="49"/>
  <c r="Q43" i="54"/>
  <c r="AO20" i="55"/>
  <c r="W15" i="55"/>
  <c r="AW14" i="49"/>
  <c r="AI37" i="51"/>
  <c r="I33" i="55"/>
  <c r="Z12" i="54"/>
  <c r="I19" i="51"/>
  <c r="G25" i="55"/>
  <c r="Y25" i="54"/>
  <c r="AX27" i="51"/>
  <c r="BI27" i="51" s="1"/>
  <c r="AM21" i="55"/>
  <c r="W40" i="54"/>
  <c r="AK5" i="50"/>
  <c r="AK5" i="54"/>
  <c r="AK5" i="55"/>
  <c r="AK5" i="49"/>
  <c r="AK5" i="51"/>
  <c r="AP9" i="51"/>
  <c r="X38" i="54"/>
  <c r="AO12" i="54"/>
  <c r="R29" i="54"/>
  <c r="AA35" i="51"/>
  <c r="V10" i="50"/>
  <c r="X26" i="54"/>
  <c r="AG25" i="51"/>
  <c r="H22" i="50"/>
  <c r="H38" i="55"/>
  <c r="I19" i="55"/>
  <c r="AC18" i="54"/>
  <c r="W26" i="51"/>
  <c r="AM18" i="55"/>
  <c r="T17" i="50"/>
  <c r="G27" i="54"/>
  <c r="D39" i="55"/>
  <c r="R23" i="55"/>
  <c r="AW5" i="55"/>
  <c r="AW5" i="54"/>
  <c r="AW5" i="50"/>
  <c r="AW5" i="51"/>
  <c r="AW5" i="49"/>
  <c r="D13" i="54"/>
  <c r="G5" i="55"/>
  <c r="G5" i="50"/>
  <c r="G5" i="54"/>
  <c r="G5" i="51"/>
  <c r="H33" i="51"/>
  <c r="AB14" i="50"/>
  <c r="V21" i="51"/>
  <c r="Z45" i="51"/>
  <c r="AK35" i="51"/>
  <c r="AK38" i="55"/>
  <c r="X6" i="55"/>
  <c r="R39" i="51"/>
  <c r="AD36" i="51"/>
  <c r="AH15" i="54"/>
  <c r="Q8" i="55"/>
  <c r="AJ12" i="54"/>
  <c r="H44" i="55"/>
  <c r="AE26" i="54"/>
  <c r="AI8" i="49"/>
  <c r="AB17" i="54"/>
  <c r="AC18" i="49"/>
  <c r="AM13" i="54"/>
  <c r="E28" i="51"/>
  <c r="Y9" i="54"/>
  <c r="R15" i="49"/>
  <c r="AC15" i="50"/>
  <c r="AN12" i="54"/>
  <c r="AV34" i="55"/>
  <c r="AQ18" i="49"/>
  <c r="AE18" i="55"/>
  <c r="S30" i="54"/>
  <c r="Q8" i="50"/>
  <c r="AK6" i="54"/>
  <c r="K38" i="54"/>
  <c r="Z41" i="54"/>
  <c r="F27" i="55"/>
  <c r="AC40" i="51"/>
  <c r="AR33" i="54"/>
  <c r="F18" i="50"/>
  <c r="T20" i="50"/>
  <c r="AC26" i="54"/>
  <c r="D26" i="54"/>
  <c r="AS15" i="49"/>
  <c r="AG6" i="49"/>
  <c r="AH17" i="54"/>
  <c r="AB44" i="55"/>
  <c r="D22" i="54"/>
  <c r="AV6" i="54"/>
  <c r="AJ10" i="51"/>
  <c r="AW41" i="55"/>
  <c r="BI41" i="55" s="1"/>
  <c r="AI8" i="50"/>
  <c r="AA6" i="49"/>
  <c r="T14" i="50"/>
  <c r="S41" i="54"/>
  <c r="AW18" i="55"/>
  <c r="BI18" i="55" s="1"/>
  <c r="AC21" i="51"/>
  <c r="AS10" i="50"/>
  <c r="AC10" i="54"/>
  <c r="AS10" i="55"/>
  <c r="F36" i="54"/>
  <c r="U17" i="55"/>
  <c r="AQ22" i="54"/>
  <c r="J10" i="51"/>
  <c r="AA18" i="49"/>
  <c r="AI21" i="51"/>
  <c r="AB34" i="54"/>
  <c r="W19" i="50"/>
  <c r="AQ29" i="51"/>
  <c r="AG34" i="54"/>
  <c r="AW16" i="49"/>
  <c r="F7" i="51"/>
  <c r="X28" i="55"/>
  <c r="S18" i="51"/>
  <c r="AK18" i="49"/>
  <c r="W39" i="55"/>
  <c r="V42" i="54"/>
  <c r="AB8" i="50"/>
  <c r="AL5" i="51"/>
  <c r="AL5" i="49"/>
  <c r="AL5" i="50"/>
  <c r="AL5" i="54"/>
  <c r="AL5" i="55"/>
  <c r="AJ15" i="54"/>
  <c r="I22" i="54"/>
  <c r="Y38" i="54"/>
  <c r="I13" i="51"/>
  <c r="AL14" i="49"/>
  <c r="X40" i="54"/>
  <c r="H39" i="54"/>
  <c r="AD26" i="54"/>
  <c r="K13" i="55"/>
  <c r="W7" i="55"/>
  <c r="AT40" i="54"/>
  <c r="AQ24" i="54"/>
  <c r="R40" i="51"/>
  <c r="U21" i="50"/>
  <c r="AV16" i="55"/>
  <c r="G19" i="55"/>
  <c r="AM41" i="55"/>
  <c r="T27" i="55"/>
  <c r="AG27" i="51"/>
  <c r="AA13" i="54"/>
  <c r="R27" i="55"/>
  <c r="AO15" i="51"/>
  <c r="C33" i="55"/>
  <c r="AN44" i="51"/>
  <c r="AF12" i="55"/>
  <c r="AE32" i="54"/>
  <c r="AF39" i="51"/>
  <c r="AQ8" i="49"/>
  <c r="AV31" i="51"/>
  <c r="X20" i="51"/>
  <c r="I8" i="51"/>
  <c r="AL7" i="49"/>
  <c r="AA24" i="54"/>
  <c r="E36" i="54"/>
  <c r="U22" i="50"/>
  <c r="AM32" i="54"/>
  <c r="S22" i="51"/>
  <c r="AV40" i="51"/>
  <c r="I17" i="50"/>
  <c r="AV7" i="50"/>
  <c r="AT33" i="55"/>
  <c r="AS26" i="55"/>
  <c r="AN17" i="49"/>
  <c r="AD15" i="54"/>
  <c r="AN26" i="54"/>
  <c r="C41" i="51"/>
  <c r="G45" i="51"/>
  <c r="AD17" i="49"/>
  <c r="AE43" i="54"/>
  <c r="X20" i="50"/>
  <c r="AS11" i="51"/>
  <c r="AP33" i="51"/>
  <c r="AR11" i="55"/>
  <c r="J39" i="55"/>
  <c r="AB41" i="54"/>
  <c r="T29" i="54"/>
  <c r="AT19" i="54"/>
  <c r="Y10" i="54"/>
  <c r="AC12" i="55"/>
  <c r="Q23" i="51"/>
  <c r="E33" i="54"/>
  <c r="AK8" i="49"/>
  <c r="D32" i="51"/>
  <c r="AI22" i="55"/>
  <c r="W22" i="54"/>
  <c r="AI16" i="50"/>
  <c r="AP36" i="55"/>
  <c r="R7" i="49"/>
  <c r="AF14" i="54"/>
  <c r="D31" i="55"/>
  <c r="C14" i="54"/>
  <c r="G17" i="54"/>
  <c r="H45" i="55"/>
  <c r="AR37" i="51"/>
  <c r="AF24" i="54"/>
  <c r="S21" i="54"/>
  <c r="AU10" i="49"/>
  <c r="AQ32" i="51"/>
  <c r="AF39" i="54"/>
  <c r="AI26" i="51"/>
  <c r="Y17" i="51"/>
  <c r="AH22" i="50"/>
  <c r="E7" i="50"/>
  <c r="AA40" i="54"/>
  <c r="AW11" i="51"/>
  <c r="K20" i="55"/>
  <c r="T16" i="51"/>
  <c r="K16" i="50"/>
  <c r="AV36" i="51"/>
  <c r="G24" i="54"/>
  <c r="V25" i="54"/>
  <c r="AK31" i="54"/>
  <c r="C31" i="51"/>
  <c r="AE14" i="55"/>
  <c r="AF18" i="50"/>
  <c r="AP14" i="49"/>
  <c r="AW23" i="55"/>
  <c r="BI23" i="55" s="1"/>
  <c r="X9" i="55"/>
  <c r="AD24" i="54"/>
  <c r="X30" i="55"/>
  <c r="AI18" i="54"/>
  <c r="AN35" i="55"/>
  <c r="AI41" i="54"/>
  <c r="AN12" i="51"/>
  <c r="AJ9" i="51"/>
  <c r="AF13" i="55"/>
  <c r="S21" i="51"/>
  <c r="K9" i="54"/>
  <c r="AJ10" i="54"/>
  <c r="R34" i="51"/>
  <c r="G9" i="54"/>
  <c r="AG15" i="54"/>
  <c r="D9" i="50"/>
  <c r="AK12" i="54"/>
  <c r="J44" i="55"/>
  <c r="AF21" i="54"/>
  <c r="W12" i="49"/>
  <c r="Z36" i="55"/>
  <c r="AJ20" i="50"/>
  <c r="AT19" i="50"/>
  <c r="V23" i="54"/>
  <c r="S6" i="51"/>
  <c r="Z10" i="54"/>
  <c r="J9" i="54"/>
  <c r="AD22" i="51"/>
  <c r="V30" i="55"/>
  <c r="AU7" i="55"/>
  <c r="AB13" i="51"/>
  <c r="V33" i="54"/>
  <c r="I15" i="50"/>
  <c r="C21" i="54"/>
  <c r="U24" i="55"/>
  <c r="Y8" i="50"/>
  <c r="AD15" i="55"/>
  <c r="AD40" i="55"/>
  <c r="V39" i="54"/>
  <c r="AI33" i="54"/>
  <c r="U28" i="51"/>
  <c r="AL18" i="54"/>
  <c r="C45" i="54"/>
  <c r="AP36" i="54"/>
  <c r="AS10" i="49"/>
  <c r="Z21" i="54"/>
  <c r="Z6" i="54"/>
  <c r="X11" i="51"/>
  <c r="U13" i="49"/>
  <c r="G6" i="51"/>
  <c r="U20" i="54"/>
  <c r="G11" i="51"/>
  <c r="AI9" i="51"/>
  <c r="AA26" i="51"/>
  <c r="AG28" i="51"/>
  <c r="Y15" i="51"/>
  <c r="AN45" i="51"/>
  <c r="F45" i="54"/>
  <c r="AJ9" i="50"/>
  <c r="C26" i="54"/>
  <c r="AN11" i="51"/>
  <c r="J34" i="54"/>
  <c r="AL18" i="51"/>
  <c r="Z28" i="55"/>
  <c r="Q7" i="54"/>
  <c r="H9" i="55"/>
  <c r="AU42" i="54"/>
  <c r="G16" i="54"/>
  <c r="U37" i="55"/>
  <c r="AS8" i="51"/>
  <c r="AO38" i="54"/>
  <c r="AF10" i="49"/>
  <c r="AD16" i="51"/>
  <c r="AA29" i="55"/>
  <c r="AH30" i="51"/>
  <c r="AO19" i="50"/>
  <c r="AK22" i="54"/>
  <c r="AM41" i="51"/>
  <c r="AD17" i="55"/>
  <c r="Z17" i="49"/>
  <c r="Z35" i="55"/>
  <c r="U22" i="55"/>
  <c r="T36" i="54"/>
  <c r="AQ11" i="51"/>
  <c r="V9" i="55"/>
  <c r="W29" i="51"/>
  <c r="H23" i="50"/>
  <c r="AE45" i="54"/>
  <c r="R45" i="55"/>
  <c r="AN11" i="55"/>
  <c r="G7" i="51"/>
  <c r="AL9" i="54"/>
  <c r="AB20" i="50"/>
  <c r="C35" i="55"/>
  <c r="D28" i="55"/>
  <c r="AA43" i="55"/>
  <c r="U35" i="54"/>
  <c r="D10" i="55"/>
  <c r="X27" i="55"/>
  <c r="AQ36" i="55"/>
  <c r="AM37" i="51"/>
  <c r="AG10" i="54"/>
  <c r="AM33" i="51"/>
  <c r="AI36" i="55"/>
  <c r="AC7" i="50"/>
  <c r="H24" i="55"/>
  <c r="Z45" i="54"/>
  <c r="AP13" i="49"/>
  <c r="AS9" i="50"/>
  <c r="X14" i="55"/>
  <c r="Q36" i="55"/>
  <c r="Y23" i="54"/>
  <c r="AR11" i="51"/>
  <c r="AF9" i="49"/>
  <c r="AI19" i="50"/>
  <c r="AA21" i="55"/>
  <c r="AU31" i="51"/>
  <c r="Z18" i="54"/>
  <c r="Z6" i="51"/>
  <c r="Q26" i="51"/>
  <c r="AP7" i="54"/>
  <c r="AG38" i="51"/>
  <c r="Z37" i="54"/>
  <c r="H6" i="51"/>
  <c r="AO27" i="51"/>
  <c r="AO6" i="55"/>
  <c r="X9" i="49"/>
  <c r="K35" i="55"/>
  <c r="AO7" i="50"/>
  <c r="AF17" i="55"/>
  <c r="F7" i="55"/>
  <c r="AD14" i="55"/>
  <c r="T7" i="50"/>
  <c r="G40" i="55"/>
  <c r="AR13" i="51"/>
  <c r="AF14" i="49"/>
  <c r="AM24" i="55"/>
  <c r="AL6" i="49"/>
  <c r="V36" i="51"/>
  <c r="AL17" i="50"/>
  <c r="AP8" i="49"/>
  <c r="K10" i="54"/>
  <c r="AH38" i="51"/>
  <c r="AW7" i="55"/>
  <c r="BI7" i="55" s="1"/>
  <c r="G8" i="51"/>
  <c r="AS30" i="55"/>
  <c r="AE30" i="55"/>
  <c r="F38" i="51"/>
  <c r="AD6" i="55"/>
  <c r="AP18" i="51"/>
  <c r="AM12" i="49"/>
  <c r="AM19" i="55"/>
  <c r="U38" i="51"/>
  <c r="AB28" i="54"/>
  <c r="AE13" i="51"/>
  <c r="T17" i="54"/>
  <c r="AP43" i="54"/>
  <c r="W10" i="54"/>
  <c r="AB21" i="51"/>
  <c r="Z19" i="55"/>
  <c r="C18" i="54"/>
  <c r="D24" i="55"/>
  <c r="AV28" i="54"/>
  <c r="AV33" i="51"/>
  <c r="I20" i="55"/>
  <c r="W18" i="50"/>
  <c r="Q12" i="54"/>
  <c r="AU41" i="54"/>
  <c r="AU17" i="50"/>
  <c r="Q11" i="49"/>
  <c r="AS35" i="54"/>
  <c r="AJ6" i="49"/>
  <c r="I29" i="54"/>
  <c r="AD30" i="54"/>
  <c r="AC33" i="54"/>
  <c r="AO18" i="51"/>
  <c r="R18" i="54"/>
  <c r="AW40" i="55"/>
  <c r="BI40" i="55" s="1"/>
  <c r="U12" i="54"/>
  <c r="AN24" i="55"/>
  <c r="D21" i="50"/>
  <c r="E13" i="54"/>
  <c r="AR24" i="55"/>
  <c r="AL8" i="51"/>
  <c r="AU7" i="49"/>
  <c r="W7" i="51"/>
  <c r="AS6" i="49"/>
  <c r="AG18" i="54"/>
  <c r="AN19" i="55"/>
  <c r="AV8" i="50"/>
  <c r="Y17" i="49"/>
  <c r="G28" i="54"/>
  <c r="J32" i="55"/>
  <c r="AQ29" i="54"/>
  <c r="I9" i="50"/>
  <c r="AT17" i="54"/>
  <c r="Z36" i="51"/>
  <c r="AU7" i="54"/>
  <c r="R27" i="51"/>
  <c r="C44" i="51"/>
  <c r="AE19" i="50"/>
  <c r="R10" i="49"/>
  <c r="C30" i="51"/>
  <c r="AK32" i="54"/>
  <c r="Z34" i="51"/>
  <c r="S25" i="54"/>
  <c r="Y41" i="51"/>
  <c r="R43" i="51"/>
  <c r="J16" i="50"/>
  <c r="AG26" i="51"/>
  <c r="AV34" i="54"/>
  <c r="AK44" i="51"/>
  <c r="F42" i="51"/>
  <c r="AL22" i="51"/>
  <c r="U10" i="54"/>
  <c r="AO25" i="54"/>
  <c r="AR9" i="50"/>
  <c r="AV44" i="55"/>
  <c r="AC24" i="55"/>
  <c r="T19" i="54"/>
  <c r="AF29" i="51"/>
  <c r="J42" i="54"/>
  <c r="I35" i="54"/>
  <c r="AU16" i="55"/>
  <c r="T44" i="54"/>
  <c r="AI28" i="55"/>
  <c r="AH18" i="54"/>
  <c r="AR34" i="51"/>
  <c r="F13" i="54"/>
  <c r="F35" i="55"/>
  <c r="X23" i="51"/>
  <c r="AB27" i="51"/>
  <c r="T34" i="51"/>
  <c r="H22" i="55"/>
  <c r="AS43" i="55"/>
  <c r="AN34" i="55"/>
  <c r="Y34" i="55"/>
  <c r="I9" i="55"/>
  <c r="AS22" i="55"/>
  <c r="AU12" i="54"/>
  <c r="AB16" i="55"/>
  <c r="AE18" i="54"/>
  <c r="V12" i="54"/>
  <c r="AU20" i="50"/>
  <c r="AM17" i="55"/>
  <c r="AQ6" i="54"/>
  <c r="V27" i="55"/>
  <c r="D8" i="51"/>
  <c r="AD27" i="51"/>
  <c r="AH29" i="51"/>
  <c r="X17" i="49"/>
  <c r="AK7" i="50"/>
  <c r="AQ6" i="51"/>
  <c r="AE28" i="54"/>
  <c r="AM31" i="51"/>
  <c r="W7" i="50"/>
  <c r="AS14" i="54"/>
  <c r="AM16" i="55"/>
  <c r="I30" i="55"/>
  <c r="G24" i="51"/>
  <c r="AJ16" i="50"/>
  <c r="K42" i="55"/>
  <c r="U37" i="51"/>
  <c r="AC31" i="55"/>
  <c r="AC16" i="50"/>
  <c r="AU11" i="51"/>
  <c r="R31" i="54"/>
  <c r="AN26" i="51"/>
  <c r="U39" i="55"/>
  <c r="R11" i="49"/>
  <c r="AK36" i="51"/>
  <c r="AU30" i="55"/>
  <c r="AK43" i="51"/>
  <c r="AA14" i="50"/>
  <c r="AL31" i="54"/>
  <c r="V45" i="51"/>
  <c r="I30" i="51"/>
  <c r="AN33" i="51"/>
  <c r="G38" i="51"/>
  <c r="AE45" i="55"/>
  <c r="AG22" i="54"/>
  <c r="AU15" i="54"/>
  <c r="AF13" i="49"/>
  <c r="U41" i="51"/>
  <c r="AS39" i="55"/>
  <c r="AB7" i="54"/>
  <c r="Q39" i="54"/>
  <c r="R17" i="49"/>
  <c r="AB14" i="55"/>
  <c r="AM38" i="55"/>
  <c r="AF30" i="51"/>
  <c r="Q15" i="50"/>
  <c r="X23" i="54"/>
  <c r="AT20" i="51"/>
  <c r="AJ34" i="51"/>
  <c r="T26" i="54"/>
  <c r="S36" i="55"/>
  <c r="AH23" i="54"/>
  <c r="T37" i="55"/>
  <c r="Q29" i="51"/>
  <c r="AE36" i="55"/>
  <c r="AB17" i="49"/>
  <c r="V42" i="55"/>
  <c r="G16" i="50"/>
  <c r="E16" i="50"/>
  <c r="AC27" i="54"/>
  <c r="AI25" i="51"/>
  <c r="K41" i="51"/>
  <c r="T45" i="51"/>
  <c r="AK15" i="51"/>
  <c r="C23" i="54"/>
  <c r="I17" i="51"/>
  <c r="AV35" i="51"/>
  <c r="AI7" i="51"/>
  <c r="AT22" i="50"/>
  <c r="K18" i="51"/>
  <c r="W11" i="51"/>
  <c r="AC28" i="55"/>
  <c r="R33" i="54"/>
  <c r="E26" i="55"/>
  <c r="C9" i="55"/>
  <c r="AJ27" i="55"/>
  <c r="D34" i="54"/>
  <c r="Q40" i="51"/>
  <c r="G17" i="51"/>
  <c r="X18" i="49"/>
  <c r="AF41" i="54"/>
  <c r="AC36" i="54"/>
  <c r="T32" i="55"/>
  <c r="I12" i="54"/>
  <c r="AP8" i="51"/>
  <c r="AB45" i="51"/>
  <c r="Z23" i="50"/>
  <c r="Z19" i="49"/>
  <c r="U20" i="50"/>
  <c r="AP6" i="49"/>
  <c r="I9" i="51"/>
  <c r="Z6" i="55"/>
  <c r="K30" i="55"/>
  <c r="AA38" i="54"/>
  <c r="Z21" i="50"/>
  <c r="X45" i="51"/>
  <c r="AO11" i="49"/>
  <c r="D38" i="54"/>
  <c r="K16" i="54"/>
  <c r="X32" i="51"/>
  <c r="Q37" i="54"/>
  <c r="W29" i="54"/>
  <c r="C14" i="55"/>
  <c r="G27" i="55"/>
  <c r="F26" i="54"/>
  <c r="AA21" i="51"/>
  <c r="AQ13" i="55"/>
  <c r="AW16" i="55"/>
  <c r="BI16" i="55" s="1"/>
  <c r="E9" i="54"/>
  <c r="U29" i="54"/>
  <c r="AJ11" i="54"/>
  <c r="K7" i="54"/>
  <c r="E6" i="55"/>
  <c r="AV22" i="51"/>
  <c r="Y39" i="55"/>
  <c r="E36" i="55"/>
  <c r="AV7" i="54"/>
  <c r="Q14" i="50"/>
  <c r="AO9" i="50"/>
  <c r="AB30" i="55"/>
  <c r="F6" i="55"/>
  <c r="AB37" i="54"/>
  <c r="Y20" i="55"/>
  <c r="C11" i="55"/>
  <c r="J19" i="55"/>
  <c r="C14" i="51"/>
  <c r="AF29" i="54"/>
  <c r="AB43" i="54"/>
  <c r="V14" i="55"/>
  <c r="AD9" i="49"/>
  <c r="AL10" i="50"/>
  <c r="AC19" i="55"/>
  <c r="AS15" i="50"/>
  <c r="E22" i="55"/>
  <c r="AP25" i="55"/>
  <c r="AN19" i="54"/>
  <c r="X42" i="55"/>
  <c r="G44" i="51"/>
  <c r="AX35" i="54"/>
  <c r="BI35" i="54" s="1"/>
  <c r="Z31" i="51"/>
  <c r="E11" i="55"/>
  <c r="Q33" i="55"/>
  <c r="S7" i="49"/>
  <c r="AT15" i="55"/>
  <c r="E6" i="54"/>
  <c r="AT23" i="54"/>
  <c r="R36" i="55"/>
  <c r="Y22" i="55"/>
  <c r="G43" i="51"/>
  <c r="E22" i="50"/>
  <c r="AH34" i="55"/>
  <c r="S10" i="51"/>
  <c r="AL37" i="55"/>
  <c r="F34" i="55"/>
  <c r="AJ11" i="49"/>
  <c r="AS23" i="50"/>
  <c r="AS19" i="49"/>
  <c r="AX15" i="54"/>
  <c r="BI15" i="54" s="1"/>
  <c r="Y12" i="51"/>
  <c r="AD10" i="51"/>
  <c r="AL20" i="54"/>
  <c r="AG25" i="55"/>
  <c r="AO34" i="54"/>
  <c r="Z29" i="51"/>
  <c r="E23" i="51"/>
  <c r="I20" i="54"/>
  <c r="AU32" i="51"/>
  <c r="AH30" i="54"/>
  <c r="AL37" i="51"/>
  <c r="Z38" i="55"/>
  <c r="AD8" i="55"/>
  <c r="Q9" i="54"/>
  <c r="AT31" i="51"/>
  <c r="AU16" i="49"/>
  <c r="AP10" i="55"/>
  <c r="AL6" i="55"/>
  <c r="AF9" i="54"/>
  <c r="AJ25" i="54"/>
  <c r="AO12" i="49"/>
  <c r="AM11" i="49"/>
  <c r="AN7" i="50"/>
  <c r="D33" i="55"/>
  <c r="Y6" i="49"/>
  <c r="AL15" i="51"/>
  <c r="AI35" i="54"/>
  <c r="AO24" i="51"/>
  <c r="U14" i="50"/>
  <c r="AW22" i="54"/>
  <c r="BI22" i="54" s="1"/>
  <c r="F35" i="51"/>
  <c r="AI20" i="51"/>
  <c r="X12" i="51"/>
  <c r="E41" i="55"/>
  <c r="AT27" i="54"/>
  <c r="AM22" i="51"/>
  <c r="R26" i="55"/>
  <c r="X33" i="54"/>
  <c r="X25" i="51"/>
  <c r="Z25" i="55"/>
  <c r="AI29" i="54"/>
  <c r="AU17" i="55"/>
  <c r="AO35" i="55"/>
  <c r="H11" i="51"/>
  <c r="F23" i="50"/>
  <c r="AG23" i="51"/>
  <c r="Z21" i="51"/>
  <c r="AU43" i="55"/>
  <c r="AV30" i="55"/>
  <c r="AF45" i="54"/>
  <c r="C28" i="51"/>
  <c r="AH40" i="55"/>
  <c r="AL12" i="49"/>
  <c r="W17" i="54"/>
  <c r="U20" i="51"/>
  <c r="AP10" i="49"/>
  <c r="AR30" i="55"/>
  <c r="X22" i="54"/>
  <c r="J38" i="54"/>
  <c r="X11" i="54"/>
  <c r="Y10" i="51"/>
  <c r="AI24" i="55"/>
  <c r="H43" i="51"/>
  <c r="AK19" i="50"/>
  <c r="AK18" i="55"/>
  <c r="AB30" i="54"/>
  <c r="AS18" i="55"/>
  <c r="AK29" i="55"/>
  <c r="AB19" i="54"/>
  <c r="AT40" i="55"/>
  <c r="AJ38" i="51"/>
  <c r="AU18" i="55"/>
  <c r="AP20" i="50"/>
  <c r="AO32" i="54"/>
  <c r="AI14" i="50"/>
  <c r="F30" i="54"/>
  <c r="AN44" i="55"/>
  <c r="AD25" i="54"/>
  <c r="Z16" i="55"/>
  <c r="AM15" i="51"/>
  <c r="AK10" i="50"/>
  <c r="U21" i="54"/>
  <c r="AG7" i="55"/>
  <c r="AU15" i="49"/>
  <c r="AW20" i="54"/>
  <c r="AO42" i="54"/>
  <c r="T28" i="55"/>
  <c r="AK35" i="55"/>
  <c r="D34" i="51"/>
  <c r="AL15" i="55"/>
  <c r="T28" i="54"/>
  <c r="V28" i="51"/>
  <c r="X14" i="50"/>
  <c r="T20" i="55"/>
  <c r="AO24" i="55"/>
  <c r="E27" i="51"/>
  <c r="AS45" i="51"/>
  <c r="AX31" i="51"/>
  <c r="BI31" i="51" s="1"/>
  <c r="AT38" i="54"/>
  <c r="AF18" i="49"/>
  <c r="C7" i="51"/>
  <c r="AB7" i="51"/>
  <c r="AB9" i="55"/>
  <c r="AQ17" i="54"/>
  <c r="G30" i="54"/>
  <c r="I35" i="55"/>
  <c r="I12" i="51"/>
  <c r="AJ38" i="54"/>
  <c r="AG35" i="54"/>
  <c r="AQ25" i="54"/>
  <c r="AJ26" i="54"/>
  <c r="Q8" i="51"/>
  <c r="AW23" i="51"/>
  <c r="AX37" i="51"/>
  <c r="BI37" i="51" s="1"/>
  <c r="AW39" i="54"/>
  <c r="T27" i="51"/>
  <c r="AH23" i="55"/>
  <c r="Z17" i="50"/>
  <c r="G14" i="54"/>
  <c r="K27" i="54"/>
  <c r="AB10" i="54"/>
  <c r="C34" i="55"/>
  <c r="AR13" i="55"/>
  <c r="AS35" i="51"/>
  <c r="E23" i="50"/>
  <c r="S27" i="51"/>
  <c r="AL24" i="54"/>
  <c r="AE6" i="49"/>
  <c r="AF8" i="55"/>
  <c r="AF44" i="55"/>
  <c r="H44" i="54"/>
  <c r="AQ44" i="51"/>
  <c r="X45" i="55"/>
  <c r="AK23" i="51"/>
  <c r="AL30" i="55"/>
  <c r="I24" i="51"/>
  <c r="AJ45" i="55"/>
  <c r="AN13" i="55"/>
  <c r="AC43" i="55"/>
  <c r="AF8" i="50"/>
  <c r="X6" i="51"/>
  <c r="AK41" i="55"/>
  <c r="AV14" i="51"/>
  <c r="V11" i="54"/>
  <c r="U43" i="54"/>
  <c r="Q11" i="55"/>
  <c r="AK11" i="55"/>
  <c r="V19" i="50"/>
  <c r="X7" i="50"/>
  <c r="AB29" i="55"/>
  <c r="R29" i="55"/>
  <c r="AL31" i="51"/>
  <c r="AR27" i="51"/>
  <c r="AH14" i="49"/>
  <c r="AA11" i="49"/>
  <c r="AA19" i="54"/>
  <c r="AX43" i="54"/>
  <c r="BI43" i="54" s="1"/>
  <c r="Y26" i="54"/>
  <c r="AO33" i="51"/>
  <c r="F11" i="55"/>
  <c r="AA32" i="51"/>
  <c r="AX44" i="51"/>
  <c r="BI44" i="51" s="1"/>
  <c r="AG15" i="55"/>
  <c r="AL19" i="49"/>
  <c r="AL23" i="50"/>
  <c r="AK17" i="50"/>
  <c r="R7" i="55"/>
  <c r="Q27" i="51"/>
  <c r="H22" i="54"/>
  <c r="AF45" i="51"/>
  <c r="K7" i="51"/>
  <c r="AT25" i="51"/>
  <c r="X34" i="54"/>
  <c r="AD15" i="50"/>
  <c r="AE39" i="51"/>
  <c r="T16" i="49"/>
  <c r="AF11" i="54"/>
  <c r="U16" i="51"/>
  <c r="AA28" i="51"/>
  <c r="H21" i="50"/>
  <c r="AG15" i="49"/>
  <c r="AM34" i="51"/>
  <c r="AT17" i="50"/>
  <c r="D43" i="54"/>
  <c r="AW32" i="51"/>
  <c r="AH43" i="55"/>
  <c r="AX11" i="54"/>
  <c r="BI11" i="54" s="1"/>
  <c r="AG31" i="51"/>
  <c r="AL19" i="50"/>
  <c r="AN37" i="55"/>
  <c r="AA9" i="54"/>
  <c r="V18" i="55"/>
  <c r="D38" i="55"/>
  <c r="Q26" i="55"/>
  <c r="AI44" i="54"/>
  <c r="AW29" i="51"/>
  <c r="AB17" i="55"/>
  <c r="I22" i="51"/>
  <c r="AW13" i="49"/>
  <c r="I41" i="51"/>
  <c r="AC14" i="50"/>
  <c r="AG22" i="51"/>
  <c r="S14" i="54"/>
  <c r="AG14" i="49"/>
  <c r="AD33" i="51"/>
  <c r="AK13" i="49"/>
  <c r="U22" i="54"/>
  <c r="AD16" i="49"/>
  <c r="D11" i="54"/>
  <c r="AL17" i="55"/>
  <c r="AL7" i="55"/>
  <c r="AS40" i="55"/>
  <c r="U10" i="50"/>
  <c r="C18" i="55"/>
  <c r="V8" i="49"/>
  <c r="AX20" i="51"/>
  <c r="BI20" i="51" s="1"/>
  <c r="E38" i="54"/>
  <c r="J40" i="51"/>
  <c r="AN18" i="54"/>
  <c r="AT41" i="55"/>
  <c r="AV13" i="51"/>
  <c r="AE17" i="51"/>
  <c r="S34" i="54"/>
  <c r="AD43" i="51"/>
  <c r="AN6" i="54"/>
  <c r="AT9" i="54"/>
  <c r="AG40" i="55"/>
  <c r="AT16" i="49"/>
  <c r="AI14" i="51"/>
  <c r="AO11" i="55"/>
  <c r="AK45" i="55"/>
  <c r="AC15" i="54"/>
  <c r="G29" i="55"/>
  <c r="AH26" i="55"/>
  <c r="AN24" i="51"/>
  <c r="AR31" i="51"/>
  <c r="AS12" i="54"/>
  <c r="AC5" i="50"/>
  <c r="AC5" i="54"/>
  <c r="AC5" i="51"/>
  <c r="AC5" i="55"/>
  <c r="AC5" i="49"/>
  <c r="AU42" i="55"/>
  <c r="AA42" i="51"/>
  <c r="W35" i="51"/>
  <c r="E30" i="51"/>
  <c r="AT19" i="51"/>
  <c r="E19" i="50"/>
  <c r="AK45" i="51"/>
  <c r="S19" i="55"/>
  <c r="E12" i="51"/>
  <c r="E20" i="51"/>
  <c r="Y10" i="50"/>
  <c r="R23" i="50"/>
  <c r="R19" i="49"/>
  <c r="W17" i="51"/>
  <c r="C13" i="51"/>
  <c r="AA27" i="51"/>
  <c r="AU43" i="54"/>
  <c r="AA32" i="54"/>
  <c r="V24" i="54"/>
  <c r="D20" i="51"/>
  <c r="AA6" i="51"/>
  <c r="W21" i="55"/>
  <c r="AU26" i="55"/>
  <c r="AV11" i="49"/>
  <c r="J45" i="55"/>
  <c r="Z13" i="49"/>
  <c r="AH18" i="50"/>
  <c r="AE34" i="55"/>
  <c r="AS33" i="55"/>
  <c r="AT35" i="51"/>
  <c r="X16" i="49"/>
  <c r="AM36" i="55"/>
  <c r="AO42" i="55"/>
  <c r="V38" i="54"/>
  <c r="AD10" i="49"/>
  <c r="H19" i="55"/>
  <c r="F40" i="54"/>
  <c r="AU45" i="51"/>
  <c r="AL24" i="51"/>
  <c r="D12" i="51"/>
  <c r="U13" i="54"/>
  <c r="AN10" i="49"/>
  <c r="F38" i="54"/>
  <c r="J21" i="50"/>
  <c r="AQ12" i="54"/>
  <c r="AK19" i="54"/>
  <c r="AK7" i="54"/>
  <c r="AN14" i="49"/>
  <c r="U43" i="51"/>
  <c r="C25" i="55"/>
  <c r="J6" i="55"/>
  <c r="AD12" i="51"/>
  <c r="V39" i="55"/>
  <c r="U29" i="51"/>
  <c r="U33" i="51"/>
  <c r="AG12" i="49"/>
  <c r="Y30" i="54"/>
  <c r="AD6" i="51"/>
  <c r="G34" i="54"/>
  <c r="AR10" i="50"/>
  <c r="F25" i="54"/>
  <c r="AG41" i="54"/>
  <c r="AG6" i="55"/>
  <c r="Q36" i="51"/>
  <c r="AD31" i="54"/>
  <c r="AK18" i="50"/>
  <c r="AT7" i="49"/>
  <c r="E26" i="54"/>
  <c r="G28" i="55"/>
  <c r="W31" i="54"/>
  <c r="AC14" i="54"/>
  <c r="AN33" i="54"/>
  <c r="AE10" i="54"/>
  <c r="Q17" i="55"/>
  <c r="AT12" i="55"/>
  <c r="J16" i="54"/>
  <c r="AL11" i="49"/>
  <c r="E27" i="55"/>
  <c r="AR26" i="54"/>
  <c r="F10" i="55"/>
  <c r="AP33" i="54"/>
  <c r="AB18" i="55"/>
  <c r="S26" i="55"/>
  <c r="AU40" i="55"/>
  <c r="T39" i="55"/>
  <c r="AR18" i="51"/>
  <c r="AU18" i="51"/>
  <c r="AO5" i="51"/>
  <c r="AO5" i="50"/>
  <c r="AO5" i="54"/>
  <c r="AO5" i="49"/>
  <c r="AO5" i="55"/>
  <c r="G40" i="54"/>
  <c r="AN18" i="51"/>
  <c r="AT9" i="55"/>
  <c r="U7" i="55"/>
  <c r="AC30" i="55"/>
  <c r="Z41" i="51"/>
  <c r="AO14" i="51"/>
  <c r="G32" i="54"/>
  <c r="V22" i="51"/>
  <c r="AE36" i="51"/>
  <c r="Z39" i="54"/>
  <c r="AF35" i="51"/>
  <c r="X25" i="54"/>
  <c r="AL28" i="55"/>
  <c r="AJ45" i="51"/>
  <c r="AS22" i="54"/>
  <c r="AV15" i="51"/>
  <c r="F42" i="55"/>
  <c r="Y39" i="51"/>
  <c r="AT36" i="51"/>
  <c r="AN11" i="49"/>
  <c r="AN39" i="54"/>
  <c r="E21" i="54"/>
  <c r="AG21" i="50"/>
  <c r="D44" i="54"/>
  <c r="AS20" i="54"/>
  <c r="AQ37" i="51"/>
  <c r="W41" i="54"/>
  <c r="AV43" i="54"/>
  <c r="V38" i="51"/>
  <c r="W9" i="49"/>
  <c r="AQ20" i="54"/>
  <c r="R12" i="54"/>
  <c r="T30" i="51"/>
  <c r="X7" i="49"/>
  <c r="AQ8" i="51"/>
  <c r="AP10" i="54"/>
  <c r="F40" i="51"/>
  <c r="AE16" i="50"/>
  <c r="E31" i="54"/>
  <c r="U8" i="55"/>
  <c r="AE17" i="49"/>
  <c r="AI16" i="51"/>
  <c r="AC45" i="55"/>
  <c r="AL13" i="54"/>
  <c r="AI28" i="54"/>
  <c r="AA10" i="51"/>
  <c r="AS19" i="55"/>
  <c r="G18" i="50"/>
  <c r="T13" i="51"/>
  <c r="AQ31" i="54"/>
  <c r="V41" i="55"/>
  <c r="AD21" i="51"/>
  <c r="E31" i="55"/>
  <c r="X43" i="54"/>
  <c r="AP9" i="49"/>
  <c r="AP6" i="55"/>
  <c r="E15" i="55"/>
  <c r="AM30" i="55"/>
  <c r="T45" i="54"/>
  <c r="AC10" i="55"/>
  <c r="J39" i="54"/>
  <c r="U6" i="55"/>
  <c r="AV28" i="55"/>
  <c r="C20" i="51"/>
  <c r="AI7" i="50"/>
  <c r="S43" i="54"/>
  <c r="AU26" i="54"/>
  <c r="AL16" i="54"/>
  <c r="H35" i="54"/>
  <c r="AT23" i="55"/>
  <c r="AN8" i="55"/>
  <c r="AA13" i="51"/>
  <c r="AC33" i="51"/>
  <c r="AS24" i="51"/>
  <c r="AN8" i="49"/>
  <c r="G28" i="51"/>
  <c r="H13" i="54"/>
  <c r="H17" i="54"/>
  <c r="AM26" i="51"/>
  <c r="AC39" i="54"/>
  <c r="G32" i="55"/>
  <c r="F32" i="55"/>
  <c r="AR15" i="54"/>
  <c r="I6" i="55"/>
  <c r="S30" i="51"/>
  <c r="AL10" i="51"/>
  <c r="S26" i="51"/>
  <c r="T36" i="55"/>
  <c r="AR8" i="55"/>
  <c r="H18" i="51"/>
  <c r="AP27" i="51"/>
  <c r="AT43" i="55"/>
  <c r="AA14" i="55"/>
  <c r="AB19" i="51"/>
  <c r="AQ45" i="55"/>
  <c r="W43" i="51"/>
  <c r="AT13" i="51"/>
  <c r="R26" i="54"/>
  <c r="AD19" i="54"/>
  <c r="Y5" i="54"/>
  <c r="Y5" i="50"/>
  <c r="Y5" i="49"/>
  <c r="Y5" i="51"/>
  <c r="Y5" i="55"/>
  <c r="AV18" i="55"/>
  <c r="AQ10" i="54"/>
  <c r="AH19" i="49"/>
  <c r="AH23" i="50"/>
  <c r="K29" i="54"/>
  <c r="AD42" i="51"/>
  <c r="AQ19" i="54"/>
  <c r="AU15" i="50"/>
  <c r="AN21" i="50"/>
  <c r="AR10" i="51"/>
  <c r="AC22" i="51"/>
  <c r="AV34" i="51"/>
  <c r="U15" i="51"/>
  <c r="AN25" i="54"/>
  <c r="AW19" i="54"/>
  <c r="AW33" i="51"/>
  <c r="AN7" i="49"/>
  <c r="AO20" i="54"/>
  <c r="AJ33" i="51"/>
  <c r="AF33" i="51"/>
  <c r="T14" i="49"/>
  <c r="AT18" i="50"/>
  <c r="E44" i="55"/>
  <c r="AH17" i="55"/>
  <c r="W40" i="51"/>
  <c r="T21" i="54"/>
  <c r="AK34" i="51"/>
  <c r="AI17" i="54"/>
  <c r="Z42" i="55"/>
  <c r="AO18" i="55"/>
  <c r="Z15" i="49"/>
  <c r="AF10" i="55"/>
  <c r="AN15" i="54"/>
  <c r="D18" i="51"/>
  <c r="G9" i="50"/>
  <c r="AJ24" i="55"/>
  <c r="C7" i="55"/>
  <c r="AQ32" i="55"/>
  <c r="AK6" i="49"/>
  <c r="AD11" i="49"/>
  <c r="Q24" i="55"/>
  <c r="AI21" i="50"/>
  <c r="AB21" i="55"/>
  <c r="R18" i="51"/>
  <c r="AK25" i="51"/>
  <c r="AS27" i="54"/>
  <c r="AN17" i="51"/>
  <c r="D20" i="54"/>
  <c r="D29" i="55"/>
  <c r="Q36" i="54"/>
  <c r="D15" i="54"/>
  <c r="Z40" i="55"/>
  <c r="E33" i="55"/>
  <c r="AM14" i="49"/>
  <c r="D14" i="51"/>
  <c r="AC38" i="51"/>
  <c r="AG13" i="49"/>
  <c r="AN21" i="54"/>
  <c r="AH13" i="55"/>
  <c r="AQ12" i="49"/>
  <c r="AQ18" i="50"/>
  <c r="Y40" i="51"/>
  <c r="AB15" i="54"/>
  <c r="AL16" i="50"/>
  <c r="AS7" i="54"/>
  <c r="I11" i="51"/>
  <c r="Q17" i="51"/>
  <c r="AF36" i="51"/>
  <c r="AD45" i="55"/>
  <c r="AI31" i="51"/>
  <c r="S24" i="55"/>
  <c r="AI32" i="55"/>
  <c r="AN27" i="51"/>
  <c r="AJ43" i="51"/>
  <c r="Z7" i="55"/>
  <c r="AO34" i="51"/>
  <c r="X36" i="55"/>
  <c r="AP37" i="54"/>
  <c r="AD35" i="54"/>
  <c r="D6" i="55"/>
  <c r="AT24" i="51"/>
  <c r="AH12" i="51"/>
  <c r="S20" i="54"/>
  <c r="S32" i="54"/>
  <c r="AS36" i="54"/>
  <c r="W37" i="51"/>
  <c r="AD37" i="51"/>
  <c r="H20" i="50"/>
  <c r="AX23" i="54"/>
  <c r="BI23" i="54" s="1"/>
  <c r="AM12" i="51"/>
  <c r="AK22" i="51"/>
  <c r="AW26" i="55"/>
  <c r="BI26" i="55" s="1"/>
  <c r="AF22" i="54"/>
  <c r="AQ10" i="49"/>
  <c r="AC31" i="54"/>
  <c r="U26" i="54"/>
  <c r="AM31" i="55"/>
  <c r="AO41" i="54"/>
  <c r="AF7" i="50"/>
  <c r="AK37" i="51"/>
  <c r="AH12" i="49"/>
  <c r="Y16" i="51"/>
  <c r="T15" i="51"/>
  <c r="AA8" i="50"/>
  <c r="AJ21" i="55"/>
  <c r="F26" i="55"/>
  <c r="AQ7" i="55"/>
  <c r="AS15" i="51"/>
  <c r="AM18" i="54"/>
  <c r="AK10" i="49"/>
  <c r="T9" i="55"/>
  <c r="Z33" i="54"/>
  <c r="AO13" i="49"/>
  <c r="AK15" i="50"/>
  <c r="AE42" i="51"/>
  <c r="V21" i="54"/>
  <c r="AL44" i="55"/>
  <c r="F8" i="51"/>
  <c r="T10" i="55"/>
  <c r="AJ33" i="54"/>
  <c r="J26" i="51"/>
  <c r="AD27" i="55"/>
  <c r="AO13" i="54"/>
  <c r="H37" i="54"/>
  <c r="AN22" i="50"/>
  <c r="V36" i="55"/>
  <c r="D22" i="51"/>
  <c r="AH20" i="51"/>
  <c r="AP14" i="50"/>
  <c r="AF20" i="51"/>
  <c r="F16" i="50"/>
  <c r="AL41" i="54"/>
  <c r="AJ7" i="50"/>
  <c r="C33" i="54"/>
  <c r="AP24" i="55"/>
  <c r="C16" i="55"/>
  <c r="H39" i="55"/>
  <c r="U38" i="55"/>
  <c r="AD13" i="55"/>
  <c r="AL20" i="51"/>
  <c r="AN28" i="54"/>
  <c r="G42" i="51"/>
  <c r="AO25" i="51"/>
  <c r="AD22" i="54"/>
  <c r="AV17" i="50"/>
  <c r="X35" i="51"/>
  <c r="Q21" i="51"/>
  <c r="U27" i="54"/>
  <c r="Y23" i="55"/>
  <c r="R15" i="51"/>
  <c r="U31" i="55"/>
  <c r="AP32" i="54"/>
  <c r="Q35" i="54"/>
  <c r="H13" i="55"/>
  <c r="R32" i="54"/>
  <c r="U28" i="54"/>
  <c r="AV18" i="50"/>
  <c r="AM37" i="55"/>
  <c r="W15" i="51"/>
  <c r="AQ26" i="54"/>
  <c r="AJ31" i="51"/>
  <c r="AU35" i="51"/>
  <c r="Y10" i="49"/>
  <c r="AO33" i="55"/>
  <c r="AT13" i="55"/>
  <c r="T16" i="54"/>
  <c r="AF42" i="54"/>
  <c r="E14" i="51"/>
  <c r="Q29" i="55"/>
  <c r="AQ23" i="50"/>
  <c r="AQ19" i="49"/>
  <c r="Y39" i="54"/>
  <c r="AT41" i="54"/>
  <c r="AE19" i="55"/>
  <c r="AJ8" i="49"/>
  <c r="AT32" i="55"/>
  <c r="AW45" i="55"/>
  <c r="BI45" i="55" s="1"/>
  <c r="E29" i="54"/>
  <c r="AK12" i="49"/>
  <c r="AT7" i="50"/>
  <c r="AN40" i="51"/>
  <c r="AE16" i="51"/>
  <c r="Z14" i="49"/>
  <c r="AJ36" i="54"/>
  <c r="AV8" i="49"/>
  <c r="AL22" i="50"/>
  <c r="AE22" i="51"/>
  <c r="AD27" i="54"/>
  <c r="R42" i="51"/>
  <c r="I35" i="51"/>
  <c r="C27" i="51"/>
  <c r="AB18" i="49"/>
  <c r="Y17" i="54"/>
  <c r="R7" i="51"/>
  <c r="S17" i="55"/>
  <c r="R35" i="54"/>
  <c r="C37" i="54"/>
  <c r="X29" i="51"/>
  <c r="AV35" i="54"/>
  <c r="AC20" i="51"/>
  <c r="X10" i="54"/>
  <c r="V14" i="54"/>
  <c r="AG19" i="50"/>
  <c r="AF34" i="55"/>
  <c r="AR38" i="54"/>
  <c r="AT36" i="54"/>
  <c r="AV6" i="49"/>
  <c r="AF30" i="54"/>
  <c r="W11" i="49"/>
  <c r="AK17" i="51"/>
  <c r="AB23" i="54"/>
  <c r="AM45" i="54"/>
  <c r="AT28" i="55"/>
  <c r="U16" i="49"/>
  <c r="AL33" i="55"/>
  <c r="Z27" i="55"/>
  <c r="Z28" i="54"/>
  <c r="S42" i="55"/>
  <c r="Z15" i="54"/>
  <c r="AG42" i="55"/>
  <c r="S39" i="55"/>
  <c r="AX45" i="51"/>
  <c r="BI45" i="51" s="1"/>
  <c r="G13" i="54"/>
  <c r="Q10" i="49"/>
  <c r="AM22" i="54"/>
  <c r="AJ42" i="51"/>
  <c r="AM35" i="51"/>
  <c r="J7" i="50"/>
  <c r="X12" i="55"/>
  <c r="R13" i="51"/>
  <c r="Q31" i="55"/>
  <c r="K24" i="54"/>
  <c r="V12" i="49"/>
  <c r="AF10" i="50"/>
  <c r="AD42" i="54"/>
  <c r="AV29" i="54"/>
  <c r="AP36" i="51"/>
  <c r="AP26" i="51"/>
  <c r="AG43" i="54"/>
  <c r="AR23" i="54"/>
  <c r="AC31" i="51"/>
  <c r="AG18" i="55"/>
  <c r="E39" i="51"/>
  <c r="AM11" i="55"/>
  <c r="T11" i="51"/>
  <c r="Q25" i="51"/>
  <c r="AO30" i="55"/>
  <c r="E37" i="51"/>
  <c r="AL17" i="51"/>
  <c r="AW43" i="54"/>
  <c r="AK38" i="51"/>
  <c r="AU27" i="51"/>
  <c r="Q14" i="54"/>
  <c r="AI13" i="49"/>
  <c r="AS10" i="51"/>
  <c r="AH7" i="55"/>
  <c r="G13" i="55"/>
  <c r="K8" i="55"/>
  <c r="E20" i="54"/>
  <c r="X12" i="49"/>
  <c r="T42" i="54"/>
  <c r="Y24" i="55"/>
  <c r="K43" i="54"/>
  <c r="F19" i="51"/>
  <c r="AB37" i="51"/>
  <c r="AN43" i="51"/>
  <c r="AN7" i="55"/>
  <c r="E45" i="51"/>
  <c r="AN27" i="55"/>
  <c r="AT43" i="54"/>
  <c r="Y16" i="55"/>
  <c r="AM12" i="55"/>
  <c r="AS11" i="55"/>
  <c r="R36" i="51"/>
  <c r="AW20" i="51"/>
  <c r="AO7" i="54"/>
  <c r="AR14" i="54"/>
  <c r="J18" i="54"/>
  <c r="AO21" i="51"/>
  <c r="AB38" i="55"/>
  <c r="AA20" i="50"/>
  <c r="AL18" i="49"/>
  <c r="AP13" i="54"/>
  <c r="H20" i="54"/>
  <c r="AK10" i="55"/>
  <c r="D11" i="51"/>
  <c r="E44" i="51"/>
  <c r="V12" i="51"/>
  <c r="I7" i="54"/>
  <c r="AK40" i="54"/>
  <c r="V7" i="55"/>
  <c r="AP15" i="54"/>
  <c r="K15" i="55"/>
  <c r="AP11" i="51"/>
  <c r="R13" i="49"/>
  <c r="AA11" i="55"/>
  <c r="AK44" i="55"/>
  <c r="AA22" i="54"/>
  <c r="AV21" i="55"/>
  <c r="W26" i="54"/>
  <c r="AO44" i="55"/>
  <c r="X39" i="54"/>
  <c r="Q42" i="55"/>
  <c r="K36" i="55"/>
  <c r="AD19" i="51"/>
  <c r="AK22" i="55"/>
  <c r="V17" i="55"/>
  <c r="AA8" i="51"/>
  <c r="U19" i="50"/>
  <c r="AB21" i="54"/>
  <c r="AM12" i="54"/>
  <c r="U36" i="55"/>
  <c r="AC9" i="55"/>
  <c r="X22" i="51"/>
  <c r="X31" i="54"/>
  <c r="AL36" i="55"/>
  <c r="S8" i="51"/>
  <c r="AC13" i="55"/>
  <c r="K13" i="54"/>
  <c r="AV23" i="51"/>
  <c r="Y40" i="55"/>
  <c r="AM7" i="55"/>
  <c r="AW40" i="51"/>
  <c r="C34" i="54"/>
  <c r="C37" i="55"/>
  <c r="T38" i="51"/>
  <c r="AU10" i="55"/>
  <c r="AS16" i="49"/>
  <c r="AJ9" i="49"/>
  <c r="AL20" i="55"/>
  <c r="AS38" i="51"/>
  <c r="AR42" i="55"/>
  <c r="AQ17" i="50"/>
  <c r="AM22" i="50"/>
  <c r="AN15" i="50"/>
  <c r="AR41" i="51"/>
  <c r="E10" i="51"/>
  <c r="AQ23" i="55"/>
  <c r="AB17" i="50"/>
  <c r="AE22" i="55"/>
  <c r="AQ26" i="55"/>
  <c r="AI43" i="55"/>
  <c r="AC35" i="55"/>
  <c r="S12" i="49"/>
  <c r="W37" i="54"/>
  <c r="D7" i="55"/>
  <c r="AF12" i="54"/>
  <c r="Y44" i="54"/>
  <c r="AI43" i="51"/>
  <c r="J36" i="51"/>
  <c r="AG33" i="54"/>
  <c r="W23" i="50"/>
  <c r="W19" i="49"/>
  <c r="U14" i="51"/>
  <c r="U12" i="55"/>
  <c r="G15" i="54"/>
  <c r="Q28" i="55"/>
  <c r="AJ28" i="55"/>
  <c r="AO6" i="54"/>
  <c r="AE8" i="49"/>
  <c r="AI33" i="55"/>
  <c r="Y36" i="54"/>
  <c r="AE15" i="49"/>
  <c r="AP26" i="55"/>
  <c r="AU39" i="55"/>
  <c r="AJ26" i="51"/>
  <c r="V41" i="54"/>
  <c r="E17" i="51"/>
  <c r="T21" i="50"/>
  <c r="T9" i="50"/>
  <c r="AU38" i="51"/>
  <c r="AK40" i="55"/>
  <c r="S27" i="54"/>
  <c r="AF20" i="55"/>
  <c r="AO19" i="55"/>
  <c r="AC21" i="50"/>
  <c r="F19" i="54"/>
  <c r="Y42" i="54"/>
  <c r="AL29" i="54"/>
  <c r="AO10" i="54"/>
  <c r="AS8" i="55"/>
  <c r="AO34" i="55"/>
  <c r="AO17" i="54"/>
  <c r="AD17" i="54"/>
  <c r="AE9" i="55"/>
  <c r="AN7" i="51"/>
  <c r="G34" i="51"/>
  <c r="AG15" i="51"/>
  <c r="J45" i="51"/>
  <c r="AB20" i="55"/>
  <c r="U11" i="49"/>
  <c r="J24" i="54"/>
  <c r="AX33" i="54"/>
  <c r="BI33" i="54" s="1"/>
  <c r="AI11" i="49"/>
  <c r="H17" i="51"/>
  <c r="AG36" i="51"/>
  <c r="AP37" i="51"/>
  <c r="AP10" i="51"/>
  <c r="AC17" i="55"/>
  <c r="H8" i="50"/>
  <c r="AX9" i="51"/>
  <c r="BI9" i="51" s="1"/>
  <c r="AT24" i="55"/>
  <c r="AQ39" i="55"/>
  <c r="AP28" i="51"/>
  <c r="AW20" i="50"/>
  <c r="BI20" i="50" s="1"/>
  <c r="AS28" i="51"/>
  <c r="I18" i="55"/>
  <c r="S19" i="51"/>
  <c r="W27" i="55"/>
  <c r="Z9" i="55"/>
  <c r="AG16" i="55"/>
  <c r="AS33" i="54"/>
  <c r="Y19" i="50"/>
  <c r="H6" i="54"/>
  <c r="Q41" i="51"/>
  <c r="AF19" i="49"/>
  <c r="AF23" i="50"/>
  <c r="AB24" i="54"/>
  <c r="AU13" i="55"/>
  <c r="U8" i="50"/>
  <c r="AU31" i="55"/>
  <c r="AD35" i="55"/>
  <c r="E45" i="55"/>
  <c r="J24" i="51"/>
  <c r="AW29" i="54"/>
  <c r="AG39" i="55"/>
  <c r="Z22" i="50"/>
  <c r="AA8" i="49"/>
  <c r="F36" i="55"/>
  <c r="J22" i="54"/>
  <c r="AF10" i="51"/>
  <c r="AK28" i="51"/>
  <c r="AN15" i="55"/>
  <c r="F18" i="55"/>
  <c r="AP22" i="51"/>
  <c r="AU12" i="51"/>
  <c r="J40" i="55"/>
  <c r="Z9" i="49"/>
  <c r="AH44" i="55"/>
  <c r="V15" i="49"/>
  <c r="S34" i="51"/>
  <c r="C13" i="55"/>
  <c r="AH29" i="54"/>
  <c r="AH15" i="51"/>
  <c r="G17" i="50"/>
  <c r="R44" i="51"/>
  <c r="AV25" i="54"/>
  <c r="I28" i="55"/>
  <c r="I40" i="51"/>
  <c r="AH27" i="51"/>
  <c r="AM41" i="54"/>
  <c r="AB45" i="54"/>
  <c r="AO8" i="49"/>
  <c r="S36" i="54"/>
  <c r="AP7" i="50"/>
  <c r="Q9" i="51"/>
  <c r="K20" i="54"/>
  <c r="R30" i="54"/>
  <c r="AM9" i="49"/>
  <c r="AH13" i="49"/>
  <c r="AX13" i="54"/>
  <c r="BI13" i="54" s="1"/>
  <c r="AM6" i="54"/>
  <c r="G26" i="51"/>
  <c r="Q25" i="54"/>
  <c r="AH31" i="55"/>
  <c r="C6" i="51"/>
  <c r="AV12" i="51"/>
  <c r="U31" i="51"/>
  <c r="AP20" i="51"/>
  <c r="AC45" i="54"/>
  <c r="W34" i="55"/>
  <c r="AU25" i="51"/>
  <c r="AW32" i="55"/>
  <c r="BI32" i="55" s="1"/>
  <c r="AL34" i="54"/>
  <c r="S12" i="55"/>
  <c r="AS34" i="55"/>
  <c r="AR14" i="49"/>
  <c r="AC44" i="54"/>
  <c r="AC9" i="54"/>
  <c r="Q34" i="55"/>
  <c r="AW17" i="55"/>
  <c r="BI17" i="55" s="1"/>
  <c r="AM29" i="51"/>
  <c r="AF25" i="54"/>
  <c r="AL18" i="55"/>
  <c r="AN32" i="55"/>
  <c r="G10" i="51"/>
  <c r="W33" i="51"/>
  <c r="AD39" i="51"/>
  <c r="AP27" i="55"/>
  <c r="AM27" i="54"/>
  <c r="E25" i="51"/>
  <c r="V14" i="50"/>
  <c r="R8" i="55"/>
  <c r="X10" i="49"/>
  <c r="Z38" i="54"/>
  <c r="AQ42" i="54"/>
  <c r="AP23" i="50"/>
  <c r="AP19" i="49"/>
  <c r="AQ13" i="54"/>
  <c r="AI31" i="54"/>
  <c r="U19" i="55"/>
  <c r="AI10" i="49"/>
  <c r="AF40" i="55"/>
  <c r="AU29" i="51"/>
  <c r="AH23" i="51"/>
  <c r="F15" i="50"/>
  <c r="V32" i="51"/>
  <c r="H22" i="51"/>
  <c r="AF11" i="55"/>
  <c r="Y34" i="54"/>
  <c r="R21" i="50"/>
  <c r="AE20" i="54"/>
  <c r="I19" i="50"/>
  <c r="AA33" i="55"/>
  <c r="D17" i="55"/>
  <c r="W41" i="51"/>
  <c r="AI30" i="51"/>
  <c r="H33" i="54"/>
  <c r="Q11" i="51"/>
  <c r="AL44" i="54"/>
  <c r="AP14" i="51"/>
  <c r="AE16" i="55"/>
  <c r="AE12" i="51"/>
  <c r="AA23" i="50"/>
  <c r="AA19" i="49"/>
  <c r="AJ35" i="55"/>
  <c r="AA30" i="55"/>
  <c r="Y9" i="49"/>
  <c r="AW19" i="51"/>
  <c r="J18" i="55"/>
  <c r="AK44" i="54"/>
  <c r="C23" i="55"/>
  <c r="J12" i="55"/>
  <c r="I38" i="51"/>
  <c r="U10" i="49"/>
  <c r="AE44" i="54"/>
  <c r="S10" i="55"/>
  <c r="Q38" i="51"/>
  <c r="H19" i="51"/>
  <c r="AD34" i="55"/>
  <c r="AE7" i="55"/>
  <c r="AH26" i="54"/>
  <c r="C10" i="51"/>
  <c r="F29" i="55"/>
  <c r="AV26" i="54"/>
  <c r="AG40" i="51"/>
  <c r="AD39" i="54"/>
  <c r="AB8" i="55"/>
  <c r="AL43" i="55"/>
  <c r="AI9" i="55"/>
  <c r="AB13" i="55"/>
  <c r="AU10" i="50"/>
  <c r="AB23" i="50"/>
  <c r="AB19" i="49"/>
  <c r="AR26" i="55"/>
  <c r="W11" i="55"/>
  <c r="AN15" i="51"/>
  <c r="I41" i="55"/>
  <c r="AX36" i="51"/>
  <c r="BI36" i="51" s="1"/>
  <c r="AO14" i="54"/>
  <c r="V37" i="51"/>
  <c r="D29" i="51"/>
  <c r="Q15" i="55"/>
  <c r="H20" i="55"/>
  <c r="C31" i="54"/>
  <c r="I32" i="54"/>
  <c r="AH8" i="49"/>
  <c r="AB34" i="55"/>
  <c r="AE8" i="50"/>
  <c r="AF43" i="55"/>
  <c r="AG9" i="54"/>
  <c r="U15" i="49"/>
  <c r="W33" i="55"/>
  <c r="V27" i="54"/>
  <c r="V34" i="51"/>
  <c r="K39" i="51"/>
  <c r="AD41" i="55"/>
  <c r="X10" i="55"/>
  <c r="W44" i="55"/>
  <c r="AK37" i="54"/>
  <c r="AT29" i="55"/>
  <c r="AJ19" i="49"/>
  <c r="AJ23" i="50"/>
  <c r="AM34" i="54"/>
  <c r="I31" i="51"/>
  <c r="AB43" i="55"/>
  <c r="AJ30" i="55"/>
  <c r="AH25" i="51"/>
  <c r="AO18" i="54"/>
  <c r="AI44" i="55"/>
  <c r="AX20" i="54"/>
  <c r="BI20" i="54" s="1"/>
  <c r="I44" i="55"/>
  <c r="AL43" i="54"/>
  <c r="U23" i="54"/>
  <c r="K6" i="51"/>
  <c r="AW30" i="55"/>
  <c r="BI30" i="55" s="1"/>
  <c r="H43" i="55"/>
  <c r="AV27" i="51"/>
  <c r="Z38" i="51"/>
  <c r="AV7" i="49"/>
  <c r="AE25" i="55"/>
  <c r="AE15" i="50"/>
  <c r="Z25" i="51"/>
  <c r="S21" i="55"/>
  <c r="AS41" i="51"/>
  <c r="J14" i="50"/>
  <c r="AP10" i="50"/>
  <c r="AS9" i="51"/>
  <c r="AS14" i="49"/>
  <c r="J20" i="54"/>
  <c r="AU8" i="49"/>
  <c r="AX16" i="54"/>
  <c r="BI16" i="54" s="1"/>
  <c r="AA25" i="55"/>
  <c r="AS11" i="49"/>
  <c r="AC29" i="55"/>
  <c r="S41" i="51"/>
  <c r="AE8" i="51"/>
  <c r="J41" i="51"/>
  <c r="AP33" i="55"/>
  <c r="D28" i="51"/>
  <c r="AB27" i="55"/>
  <c r="AN25" i="51"/>
  <c r="AE30" i="51"/>
  <c r="AW13" i="54"/>
  <c r="AC10" i="50"/>
  <c r="S34" i="55"/>
  <c r="AG9" i="55"/>
  <c r="AI12" i="51"/>
  <c r="AV45" i="54"/>
  <c r="H37" i="51"/>
  <c r="X12" i="54"/>
  <c r="S44" i="54"/>
  <c r="AK20" i="54"/>
  <c r="R16" i="54"/>
  <c r="S39" i="51"/>
  <c r="H15" i="55"/>
  <c r="AC32" i="54"/>
  <c r="F28" i="54"/>
  <c r="AC37" i="55"/>
  <c r="AI18" i="50"/>
  <c r="AG29" i="55"/>
  <c r="X17" i="54"/>
  <c r="AQ20" i="55"/>
  <c r="AF43" i="51"/>
  <c r="AQ14" i="50"/>
  <c r="AO38" i="55"/>
  <c r="R6" i="55"/>
  <c r="AT39" i="55"/>
  <c r="AQ37" i="54"/>
  <c r="AO32" i="51"/>
  <c r="AB28" i="55"/>
  <c r="AM21" i="51"/>
  <c r="AB10" i="51"/>
  <c r="V20" i="50"/>
  <c r="AS8" i="49"/>
  <c r="AH10" i="55"/>
  <c r="I6" i="54"/>
  <c r="G26" i="54"/>
  <c r="I43" i="55"/>
  <c r="Q13" i="51"/>
  <c r="W7" i="54"/>
  <c r="AI12" i="55"/>
  <c r="AA10" i="55"/>
  <c r="AM23" i="55"/>
  <c r="K5" i="50"/>
  <c r="K5" i="55"/>
  <c r="K5" i="51"/>
  <c r="K5" i="54"/>
  <c r="AD18" i="51"/>
  <c r="AJ7" i="55"/>
  <c r="AO16" i="51"/>
  <c r="C15" i="49"/>
  <c r="AL24" i="55"/>
  <c r="V13" i="54"/>
  <c r="AO33" i="54"/>
  <c r="AB12" i="54"/>
  <c r="C22" i="50"/>
  <c r="AF34" i="51"/>
  <c r="C44" i="54"/>
  <c r="AM6" i="51"/>
  <c r="AT11" i="51"/>
  <c r="F23" i="55"/>
  <c r="AI34" i="54"/>
  <c r="AA25" i="54"/>
  <c r="H45" i="54"/>
  <c r="AE35" i="55"/>
  <c r="AM39" i="51"/>
  <c r="AO13" i="55"/>
  <c r="AM34" i="55"/>
  <c r="AN36" i="55"/>
  <c r="AE7" i="49"/>
  <c r="T22" i="50"/>
  <c r="AN22" i="54"/>
  <c r="AM18" i="50"/>
  <c r="AR28" i="55"/>
  <c r="AD32" i="54"/>
  <c r="AS25" i="54"/>
  <c r="K18" i="50"/>
  <c r="AT18" i="51"/>
  <c r="AJ7" i="51"/>
  <c r="AU21" i="54"/>
  <c r="AQ7" i="54"/>
  <c r="AK45" i="54"/>
  <c r="U14" i="54"/>
  <c r="Y15" i="55"/>
  <c r="T13" i="55"/>
  <c r="AH9" i="49"/>
  <c r="I19" i="54"/>
  <c r="T15" i="50"/>
  <c r="AV9" i="55"/>
  <c r="AE40" i="55"/>
  <c r="F9" i="50"/>
  <c r="AF41" i="55"/>
  <c r="AO14" i="55"/>
  <c r="U18" i="55"/>
  <c r="AR40" i="55"/>
  <c r="AI41" i="55"/>
  <c r="AW10" i="49"/>
  <c r="AD6" i="54"/>
  <c r="AI15" i="55"/>
  <c r="AD10" i="50"/>
  <c r="AC34" i="55"/>
  <c r="K40" i="51"/>
  <c r="D45" i="51"/>
  <c r="AP29" i="54"/>
  <c r="AV40" i="55"/>
  <c r="Y14" i="55"/>
  <c r="AL27" i="55"/>
  <c r="AV10" i="51"/>
  <c r="J23" i="50"/>
  <c r="F37" i="51"/>
  <c r="V14" i="51"/>
  <c r="E18" i="55"/>
  <c r="AK11" i="54"/>
  <c r="W8" i="51"/>
  <c r="AB35" i="54"/>
  <c r="AG23" i="55"/>
  <c r="AV18" i="51"/>
  <c r="AH43" i="51"/>
  <c r="AN31" i="51"/>
  <c r="Q27" i="54"/>
  <c r="K34" i="55"/>
  <c r="AQ36" i="54"/>
  <c r="AI24" i="51"/>
  <c r="S16" i="50"/>
  <c r="AV24" i="55"/>
  <c r="AJ17" i="50"/>
  <c r="AV23" i="55"/>
  <c r="AR7" i="51"/>
  <c r="AM15" i="55"/>
  <c r="X40" i="51"/>
  <c r="E40" i="55"/>
  <c r="AQ19" i="51"/>
  <c r="Q22" i="51"/>
  <c r="AP21" i="54"/>
  <c r="V33" i="51"/>
  <c r="I45" i="51"/>
  <c r="U43" i="55"/>
  <c r="K36" i="54"/>
  <c r="D7" i="50"/>
  <c r="AE9" i="51"/>
  <c r="AT17" i="51"/>
  <c r="AN36" i="54"/>
  <c r="S14" i="51"/>
  <c r="AF21" i="51"/>
  <c r="AK32" i="55"/>
  <c r="AC42" i="55"/>
  <c r="J12" i="54"/>
  <c r="AS14" i="51"/>
  <c r="S38" i="55"/>
  <c r="C7" i="54"/>
  <c r="AS44" i="54"/>
  <c r="I38" i="54"/>
  <c r="R39" i="54"/>
  <c r="D34" i="55"/>
  <c r="X33" i="55"/>
  <c r="Y34" i="51"/>
  <c r="AM17" i="50"/>
  <c r="AX16" i="51"/>
  <c r="BI16" i="51" s="1"/>
  <c r="AT20" i="50"/>
  <c r="AT14" i="55"/>
  <c r="W42" i="51"/>
  <c r="Z17" i="51"/>
  <c r="AU37" i="55"/>
  <c r="AR20" i="51"/>
  <c r="AU6" i="51"/>
  <c r="AQ13" i="49"/>
  <c r="AV17" i="55"/>
  <c r="AA19" i="50"/>
  <c r="AP17" i="50"/>
  <c r="AE16" i="49"/>
  <c r="Y24" i="51"/>
  <c r="G20" i="54"/>
  <c r="I43" i="51"/>
  <c r="E32" i="54"/>
  <c r="R7" i="54"/>
  <c r="AU7" i="50"/>
  <c r="AL36" i="51"/>
  <c r="AQ9" i="55"/>
  <c r="AW27" i="54"/>
  <c r="AQ26" i="51"/>
  <c r="AU8" i="51"/>
  <c r="E19" i="54"/>
  <c r="S45" i="55"/>
  <c r="AR10" i="49"/>
  <c r="H5" i="50"/>
  <c r="H5" i="51"/>
  <c r="H5" i="55"/>
  <c r="H5" i="54"/>
  <c r="AV39" i="51"/>
  <c r="H40" i="51"/>
  <c r="AA31" i="54"/>
  <c r="K23" i="54"/>
  <c r="AF16" i="55"/>
  <c r="R9" i="50"/>
  <c r="Q45" i="54"/>
  <c r="AI17" i="51"/>
  <c r="W34" i="54"/>
  <c r="AD13" i="54"/>
  <c r="V29" i="55"/>
  <c r="AE40" i="54"/>
  <c r="K45" i="51"/>
  <c r="C15" i="55"/>
  <c r="C17" i="49"/>
  <c r="AO41" i="55"/>
  <c r="AF6" i="49"/>
  <c r="AQ14" i="54"/>
  <c r="AW43" i="51"/>
  <c r="K6" i="54"/>
  <c r="AC43" i="51"/>
  <c r="R14" i="55"/>
  <c r="AJ14" i="54"/>
  <c r="C38" i="54"/>
  <c r="H21" i="55"/>
  <c r="U39" i="54"/>
  <c r="U14" i="55"/>
  <c r="AH13" i="51"/>
  <c r="AL28" i="51"/>
  <c r="AH12" i="55"/>
  <c r="AO37" i="55"/>
  <c r="S29" i="51"/>
  <c r="T31" i="55"/>
  <c r="V9" i="54"/>
  <c r="AJ22" i="51"/>
  <c r="AQ11" i="54"/>
  <c r="Q7" i="51"/>
  <c r="AQ35" i="51"/>
  <c r="AO7" i="49"/>
  <c r="AI26" i="54"/>
  <c r="AN18" i="50"/>
  <c r="W8" i="49"/>
  <c r="AB36" i="54"/>
  <c r="AE42" i="54"/>
  <c r="AO28" i="55"/>
  <c r="AR9" i="51"/>
  <c r="R19" i="54"/>
  <c r="Z19" i="51"/>
  <c r="C29" i="54"/>
  <c r="AV13" i="55"/>
  <c r="AX35" i="51"/>
  <c r="BI35" i="51" s="1"/>
  <c r="AC38" i="55"/>
  <c r="S24" i="51"/>
  <c r="AO16" i="54"/>
  <c r="AN41" i="51"/>
  <c r="T18" i="55"/>
  <c r="AU37" i="54"/>
  <c r="AE33" i="55"/>
  <c r="V24" i="51"/>
  <c r="AL17" i="54"/>
  <c r="J10" i="55"/>
  <c r="F20" i="54"/>
  <c r="AH22" i="51"/>
  <c r="X34" i="55"/>
  <c r="AD13" i="49"/>
  <c r="AW21" i="55"/>
  <c r="BI21" i="55" s="1"/>
  <c r="V9" i="50"/>
  <c r="AS10" i="54"/>
  <c r="AI14" i="49"/>
  <c r="T22" i="54"/>
  <c r="F29" i="54"/>
  <c r="AI12" i="54"/>
  <c r="G31" i="54"/>
  <c r="K21" i="54"/>
  <c r="AS42" i="51"/>
  <c r="AH8" i="51"/>
  <c r="AP19" i="54"/>
  <c r="AS37" i="54"/>
  <c r="E10" i="55"/>
  <c r="W9" i="51"/>
  <c r="AV10" i="55"/>
  <c r="G24" i="55"/>
  <c r="AT23" i="51"/>
  <c r="AB31" i="54"/>
  <c r="H34" i="51"/>
  <c r="F8" i="50"/>
  <c r="V15" i="55"/>
  <c r="AW43" i="55"/>
  <c r="BI43" i="55" s="1"/>
  <c r="AH34" i="54"/>
  <c r="AW6" i="49"/>
  <c r="AU41" i="55"/>
  <c r="Q19" i="54"/>
  <c r="I29" i="55"/>
  <c r="AG43" i="55"/>
  <c r="Z43" i="51"/>
  <c r="AC27" i="55"/>
  <c r="AD38" i="55"/>
  <c r="R32" i="55"/>
  <c r="AS34" i="54"/>
  <c r="AJ21" i="54"/>
  <c r="AT41" i="51"/>
  <c r="F16" i="51"/>
  <c r="AB22" i="50"/>
  <c r="W6" i="49"/>
  <c r="AE39" i="55"/>
  <c r="AW37" i="51"/>
  <c r="S23" i="55"/>
  <c r="AW8" i="55"/>
  <c r="BI8" i="55" s="1"/>
  <c r="R20" i="50"/>
  <c r="Y22" i="51"/>
  <c r="Z9" i="50"/>
  <c r="Y43" i="55"/>
  <c r="K26" i="55"/>
  <c r="AC7" i="54"/>
  <c r="K38" i="51"/>
  <c r="AK9" i="49"/>
  <c r="R11" i="51"/>
  <c r="V32" i="54"/>
  <c r="AW35" i="54"/>
  <c r="AI15" i="54"/>
  <c r="AP12" i="51"/>
  <c r="AR23" i="55"/>
  <c r="V17" i="51"/>
  <c r="AG20" i="55"/>
  <c r="Q23" i="50"/>
  <c r="Q19" i="49"/>
  <c r="AV38" i="54"/>
  <c r="J42" i="51"/>
  <c r="AI30" i="55"/>
  <c r="AQ25" i="55"/>
  <c r="AW12" i="51"/>
  <c r="X29" i="54"/>
  <c r="S25" i="51"/>
  <c r="AW15" i="50"/>
  <c r="BI15" i="50" s="1"/>
  <c r="AH15" i="55"/>
  <c r="AW22" i="55"/>
  <c r="BI22" i="55" s="1"/>
  <c r="AS12" i="55"/>
  <c r="AA7" i="55"/>
  <c r="AT10" i="54"/>
  <c r="J9" i="50"/>
  <c r="Y37" i="51"/>
  <c r="AS7" i="50"/>
  <c r="W24" i="51"/>
  <c r="S20" i="55"/>
  <c r="AN10" i="55"/>
  <c r="Y16" i="50"/>
  <c r="I16" i="54"/>
  <c r="AR40" i="51"/>
  <c r="AQ19" i="50"/>
  <c r="AB6" i="54"/>
  <c r="X39" i="55"/>
  <c r="AM36" i="51"/>
  <c r="AS45" i="54"/>
  <c r="AQ14" i="51"/>
  <c r="V7" i="49"/>
  <c r="AI38" i="55"/>
  <c r="AW42" i="51"/>
  <c r="AT15" i="50"/>
  <c r="Q45" i="55"/>
  <c r="AN18" i="55"/>
  <c r="AC6" i="55"/>
  <c r="AS26" i="54"/>
  <c r="AG7" i="54"/>
  <c r="AA27" i="55"/>
  <c r="AP20" i="55"/>
  <c r="AJ20" i="51"/>
  <c r="E31" i="51"/>
  <c r="I7" i="50"/>
  <c r="C21" i="50"/>
  <c r="S18" i="54"/>
  <c r="E24" i="51"/>
  <c r="AM30" i="54"/>
  <c r="R14" i="54"/>
  <c r="Z42" i="51"/>
  <c r="S6" i="49"/>
  <c r="AS28" i="55"/>
  <c r="AE13" i="55"/>
  <c r="R6" i="51"/>
  <c r="AV39" i="55"/>
  <c r="AD22" i="50"/>
  <c r="T32" i="51"/>
  <c r="AB35" i="55"/>
  <c r="AD12" i="49"/>
  <c r="U13" i="55"/>
  <c r="AK43" i="55"/>
  <c r="AS13" i="49"/>
  <c r="AU34" i="55"/>
  <c r="AT24" i="54"/>
  <c r="AI42" i="54"/>
  <c r="AH18" i="51"/>
  <c r="Q19" i="50"/>
  <c r="AV19" i="49"/>
  <c r="AV23" i="50"/>
  <c r="AT29" i="54"/>
  <c r="E38" i="51"/>
  <c r="W23" i="55"/>
  <c r="AI14" i="55"/>
  <c r="I22" i="50"/>
  <c r="U12" i="49"/>
  <c r="R9" i="55"/>
  <c r="AX40" i="51"/>
  <c r="D30" i="51"/>
  <c r="AE23" i="55"/>
  <c r="AJ12" i="51"/>
  <c r="T15" i="54"/>
  <c r="AP38" i="55"/>
  <c r="T43" i="54"/>
  <c r="AJ10" i="50"/>
  <c r="S15" i="54"/>
  <c r="W22" i="51"/>
  <c r="T39" i="54"/>
  <c r="F39" i="54"/>
  <c r="D26" i="51"/>
  <c r="Q14" i="55"/>
  <c r="AP11" i="54"/>
  <c r="V43" i="54"/>
  <c r="U7" i="51"/>
  <c r="S10" i="50"/>
  <c r="AR6" i="51"/>
  <c r="D14" i="54"/>
  <c r="AG28" i="55"/>
  <c r="K42" i="51"/>
  <c r="AV12" i="54"/>
  <c r="AF12" i="49"/>
  <c r="AF33" i="54"/>
  <c r="X39" i="51"/>
  <c r="AE17" i="50"/>
  <c r="Y37" i="55"/>
  <c r="Z10" i="51"/>
  <c r="W8" i="55"/>
  <c r="AO25" i="55"/>
  <c r="X22" i="55"/>
  <c r="AU23" i="55"/>
  <c r="X35" i="54"/>
  <c r="AC17" i="49"/>
  <c r="AW25" i="55"/>
  <c r="BI25" i="55" s="1"/>
  <c r="AH24" i="51"/>
  <c r="AH14" i="51"/>
  <c r="AC23" i="50"/>
  <c r="AC19" i="49"/>
  <c r="AW34" i="51"/>
  <c r="BI34" i="51" s="1"/>
  <c r="U7" i="54"/>
  <c r="AV22" i="55"/>
  <c r="AE45" i="51"/>
  <c r="Y44" i="55"/>
  <c r="AK23" i="54"/>
  <c r="G16" i="55"/>
  <c r="AB15" i="49"/>
  <c r="AS36" i="51"/>
  <c r="X40" i="55"/>
  <c r="Z44" i="54"/>
  <c r="AJ30" i="54"/>
  <c r="AJ12" i="55"/>
  <c r="D13" i="55"/>
  <c r="AO43" i="51"/>
  <c r="AB38" i="51"/>
  <c r="U41" i="54"/>
  <c r="F7" i="50"/>
  <c r="T30" i="54"/>
  <c r="AR34" i="55"/>
  <c r="X14" i="51"/>
  <c r="R14" i="50"/>
  <c r="I40" i="55"/>
  <c r="J29" i="54"/>
  <c r="U27" i="51"/>
  <c r="R9" i="54"/>
  <c r="AP8" i="50"/>
  <c r="AF21" i="55"/>
  <c r="AH32" i="55"/>
  <c r="AO27" i="54"/>
  <c r="AV8" i="55"/>
  <c r="AC13" i="54"/>
  <c r="AQ10" i="51"/>
  <c r="AI28" i="51"/>
  <c r="T8" i="51"/>
  <c r="AB42" i="55"/>
  <c r="AD25" i="55"/>
  <c r="H15" i="54"/>
  <c r="AR30" i="51"/>
  <c r="AF31" i="54"/>
  <c r="AT45" i="51"/>
  <c r="X21" i="51"/>
  <c r="J36" i="54"/>
  <c r="AA45" i="54"/>
  <c r="AD11" i="55"/>
  <c r="I13" i="54"/>
  <c r="AD37" i="54"/>
  <c r="R20" i="51"/>
  <c r="AV30" i="54"/>
  <c r="G36" i="55"/>
  <c r="AL32" i="51"/>
  <c r="AU12" i="55"/>
  <c r="AG27" i="55"/>
  <c r="AF13" i="51"/>
  <c r="H16" i="51"/>
  <c r="S10" i="54"/>
  <c r="AV44" i="54"/>
  <c r="AW15" i="54"/>
  <c r="E43" i="51"/>
  <c r="AV41" i="55"/>
  <c r="AO26" i="55"/>
  <c r="D23" i="50"/>
  <c r="S16" i="54"/>
  <c r="AI10" i="51"/>
  <c r="AN14" i="50"/>
  <c r="Z32" i="55"/>
  <c r="G36" i="51"/>
  <c r="AF31" i="55"/>
  <c r="U8" i="49"/>
  <c r="AP35" i="51"/>
  <c r="AK7" i="55"/>
  <c r="I39" i="51"/>
  <c r="AI20" i="54"/>
  <c r="AC15" i="49"/>
  <c r="AL26" i="54"/>
  <c r="G45" i="54"/>
  <c r="S7" i="55"/>
  <c r="AM22" i="55"/>
  <c r="R12" i="51"/>
  <c r="AX36" i="54"/>
  <c r="BI36" i="54" s="1"/>
  <c r="AV33" i="54"/>
  <c r="AD38" i="51"/>
  <c r="AO21" i="50"/>
  <c r="AU38" i="55"/>
  <c r="AT20" i="55"/>
  <c r="H28" i="55"/>
  <c r="AH29" i="55"/>
  <c r="AX31" i="54"/>
  <c r="BI31" i="54" s="1"/>
  <c r="X19" i="54"/>
  <c r="AM21" i="50"/>
  <c r="G19" i="50"/>
  <c r="R17" i="51"/>
  <c r="D45" i="54"/>
  <c r="H35" i="55"/>
  <c r="AJ34" i="55"/>
  <c r="AM5" i="49"/>
  <c r="AM5" i="51"/>
  <c r="AM5" i="55"/>
  <c r="AM5" i="54"/>
  <c r="AM5" i="50"/>
  <c r="AU40" i="54"/>
  <c r="AX37" i="54"/>
  <c r="Z16" i="51"/>
  <c r="AV15" i="49"/>
  <c r="AE44" i="55"/>
  <c r="AF39" i="55"/>
  <c r="X23" i="55"/>
  <c r="J22" i="55"/>
  <c r="AB28" i="51"/>
  <c r="D32" i="54"/>
  <c r="U34" i="51"/>
  <c r="J35" i="51"/>
  <c r="Q6" i="55"/>
  <c r="W18" i="55"/>
  <c r="AW14" i="54"/>
  <c r="BI14" i="54" s="1"/>
  <c r="AJ34" i="54"/>
  <c r="AH28" i="54"/>
  <c r="J39" i="51"/>
  <c r="I18" i="51"/>
  <c r="AU14" i="51"/>
  <c r="X17" i="51"/>
  <c r="AM27" i="55"/>
  <c r="AA40" i="51"/>
  <c r="K27" i="55"/>
  <c r="C12" i="54"/>
  <c r="H27" i="51"/>
  <c r="C24" i="55"/>
  <c r="U40" i="55"/>
  <c r="V28" i="54"/>
  <c r="Z6" i="49"/>
  <c r="AT18" i="49"/>
  <c r="AI21" i="54"/>
  <c r="AJ42" i="54"/>
  <c r="I42" i="54"/>
  <c r="AB12" i="49"/>
  <c r="X28" i="51"/>
  <c r="Q12" i="55"/>
  <c r="AQ21" i="51"/>
  <c r="AR14" i="51"/>
  <c r="AD9" i="55"/>
  <c r="Y22" i="54"/>
  <c r="AK15" i="55"/>
  <c r="AB7" i="55"/>
  <c r="C22" i="51"/>
  <c r="AF11" i="49"/>
  <c r="Q16" i="55"/>
  <c r="AP6" i="51"/>
  <c r="F39" i="51"/>
  <c r="AP17" i="51"/>
  <c r="AI19" i="54"/>
  <c r="V23" i="55"/>
  <c r="AM43" i="55"/>
  <c r="W12" i="55"/>
  <c r="AG38" i="54"/>
  <c r="AX33" i="51"/>
  <c r="BI33" i="51" s="1"/>
  <c r="AJ19" i="54"/>
  <c r="AU33" i="55"/>
  <c r="X41" i="55"/>
  <c r="AX7" i="51"/>
  <c r="BI7" i="51" s="1"/>
  <c r="U36" i="54"/>
  <c r="AS37" i="51"/>
  <c r="AI39" i="55"/>
  <c r="D42" i="54"/>
  <c r="AU36" i="51"/>
  <c r="AS42" i="55"/>
  <c r="AP15" i="55"/>
  <c r="T23" i="54"/>
  <c r="AF32" i="51"/>
  <c r="Z24" i="51"/>
  <c r="AC24" i="54"/>
  <c r="AF26" i="54"/>
  <c r="AR38" i="51"/>
  <c r="Q30" i="54"/>
  <c r="AS35" i="55"/>
  <c r="AE24" i="55"/>
  <c r="S13" i="55"/>
  <c r="AT40" i="51"/>
  <c r="Y11" i="49"/>
  <c r="W30" i="51"/>
  <c r="AI10" i="54"/>
  <c r="AL14" i="51"/>
  <c r="Z35" i="51"/>
  <c r="AB44" i="54"/>
  <c r="J24" i="55"/>
  <c r="AE11" i="55"/>
  <c r="W20" i="51"/>
  <c r="T12" i="51"/>
  <c r="E15" i="54"/>
  <c r="X8" i="50"/>
  <c r="AX28" i="54"/>
  <c r="BI28" i="54" s="1"/>
  <c r="AI15" i="50"/>
  <c r="AI42" i="55"/>
  <c r="G45" i="55"/>
  <c r="AQ12" i="51"/>
  <c r="W10" i="55"/>
  <c r="AJ23" i="54"/>
  <c r="Q20" i="55"/>
  <c r="AD17" i="51"/>
  <c r="Q11" i="54"/>
  <c r="AW22" i="50"/>
  <c r="BI22" i="50" s="1"/>
  <c r="AJ14" i="49"/>
  <c r="AT6" i="49"/>
  <c r="AI11" i="54"/>
  <c r="X8" i="49"/>
  <c r="AC18" i="50"/>
  <c r="AW7" i="54"/>
  <c r="AG32" i="55"/>
  <c r="U32" i="55"/>
  <c r="AK25" i="55"/>
  <c r="E18" i="54"/>
  <c r="AC39" i="55"/>
  <c r="AV31" i="55"/>
  <c r="AJ18" i="49"/>
  <c r="AM9" i="50"/>
  <c r="AL27" i="51"/>
  <c r="Y14" i="54"/>
  <c r="AR18" i="49"/>
  <c r="AB15" i="55"/>
  <c r="AI22" i="50"/>
  <c r="AX32" i="54"/>
  <c r="BI32" i="54" s="1"/>
  <c r="AU33" i="54"/>
  <c r="Z24" i="54"/>
  <c r="V16" i="55"/>
  <c r="AC42" i="54"/>
  <c r="G12" i="55"/>
  <c r="AF11" i="51"/>
  <c r="AR38" i="55"/>
  <c r="AS31" i="55"/>
  <c r="AU9" i="55"/>
  <c r="W28" i="54"/>
  <c r="AF32" i="55"/>
  <c r="V11" i="55"/>
  <c r="AC44" i="55"/>
  <c r="AC41" i="51"/>
  <c r="AX39" i="51"/>
  <c r="BI39" i="51" s="1"/>
  <c r="AT7" i="55"/>
  <c r="W17" i="49"/>
  <c r="AH17" i="49"/>
  <c r="T35" i="51"/>
  <c r="Y33" i="54"/>
  <c r="AS18" i="50"/>
  <c r="C5" i="50"/>
  <c r="C5" i="55"/>
  <c r="C5" i="51"/>
  <c r="C5" i="54"/>
  <c r="C5" i="49"/>
  <c r="I18" i="54"/>
  <c r="G7" i="50"/>
  <c r="U27" i="55"/>
  <c r="H18" i="50"/>
  <c r="J32" i="54"/>
  <c r="AK38" i="54"/>
  <c r="AA41" i="54"/>
  <c r="X30" i="51"/>
  <c r="AC43" i="54"/>
  <c r="AD15" i="51"/>
  <c r="AE27" i="54"/>
  <c r="AN22" i="55"/>
  <c r="AF30" i="55"/>
  <c r="AF45" i="55"/>
  <c r="J11" i="51"/>
  <c r="AV7" i="51"/>
  <c r="X45" i="54"/>
  <c r="W16" i="49"/>
  <c r="AR10" i="54"/>
  <c r="K28" i="51"/>
  <c r="AU19" i="51"/>
  <c r="AP12" i="55"/>
  <c r="AT14" i="51"/>
  <c r="AN6" i="51"/>
  <c r="AU6" i="49"/>
  <c r="AW15" i="55"/>
  <c r="BI15" i="55" s="1"/>
  <c r="W43" i="55"/>
  <c r="G27" i="51"/>
  <c r="AN16" i="49"/>
  <c r="AW45" i="51"/>
  <c r="H37" i="55"/>
  <c r="H40" i="55"/>
  <c r="AA38" i="55"/>
  <c r="AV40" i="54"/>
  <c r="AG20" i="50"/>
  <c r="W42" i="54"/>
  <c r="AC36" i="51"/>
  <c r="S23" i="54"/>
  <c r="S33" i="54"/>
  <c r="AU23" i="50"/>
  <c r="AU19" i="49"/>
  <c r="AB11" i="55"/>
  <c r="AH16" i="50"/>
  <c r="U42" i="55"/>
  <c r="AP30" i="55"/>
  <c r="AT9" i="50"/>
  <c r="AR19" i="54"/>
  <c r="AT35" i="55"/>
  <c r="Y10" i="55"/>
  <c r="AP17" i="54"/>
  <c r="AP32" i="55"/>
  <c r="Q19" i="55"/>
  <c r="S31" i="54"/>
  <c r="AG19" i="55"/>
  <c r="Q39" i="51"/>
  <c r="AH15" i="49"/>
  <c r="Y30" i="55"/>
  <c r="AO45" i="55"/>
  <c r="AV19" i="51"/>
  <c r="AS11" i="54"/>
  <c r="AP29" i="55"/>
  <c r="AE30" i="54"/>
  <c r="AP45" i="54"/>
  <c r="AJ18" i="54"/>
  <c r="C43" i="51"/>
  <c r="AF18" i="54"/>
  <c r="AL16" i="51"/>
  <c r="AE37" i="55"/>
  <c r="AG16" i="54"/>
  <c r="AU18" i="54"/>
  <c r="T32" i="54"/>
  <c r="K44" i="51"/>
  <c r="AN27" i="54"/>
  <c r="U13" i="51"/>
  <c r="AW7" i="50"/>
  <c r="BI7" i="50" s="1"/>
  <c r="AS19" i="54"/>
  <c r="V33" i="55"/>
  <c r="T21" i="55"/>
  <c r="AJ15" i="55"/>
  <c r="AE19" i="51"/>
  <c r="AQ16" i="55"/>
  <c r="I8" i="55"/>
  <c r="F17" i="55"/>
  <c r="AU44" i="54"/>
  <c r="S14" i="49"/>
  <c r="AW33" i="54"/>
  <c r="AP23" i="55"/>
  <c r="AE44" i="51"/>
  <c r="D42" i="55"/>
  <c r="AI38" i="54"/>
  <c r="U10" i="55"/>
  <c r="T11" i="49"/>
  <c r="K39" i="55"/>
  <c r="Q31" i="54"/>
  <c r="AC11" i="51"/>
  <c r="AQ15" i="49"/>
  <c r="V10" i="54"/>
  <c r="AA5" i="51"/>
  <c r="AA5" i="49"/>
  <c r="AA5" i="54"/>
  <c r="AA5" i="55"/>
  <c r="AA5" i="50"/>
  <c r="U21" i="55"/>
  <c r="AV26" i="51"/>
  <c r="Y41" i="55"/>
  <c r="J30" i="54"/>
  <c r="AC22" i="50"/>
  <c r="R40" i="54"/>
  <c r="AH21" i="54"/>
  <c r="AA42" i="54"/>
  <c r="AT37" i="51"/>
  <c r="AD9" i="54"/>
  <c r="AT44" i="54"/>
  <c r="R22" i="55"/>
  <c r="AW41" i="51"/>
  <c r="I31" i="54"/>
  <c r="D31" i="51"/>
  <c r="H41" i="55"/>
  <c r="AB40" i="51"/>
  <c r="AH10" i="49"/>
  <c r="Z44" i="55"/>
  <c r="Y38" i="55"/>
  <c r="S28" i="54"/>
  <c r="Z20" i="50"/>
  <c r="Z23" i="51"/>
  <c r="AG9" i="49"/>
  <c r="AO15" i="50"/>
  <c r="AE42" i="55"/>
  <c r="H26" i="51"/>
  <c r="H9" i="50"/>
  <c r="F22" i="54"/>
  <c r="AX44" i="54"/>
  <c r="BI44" i="54" s="1"/>
  <c r="AF27" i="55"/>
  <c r="R27" i="54"/>
  <c r="AJ36" i="55"/>
  <c r="AI9" i="54"/>
  <c r="AW34" i="54"/>
  <c r="AJ15" i="49"/>
  <c r="AB6" i="55"/>
  <c r="AI20" i="50"/>
  <c r="AK14" i="55"/>
  <c r="AN28" i="55"/>
  <c r="AT15" i="54"/>
  <c r="AI43" i="54"/>
  <c r="AV19" i="54"/>
  <c r="AN25" i="55"/>
  <c r="AC11" i="49"/>
  <c r="AT11" i="55"/>
  <c r="AL8" i="49"/>
  <c r="AW31" i="54"/>
  <c r="S43" i="51"/>
  <c r="AV43" i="55"/>
  <c r="AJ21" i="51"/>
  <c r="X8" i="55"/>
  <c r="T34" i="54"/>
  <c r="AS38" i="55"/>
  <c r="C19" i="54"/>
  <c r="T41" i="51"/>
  <c r="AH28" i="51"/>
  <c r="AA33" i="54"/>
  <c r="AI23" i="55"/>
  <c r="T40" i="54"/>
  <c r="AJ40" i="55"/>
  <c r="F32" i="51"/>
  <c r="Y42" i="51"/>
  <c r="Y26" i="51"/>
  <c r="X15" i="55"/>
  <c r="AO43" i="54"/>
  <c r="D35" i="54"/>
  <c r="Y29" i="51"/>
  <c r="C16" i="54"/>
  <c r="AO28" i="51"/>
  <c r="AM9" i="51"/>
  <c r="AI13" i="54"/>
  <c r="F44" i="54"/>
  <c r="R37" i="54"/>
  <c r="AH37" i="54"/>
  <c r="W6" i="54"/>
  <c r="AE18" i="50"/>
  <c r="AB19" i="50"/>
  <c r="AS27" i="51"/>
  <c r="Q9" i="55"/>
  <c r="H36" i="54"/>
  <c r="AG31" i="55"/>
  <c r="AU44" i="51"/>
  <c r="U11" i="55"/>
  <c r="AU34" i="54"/>
  <c r="S15" i="55"/>
  <c r="AH45" i="55"/>
  <c r="J14" i="55"/>
  <c r="T6" i="55"/>
  <c r="W42" i="55"/>
  <c r="K19" i="50"/>
  <c r="AG44" i="55"/>
  <c r="AU25" i="55"/>
  <c r="AD45" i="54"/>
  <c r="AE33" i="51"/>
  <c r="AD6" i="49"/>
  <c r="AF37" i="54"/>
  <c r="X43" i="51"/>
  <c r="AT13" i="49"/>
  <c r="U16" i="50"/>
  <c r="AA17" i="54"/>
  <c r="AG34" i="55"/>
  <c r="Y23" i="50"/>
  <c r="Y19" i="49"/>
  <c r="AG17" i="54"/>
  <c r="AJ25" i="55"/>
  <c r="AR7" i="55"/>
  <c r="AU6" i="54"/>
  <c r="AB45" i="55"/>
  <c r="K21" i="50"/>
  <c r="T5" i="50"/>
  <c r="T5" i="49"/>
  <c r="T5" i="51"/>
  <c r="T5" i="55"/>
  <c r="T5" i="54"/>
  <c r="F33" i="55"/>
  <c r="Y12" i="55"/>
  <c r="H17" i="55"/>
  <c r="AD44" i="51"/>
  <c r="AT23" i="50"/>
  <c r="AT19" i="49"/>
  <c r="Q12" i="51"/>
  <c r="AR20" i="55"/>
  <c r="AW39" i="55"/>
  <c r="BI39" i="55" s="1"/>
  <c r="G18" i="55"/>
  <c r="W32" i="55"/>
  <c r="AA15" i="54"/>
  <c r="AE7" i="51"/>
  <c r="X35" i="55"/>
  <c r="AQ9" i="50"/>
  <c r="AR12" i="51"/>
  <c r="Y32" i="55"/>
  <c r="Q26" i="54"/>
  <c r="AV21" i="50"/>
  <c r="W41" i="55"/>
  <c r="AT14" i="50"/>
  <c r="AO23" i="55"/>
  <c r="AA23" i="51"/>
  <c r="V18" i="49"/>
  <c r="Q22" i="54"/>
  <c r="AD20" i="50"/>
  <c r="AV32" i="55"/>
  <c r="AA18" i="50"/>
  <c r="AP9" i="50"/>
  <c r="AV32" i="54"/>
  <c r="X32" i="54"/>
  <c r="AP42" i="55"/>
  <c r="AB31" i="51"/>
  <c r="R34" i="55"/>
  <c r="AX29" i="51"/>
  <c r="BI29" i="51" s="1"/>
  <c r="AU27" i="55"/>
  <c r="W15" i="54"/>
  <c r="S11" i="54"/>
  <c r="T13" i="49"/>
  <c r="X37" i="55"/>
  <c r="J6" i="51"/>
  <c r="AK9" i="51"/>
  <c r="Z8" i="50"/>
  <c r="AR16" i="55"/>
  <c r="G37" i="51"/>
  <c r="AU39" i="51"/>
  <c r="AS43" i="54"/>
  <c r="AJ39" i="54"/>
  <c r="AB20" i="54"/>
  <c r="Y18" i="51"/>
  <c r="AQ38" i="54"/>
  <c r="AU19" i="54"/>
  <c r="AG45" i="55"/>
  <c r="AT30" i="54"/>
  <c r="X13" i="49"/>
  <c r="AD14" i="50"/>
  <c r="V25" i="55"/>
  <c r="AJ35" i="51"/>
  <c r="AK16" i="49"/>
  <c r="AX27" i="54"/>
  <c r="BI27" i="54" s="1"/>
  <c r="AT8" i="55"/>
  <c r="AS9" i="55"/>
  <c r="AW32" i="54"/>
  <c r="S11" i="49"/>
  <c r="AJ9" i="55"/>
  <c r="AF40" i="51"/>
  <c r="R10" i="51"/>
  <c r="Y14" i="49"/>
  <c r="AV9" i="49"/>
  <c r="W27" i="54"/>
  <c r="U40" i="54"/>
  <c r="AQ7" i="51"/>
  <c r="AP37" i="55"/>
  <c r="AQ18" i="55"/>
  <c r="S37" i="54"/>
  <c r="AM15" i="49"/>
  <c r="T23" i="55"/>
  <c r="AS21" i="51"/>
  <c r="AA39" i="54"/>
  <c r="T31" i="54"/>
  <c r="Y42" i="55"/>
  <c r="S17" i="51"/>
  <c r="R33" i="55"/>
  <c r="AP22" i="55"/>
  <c r="AJ33" i="55"/>
  <c r="K33" i="55"/>
  <c r="T37" i="54"/>
  <c r="AT22" i="55"/>
  <c r="F37" i="54"/>
  <c r="Z33" i="51"/>
  <c r="AD21" i="54"/>
  <c r="AP31" i="55"/>
  <c r="AL21" i="55"/>
  <c r="X21" i="50"/>
  <c r="AV8" i="51"/>
  <c r="Q30" i="55"/>
  <c r="AE24" i="51"/>
  <c r="AT38" i="51"/>
  <c r="Z24" i="55"/>
  <c r="AV15" i="55"/>
  <c r="Z7" i="50"/>
  <c r="AW17" i="51"/>
  <c r="AW14" i="55"/>
  <c r="BI14" i="55" s="1"/>
  <c r="S5" i="51"/>
  <c r="S5" i="49"/>
  <c r="S5" i="54"/>
  <c r="S5" i="50"/>
  <c r="S5" i="55"/>
  <c r="AM20" i="51"/>
  <c r="AQ31" i="55"/>
  <c r="AJ32" i="54"/>
  <c r="X41" i="51"/>
  <c r="AR42" i="51"/>
  <c r="Q35" i="51"/>
  <c r="T18" i="54"/>
  <c r="AR15" i="51"/>
  <c r="I39" i="55"/>
  <c r="AJ11" i="55"/>
  <c r="AF14" i="51"/>
  <c r="Y26" i="55"/>
  <c r="F8" i="55"/>
  <c r="K31" i="54"/>
  <c r="AG6" i="54"/>
  <c r="AV10" i="50"/>
  <c r="Z7" i="54"/>
  <c r="AE21" i="55"/>
  <c r="AV27" i="55"/>
  <c r="AW17" i="50"/>
  <c r="BI17" i="50" s="1"/>
  <c r="AI6" i="55"/>
  <c r="K19" i="51"/>
  <c r="AL9" i="50"/>
  <c r="S12" i="54"/>
  <c r="T19" i="50"/>
  <c r="G23" i="55"/>
  <c r="AA12" i="51"/>
  <c r="AR10" i="55"/>
  <c r="AS26" i="51"/>
  <c r="U23" i="55"/>
  <c r="G41" i="54"/>
  <c r="AV41" i="54"/>
  <c r="AP13" i="51"/>
  <c r="AQ15" i="54"/>
  <c r="AR44" i="54"/>
  <c r="AK24" i="55"/>
  <c r="W35" i="54"/>
  <c r="Z18" i="55"/>
  <c r="AQ30" i="51"/>
  <c r="AQ15" i="51"/>
  <c r="C17" i="51"/>
  <c r="AI17" i="50"/>
  <c r="AQ11" i="55"/>
  <c r="X24" i="54"/>
  <c r="AT33" i="51"/>
  <c r="AH21" i="55"/>
  <c r="AL9" i="51"/>
  <c r="AC20" i="55"/>
  <c r="AC9" i="51"/>
  <c r="R35" i="55"/>
  <c r="AB18" i="50"/>
  <c r="D41" i="51"/>
  <c r="AR33" i="55"/>
  <c r="AS34" i="51"/>
  <c r="I34" i="55"/>
  <c r="AU8" i="55"/>
  <c r="R45" i="54"/>
  <c r="H7" i="55"/>
  <c r="Y6" i="55"/>
  <c r="AE17" i="55"/>
  <c r="AW24" i="55"/>
  <c r="BI24" i="55" s="1"/>
  <c r="T33" i="55"/>
  <c r="J17" i="51"/>
  <c r="K24" i="55"/>
  <c r="AA18" i="54"/>
  <c r="T44" i="55"/>
  <c r="T43" i="55"/>
  <c r="AT34" i="55"/>
  <c r="AG11" i="55"/>
  <c r="AS40" i="54"/>
  <c r="AN17" i="54"/>
  <c r="AT38" i="55"/>
  <c r="AC14" i="55"/>
  <c r="T6" i="51"/>
  <c r="D36" i="55"/>
  <c r="AA12" i="49"/>
  <c r="AW36" i="55"/>
  <c r="BI36" i="55" s="1"/>
  <c r="AP28" i="54"/>
  <c r="Z40" i="54"/>
  <c r="F41" i="55"/>
  <c r="AT21" i="55"/>
  <c r="AW29" i="55"/>
  <c r="BI29" i="55" s="1"/>
  <c r="AM21" i="54"/>
  <c r="AU27" i="54"/>
  <c r="Y11" i="55"/>
  <c r="AV44" i="51"/>
  <c r="AT42" i="54"/>
  <c r="AR23" i="50"/>
  <c r="AR19" i="49"/>
  <c r="AU26" i="51"/>
  <c r="AK14" i="54"/>
  <c r="AS12" i="49"/>
  <c r="AJ29" i="55"/>
  <c r="R42" i="54"/>
  <c r="AU21" i="51"/>
  <c r="AA23" i="54"/>
  <c r="E7" i="54"/>
  <c r="AH37" i="55"/>
  <c r="AT30" i="55"/>
  <c r="AP24" i="51"/>
  <c r="D32" i="55"/>
  <c r="Q9" i="50"/>
  <c r="F6" i="54"/>
  <c r="W19" i="55"/>
  <c r="AS16" i="51"/>
  <c r="AD34" i="54"/>
  <c r="AM16" i="51"/>
  <c r="E7" i="51"/>
  <c r="AL16" i="49"/>
  <c r="AB39" i="54"/>
  <c r="AN45" i="54"/>
  <c r="AH25" i="55"/>
  <c r="Q37" i="55"/>
  <c r="AJ24" i="54"/>
  <c r="AW13" i="51"/>
  <c r="F41" i="51"/>
  <c r="AC26" i="55"/>
  <c r="F40" i="55"/>
  <c r="Y40" i="54"/>
  <c r="U30" i="51"/>
  <c r="V10" i="49"/>
  <c r="AS7" i="51"/>
  <c r="E41" i="54"/>
  <c r="AD29" i="51"/>
  <c r="AH7" i="51"/>
  <c r="AC18" i="51"/>
  <c r="AW9" i="50"/>
  <c r="BI9" i="50" s="1"/>
  <c r="U9" i="55"/>
  <c r="AF25" i="55"/>
  <c r="AT7" i="51"/>
  <c r="AQ45" i="54"/>
  <c r="AT13" i="54"/>
  <c r="X17" i="50"/>
  <c r="AN37" i="51"/>
  <c r="AD13" i="51"/>
  <c r="AL32" i="54"/>
  <c r="W45" i="55"/>
  <c r="AC14" i="51"/>
  <c r="AJ10" i="49"/>
  <c r="AM26" i="54"/>
  <c r="AS30" i="51"/>
  <c r="AJ7" i="54"/>
  <c r="G33" i="51"/>
  <c r="AU14" i="54"/>
  <c r="Q10" i="50"/>
  <c r="AA26" i="55"/>
  <c r="K9" i="55"/>
  <c r="D39" i="51"/>
  <c r="AW6" i="55"/>
  <c r="BI6" i="55" s="1"/>
  <c r="T10" i="50"/>
  <c r="W5" i="51"/>
  <c r="W5" i="50"/>
  <c r="W5" i="54"/>
  <c r="W5" i="55"/>
  <c r="W5" i="49"/>
  <c r="AT27" i="55"/>
  <c r="AI30" i="54"/>
  <c r="AL41" i="51"/>
  <c r="AD18" i="50"/>
  <c r="AU29" i="55"/>
  <c r="U8" i="51"/>
  <c r="AV37" i="55"/>
  <c r="AH9" i="51"/>
  <c r="W36" i="55"/>
  <c r="AE34" i="54"/>
  <c r="F14" i="51"/>
  <c r="AR41" i="55"/>
  <c r="U15" i="54"/>
  <c r="AX32" i="51"/>
  <c r="BI32" i="51" s="1"/>
  <c r="X38" i="55"/>
  <c r="W7" i="49"/>
  <c r="E25" i="55"/>
  <c r="Y9" i="51"/>
  <c r="W13" i="51"/>
  <c r="AF20" i="50"/>
  <c r="AA19" i="55"/>
  <c r="AO32" i="55"/>
  <c r="AN17" i="50"/>
  <c r="AP14" i="55"/>
  <c r="AU24" i="54"/>
  <c r="AJ13" i="49"/>
  <c r="C16" i="51"/>
  <c r="AN40" i="54"/>
  <c r="AS32" i="55"/>
  <c r="Q39" i="55"/>
  <c r="AV14" i="50"/>
  <c r="AU28" i="55"/>
  <c r="AJ13" i="55"/>
  <c r="AL35" i="51"/>
  <c r="AM32" i="55"/>
  <c r="AQ8" i="55"/>
  <c r="W12" i="51"/>
  <c r="AQ30" i="55"/>
  <c r="AJ17" i="55"/>
  <c r="X36" i="54"/>
  <c r="X8" i="51"/>
  <c r="AQ42" i="55"/>
  <c r="AV16" i="54"/>
  <c r="AO23" i="54"/>
  <c r="AR18" i="50"/>
  <c r="AU15" i="55"/>
  <c r="Y25" i="51"/>
  <c r="T41" i="54"/>
  <c r="AV27" i="54"/>
  <c r="AK21" i="55"/>
  <c r="AF44" i="51"/>
  <c r="AF19" i="55"/>
  <c r="AJ16" i="55"/>
  <c r="AA16" i="55"/>
  <c r="C33" i="51"/>
  <c r="AF38" i="55"/>
  <c r="AV17" i="51"/>
  <c r="AP13" i="55"/>
  <c r="AN16" i="51"/>
  <c r="AJ14" i="50"/>
  <c r="AD23" i="50"/>
  <c r="AD19" i="49"/>
  <c r="AH11" i="51"/>
  <c r="AI9" i="49"/>
  <c r="AF28" i="54"/>
  <c r="AC34" i="51"/>
  <c r="J33" i="54"/>
  <c r="AX21" i="54"/>
  <c r="BI21" i="54" s="1"/>
  <c r="G15" i="51"/>
  <c r="AU11" i="55"/>
  <c r="S23" i="51"/>
  <c r="AD33" i="55"/>
  <c r="AN29" i="51"/>
  <c r="Z30" i="54"/>
  <c r="AF15" i="50"/>
  <c r="AX12" i="51"/>
  <c r="BI12" i="51" s="1"/>
  <c r="AE35" i="51"/>
  <c r="V11" i="49"/>
  <c r="AV9" i="50"/>
  <c r="V37" i="55"/>
  <c r="AQ45" i="51"/>
  <c r="AF36" i="54"/>
  <c r="Q28" i="54"/>
  <c r="X31" i="51"/>
  <c r="Z29" i="55"/>
  <c r="AS20" i="55"/>
  <c r="AW24" i="54"/>
  <c r="AV22" i="54"/>
  <c r="AQ10" i="55"/>
  <c r="AI6" i="51"/>
  <c r="I25" i="55"/>
  <c r="AU22" i="50"/>
  <c r="AL38" i="54"/>
  <c r="R38" i="51"/>
  <c r="AT33" i="54"/>
  <c r="R18" i="55"/>
  <c r="AW18" i="50"/>
  <c r="BI18" i="50" s="1"/>
  <c r="AQ41" i="51"/>
  <c r="R12" i="49"/>
  <c r="AE31" i="55"/>
  <c r="T34" i="55"/>
  <c r="AT14" i="49"/>
  <c r="S11" i="55"/>
  <c r="W25" i="51"/>
  <c r="AC7" i="55"/>
  <c r="AS29" i="51"/>
  <c r="AV38" i="55"/>
  <c r="AN31" i="54"/>
  <c r="V14" i="49"/>
  <c r="X15" i="51"/>
  <c r="V24" i="55"/>
  <c r="S31" i="55"/>
  <c r="AE19" i="54"/>
  <c r="F21" i="54"/>
  <c r="AW19" i="49"/>
  <c r="AW23" i="50"/>
  <c r="BI23" i="50" s="1"/>
  <c r="AQ43" i="51"/>
  <c r="AP27" i="54"/>
  <c r="AW23" i="54"/>
  <c r="AV37" i="54"/>
  <c r="AF37" i="55"/>
  <c r="T30" i="55"/>
  <c r="AW27" i="51"/>
  <c r="AW16" i="54"/>
  <c r="AO15" i="54"/>
  <c r="AH26" i="51"/>
  <c r="AH24" i="55"/>
  <c r="Z39" i="55"/>
  <c r="AQ13" i="51"/>
  <c r="AG7" i="51"/>
  <c r="AX43" i="51"/>
  <c r="BI43" i="51" s="1"/>
  <c r="AD20" i="51"/>
  <c r="H7" i="54"/>
  <c r="J30" i="55"/>
  <c r="AK33" i="51"/>
  <c r="U39" i="51"/>
  <c r="AD9" i="51"/>
  <c r="AT28" i="51"/>
  <c r="AU18" i="50"/>
  <c r="AG27" i="54"/>
  <c r="AH9" i="55"/>
  <c r="AU45" i="55"/>
  <c r="D21" i="55"/>
  <c r="AB26" i="54"/>
  <c r="AC32" i="55"/>
  <c r="J43" i="55"/>
  <c r="J37" i="55"/>
  <c r="AO43" i="55"/>
  <c r="AU17" i="54"/>
  <c r="AC23" i="55"/>
  <c r="X15" i="49"/>
  <c r="AA20" i="51"/>
  <c r="Q43" i="51"/>
  <c r="AJ44" i="51"/>
  <c r="W18" i="54"/>
  <c r="H19" i="50"/>
  <c r="AM42" i="55"/>
  <c r="AL11" i="54"/>
  <c r="AT7" i="54"/>
  <c r="AO9" i="55"/>
  <c r="F10" i="50"/>
  <c r="AP42" i="51"/>
  <c r="X19" i="51"/>
  <c r="AL21" i="50"/>
  <c r="S27" i="55"/>
  <c r="X21" i="54"/>
  <c r="AQ35" i="55"/>
  <c r="AO36" i="55"/>
  <c r="AU9" i="49"/>
  <c r="AF37" i="51"/>
  <c r="AE38" i="51"/>
  <c r="AE14" i="51"/>
  <c r="AI39" i="54"/>
  <c r="AL19" i="51"/>
  <c r="D40" i="54"/>
  <c r="AW10" i="50"/>
  <c r="BI10" i="50" s="1"/>
  <c r="AR9" i="49"/>
  <c r="AN42" i="55"/>
  <c r="Q38" i="55"/>
  <c r="AW8" i="50"/>
  <c r="BI8" i="50" s="1"/>
  <c r="AO21" i="55"/>
  <c r="AX7" i="54"/>
  <c r="BI7" i="54" s="1"/>
  <c r="T12" i="54"/>
  <c r="AQ27" i="51"/>
  <c r="AI29" i="55"/>
  <c r="AB18" i="51"/>
  <c r="AH8" i="50"/>
  <c r="AK22" i="50"/>
  <c r="G13" i="51"/>
  <c r="W9" i="55"/>
  <c r="AL35" i="55"/>
  <c r="S6" i="55"/>
  <c r="V6" i="54"/>
  <c r="W18" i="51"/>
  <c r="AQ43" i="55"/>
  <c r="AS17" i="50"/>
  <c r="AW42" i="54"/>
  <c r="BI42" i="54" s="1"/>
  <c r="Z34" i="54"/>
  <c r="AK27" i="55"/>
  <c r="AI7" i="54"/>
  <c r="AV20" i="54"/>
  <c r="AJ29" i="51"/>
  <c r="AD8" i="49"/>
  <c r="AO19" i="51"/>
  <c r="AV7" i="55"/>
  <c r="AA36" i="54"/>
  <c r="AV13" i="49"/>
  <c r="Y28" i="55"/>
  <c r="AS28" i="54"/>
  <c r="AV14" i="55"/>
  <c r="I7" i="51"/>
  <c r="AV17" i="54"/>
  <c r="AI36" i="54"/>
  <c r="W38" i="54"/>
  <c r="AW9" i="54"/>
  <c r="W29" i="55"/>
  <c r="AD20" i="54"/>
  <c r="F25" i="51"/>
  <c r="AG14" i="51"/>
  <c r="K14" i="54"/>
  <c r="E10" i="50"/>
  <c r="AI13" i="55"/>
  <c r="C10" i="54"/>
  <c r="T7" i="51"/>
  <c r="AH13" i="54"/>
  <c r="Y21" i="55"/>
  <c r="D15" i="50"/>
  <c r="Q15" i="54"/>
  <c r="AA16" i="49"/>
  <c r="AA34" i="54"/>
  <c r="AX11" i="51"/>
  <c r="BI11" i="51" s="1"/>
  <c r="AI34" i="55"/>
  <c r="AU20" i="55"/>
  <c r="Y12" i="49"/>
  <c r="W20" i="55"/>
  <c r="K37" i="55"/>
  <c r="AT28" i="54"/>
  <c r="AU13" i="49"/>
  <c r="X24" i="51"/>
  <c r="AW36" i="54"/>
  <c r="AD18" i="54"/>
  <c r="AL6" i="54"/>
  <c r="AS29" i="54"/>
  <c r="U33" i="55"/>
  <c r="H26" i="54"/>
  <c r="AW38" i="54"/>
  <c r="T22" i="55"/>
  <c r="Y7" i="50"/>
  <c r="AR32" i="55"/>
  <c r="AH17" i="51"/>
  <c r="T12" i="49"/>
  <c r="AN15" i="49"/>
  <c r="AU36" i="54"/>
  <c r="AN45" i="55"/>
  <c r="AH6" i="54"/>
  <c r="V13" i="55"/>
  <c r="AN20" i="54"/>
  <c r="X25" i="55"/>
  <c r="AM17" i="51"/>
  <c r="AP28" i="55"/>
  <c r="Z15" i="51"/>
  <c r="AA43" i="51"/>
  <c r="W25" i="54"/>
  <c r="C11" i="49"/>
  <c r="H10" i="54"/>
  <c r="AU43" i="51"/>
  <c r="AT44" i="51"/>
  <c r="Z14" i="50"/>
  <c r="AW38" i="51"/>
  <c r="BI38" i="51" s="1"/>
  <c r="AU16" i="51"/>
  <c r="AP30" i="54"/>
  <c r="AG17" i="51"/>
  <c r="AR19" i="55"/>
  <c r="AQ40" i="55"/>
  <c r="S35" i="51"/>
  <c r="C27" i="55"/>
  <c r="AN17" i="55"/>
  <c r="AM10" i="49"/>
  <c r="AG21" i="55"/>
  <c r="Z7" i="49"/>
  <c r="I27" i="51"/>
  <c r="AK28" i="55"/>
  <c r="AP21" i="55"/>
  <c r="AF5" i="55"/>
  <c r="AF5" i="51"/>
  <c r="AF5" i="54"/>
  <c r="AF5" i="49"/>
  <c r="AF5" i="50"/>
  <c r="AS16" i="55"/>
  <c r="AT43" i="51"/>
  <c r="AM9" i="55"/>
  <c r="AR19" i="51"/>
  <c r="AW12" i="49"/>
  <c r="AU9" i="51"/>
  <c r="AH35" i="51"/>
  <c r="AV39" i="54"/>
  <c r="AV29" i="51"/>
  <c r="X10" i="50"/>
  <c r="I41" i="54"/>
  <c r="AQ14" i="55"/>
  <c r="AD12" i="55"/>
  <c r="AW9" i="55"/>
  <c r="BI9" i="55" s="1"/>
  <c r="AV29" i="55"/>
  <c r="AO29" i="55"/>
  <c r="Q19" i="51"/>
  <c r="AS17" i="51"/>
  <c r="AW14" i="51"/>
  <c r="BI14" i="51" s="1"/>
  <c r="J27" i="51"/>
  <c r="AW9" i="49"/>
  <c r="W21" i="51"/>
  <c r="AG30" i="51"/>
  <c r="T29" i="55"/>
  <c r="AG21" i="54"/>
  <c r="AN12" i="55"/>
  <c r="AD7" i="49"/>
  <c r="S45" i="51"/>
  <c r="AE43" i="51"/>
  <c r="AA37" i="55"/>
  <c r="AW11" i="54"/>
  <c r="AK6" i="51"/>
  <c r="AN30" i="51"/>
  <c r="V38" i="55"/>
  <c r="AW21" i="51"/>
  <c r="AF40" i="54"/>
  <c r="AU22" i="54"/>
  <c r="AM15" i="54"/>
  <c r="AP17" i="49"/>
  <c r="AW35" i="55"/>
  <c r="BI35" i="55" s="1"/>
  <c r="AL12" i="54"/>
  <c r="AD26" i="55"/>
  <c r="AN34" i="51"/>
  <c r="AQ24" i="51"/>
  <c r="AQ9" i="49"/>
  <c r="AF15" i="49"/>
  <c r="AQ24" i="55"/>
  <c r="AO29" i="51"/>
  <c r="Z14" i="55"/>
  <c r="V16" i="49"/>
  <c r="Z11" i="51"/>
  <c r="AA28" i="55"/>
  <c r="Z13" i="55"/>
  <c r="E14" i="55"/>
  <c r="I25" i="51"/>
  <c r="T27" i="54"/>
  <c r="AC8" i="55"/>
  <c r="AB29" i="51"/>
  <c r="U20" i="55"/>
  <c r="AJ42" i="55"/>
  <c r="AS41" i="55"/>
  <c r="AA17" i="49"/>
  <c r="AS32" i="51"/>
  <c r="T16" i="55"/>
  <c r="H32" i="51"/>
  <c r="AT8" i="49"/>
  <c r="Z37" i="55"/>
  <c r="AU20" i="54"/>
  <c r="T7" i="54"/>
  <c r="AD36" i="55"/>
  <c r="AS25" i="55"/>
  <c r="AP45" i="55"/>
  <c r="Q12" i="49"/>
  <c r="AA41" i="55"/>
  <c r="AV10" i="49"/>
  <c r="J14" i="54"/>
  <c r="R8" i="51"/>
  <c r="W16" i="54"/>
  <c r="U19" i="51"/>
  <c r="E9" i="50"/>
  <c r="AN30" i="55"/>
  <c r="AT19" i="55"/>
  <c r="AX39" i="54"/>
  <c r="BI39" i="54" s="1"/>
  <c r="Z9" i="54"/>
  <c r="AP38" i="51"/>
  <c r="S17" i="49"/>
  <c r="AQ37" i="55"/>
  <c r="AD14" i="51"/>
  <c r="AI27" i="54"/>
  <c r="S38" i="51"/>
  <c r="R26" i="51"/>
  <c r="AH42" i="55"/>
  <c r="Q32" i="51"/>
  <c r="K15" i="50"/>
  <c r="AW6" i="54"/>
  <c r="BI6" i="54" s="1"/>
  <c r="AB10" i="49"/>
  <c r="AJ6" i="54"/>
  <c r="AV9" i="54"/>
  <c r="AR29" i="55"/>
  <c r="AE38" i="55"/>
  <c r="AS12" i="51"/>
  <c r="G23" i="51"/>
  <c r="K23" i="55"/>
  <c r="I22" i="55"/>
  <c r="F18" i="54"/>
  <c r="S28" i="55"/>
  <c r="Y13" i="55"/>
  <c r="AR35" i="55"/>
  <c r="AO40" i="55"/>
  <c r="AW37" i="55"/>
  <c r="BI37" i="55" s="1"/>
  <c r="AI37" i="55"/>
  <c r="AL39" i="55"/>
  <c r="AI21" i="55"/>
  <c r="AD24" i="55"/>
  <c r="AJ41" i="55"/>
  <c r="AO30" i="51"/>
  <c r="Y21" i="50"/>
  <c r="AS31" i="51"/>
  <c r="AH19" i="55"/>
  <c r="AU28" i="54"/>
  <c r="AV18" i="54"/>
  <c r="AJ32" i="55"/>
  <c r="AG22" i="55"/>
  <c r="R16" i="55"/>
  <c r="K25" i="51"/>
  <c r="AR12" i="54"/>
  <c r="AK32" i="51"/>
  <c r="AA34" i="55"/>
  <c r="AI33" i="51"/>
  <c r="R44" i="55"/>
  <c r="AV6" i="55"/>
  <c r="F29" i="51"/>
  <c r="AN16" i="55"/>
  <c r="AI24" i="54"/>
  <c r="AM8" i="55"/>
  <c r="AJ45" i="54"/>
  <c r="W15" i="49"/>
  <c r="Z15" i="55"/>
  <c r="S16" i="51"/>
  <c r="AA7" i="51"/>
  <c r="R16" i="51"/>
  <c r="R37" i="55"/>
  <c r="AW41" i="54"/>
  <c r="D19" i="50"/>
  <c r="AM11" i="54"/>
  <c r="AO7" i="51"/>
  <c r="Y15" i="54"/>
  <c r="AG30" i="55"/>
  <c r="AQ17" i="51"/>
  <c r="G14" i="50"/>
  <c r="AM43" i="51"/>
  <c r="D45" i="55"/>
  <c r="AX28" i="51"/>
  <c r="BI28" i="51" s="1"/>
  <c r="AJ14" i="55"/>
  <c r="I23" i="51"/>
  <c r="AT12" i="49"/>
  <c r="AP22" i="50"/>
  <c r="AU32" i="54"/>
  <c r="AJ23" i="55"/>
  <c r="AS18" i="51"/>
  <c r="AL7" i="50"/>
  <c r="AH38" i="54"/>
  <c r="Z27" i="51"/>
  <c r="AG19" i="49"/>
  <c r="AG23" i="50"/>
  <c r="AW8" i="51"/>
  <c r="AG33" i="51"/>
  <c r="AW24" i="51"/>
  <c r="R43" i="54"/>
  <c r="Y33" i="55"/>
  <c r="T33" i="51"/>
  <c r="V26" i="51"/>
  <c r="AD12" i="54"/>
  <c r="AR7" i="54"/>
  <c r="Q14" i="51"/>
  <c r="AI10" i="50"/>
  <c r="Z35" i="54"/>
  <c r="W10" i="50"/>
  <c r="D41" i="54"/>
  <c r="AF15" i="54"/>
  <c r="J14" i="51"/>
  <c r="AU9" i="50"/>
  <c r="Z15" i="50"/>
  <c r="AX19" i="54"/>
  <c r="BI19" i="54" s="1"/>
  <c r="J41" i="55"/>
  <c r="AV5" i="50"/>
  <c r="AV5" i="54"/>
  <c r="AV5" i="49"/>
  <c r="AV5" i="51"/>
  <c r="AV5" i="55"/>
  <c r="C6" i="55"/>
  <c r="AT16" i="51"/>
  <c r="AT16" i="50"/>
  <c r="AQ12" i="55"/>
  <c r="AI41" i="51"/>
  <c r="AP39" i="51"/>
  <c r="AN13" i="49"/>
  <c r="AQ43" i="54"/>
  <c r="K26" i="51"/>
  <c r="AH6" i="55"/>
  <c r="AS41" i="54"/>
  <c r="AH31" i="51"/>
  <c r="AT35" i="54"/>
  <c r="AL14" i="55"/>
  <c r="R10" i="55"/>
  <c r="AN39" i="55"/>
  <c r="AP14" i="54"/>
  <c r="X11" i="49"/>
  <c r="AO24" i="54"/>
  <c r="AF13" i="54"/>
  <c r="AV31" i="54"/>
  <c r="AM30" i="51"/>
  <c r="R31" i="55"/>
  <c r="AW26" i="54"/>
  <c r="BI26" i="54" s="1"/>
  <c r="K27" i="51"/>
  <c r="I21" i="50"/>
  <c r="AN7" i="54"/>
  <c r="AT34" i="51"/>
  <c r="AL14" i="50"/>
  <c r="V30" i="54"/>
  <c r="AG42" i="54"/>
  <c r="AF9" i="55"/>
  <c r="AT11" i="54"/>
  <c r="AO22" i="50"/>
  <c r="AE12" i="55"/>
  <c r="AW22" i="51"/>
  <c r="BI22" i="51" s="1"/>
  <c r="AB25" i="51"/>
  <c r="AU20" i="51"/>
  <c r="V6" i="51"/>
  <c r="AG9" i="51"/>
  <c r="AF33" i="55"/>
  <c r="AD40" i="54"/>
  <c r="U28" i="55"/>
  <c r="U45" i="55"/>
  <c r="AP44" i="54"/>
  <c r="AR25" i="55"/>
  <c r="U7" i="50"/>
  <c r="R13" i="54"/>
  <c r="AS5" i="55"/>
  <c r="AS5" i="49"/>
  <c r="AS5" i="54"/>
  <c r="AS5" i="50"/>
  <c r="AS5" i="51"/>
  <c r="AM17" i="54"/>
  <c r="AB23" i="51"/>
  <c r="AR34" i="54"/>
  <c r="S41" i="55"/>
  <c r="AA34" i="51"/>
  <c r="D23" i="55"/>
  <c r="AS6" i="54"/>
  <c r="AM37" i="54"/>
  <c r="Z42" i="54"/>
  <c r="AH44" i="51"/>
  <c r="AG14" i="50"/>
  <c r="Z39" i="51"/>
  <c r="AU21" i="50"/>
  <c r="AU36" i="55"/>
  <c r="U6" i="49"/>
  <c r="V18" i="50"/>
  <c r="W28" i="51"/>
  <c r="R5" i="54"/>
  <c r="R5" i="49"/>
  <c r="R5" i="55"/>
  <c r="R5" i="50"/>
  <c r="R5" i="51"/>
  <c r="AP23" i="51"/>
  <c r="AM10" i="55"/>
  <c r="Q31" i="51"/>
  <c r="AV16" i="51"/>
  <c r="AJ15" i="51"/>
  <c r="AG33" i="55"/>
  <c r="AC25" i="55"/>
  <c r="AC11" i="55"/>
  <c r="J19" i="54"/>
  <c r="S19" i="49"/>
  <c r="S23" i="50"/>
  <c r="Q17" i="54"/>
  <c r="Q6" i="54"/>
  <c r="AH7" i="50"/>
  <c r="E42" i="54"/>
  <c r="AE22" i="50"/>
  <c r="AR36" i="54"/>
  <c r="AT17" i="55"/>
  <c r="AD19" i="55"/>
  <c r="AI27" i="51"/>
  <c r="U9" i="50"/>
  <c r="AK13" i="51"/>
  <c r="AN44" i="54"/>
  <c r="W36" i="51"/>
  <c r="AL11" i="51"/>
  <c r="R42" i="55"/>
  <c r="AD7" i="55"/>
  <c r="S24" i="54"/>
  <c r="AS21" i="54"/>
  <c r="AA12" i="55"/>
  <c r="AE35" i="54"/>
  <c r="AN30" i="54"/>
  <c r="D28" i="54"/>
  <c r="G39" i="55"/>
  <c r="AW9" i="51"/>
  <c r="U9" i="51"/>
  <c r="AC30" i="51"/>
  <c r="R17" i="54"/>
  <c r="AJ18" i="50"/>
  <c r="E18" i="50"/>
  <c r="AQ41" i="55"/>
  <c r="U17" i="51"/>
  <c r="AF22" i="55"/>
  <c r="AL19" i="55"/>
  <c r="AF23" i="54"/>
  <c r="T12" i="55"/>
  <c r="U12" i="51"/>
  <c r="AP31" i="51"/>
  <c r="Q9" i="49"/>
  <c r="Z26" i="55"/>
  <c r="AT30" i="51"/>
  <c r="AS16" i="54"/>
  <c r="AB19" i="55"/>
  <c r="AE28" i="51"/>
  <c r="AN36" i="51"/>
  <c r="AL32" i="55"/>
  <c r="W28" i="55"/>
  <c r="AE16" i="54"/>
  <c r="AC20" i="54"/>
  <c r="W37" i="55"/>
  <c r="AC34" i="54"/>
  <c r="AB7" i="49"/>
  <c r="AW35" i="51"/>
  <c r="AS6" i="55"/>
  <c r="AR21" i="55"/>
  <c r="AI25" i="54"/>
  <c r="AJ37" i="54"/>
  <c r="J28" i="55"/>
  <c r="W24" i="55"/>
  <c r="F43" i="55"/>
  <c r="AD43" i="54"/>
  <c r="G21" i="55"/>
  <c r="AB6" i="49"/>
  <c r="Z37" i="51"/>
  <c r="Z8" i="51"/>
  <c r="AN12" i="49"/>
  <c r="S16" i="55"/>
  <c r="H43" i="54"/>
  <c r="AM25" i="55"/>
  <c r="W30" i="54"/>
  <c r="AS25" i="51"/>
  <c r="AO16" i="49"/>
  <c r="AD41" i="54"/>
  <c r="AT10" i="49"/>
  <c r="Q35" i="55"/>
  <c r="AO9" i="54"/>
  <c r="AW19" i="55"/>
  <c r="BI19" i="55" s="1"/>
  <c r="V44" i="55"/>
  <c r="AK19" i="51"/>
  <c r="AK16" i="55"/>
  <c r="AI40" i="55"/>
  <c r="Q23" i="55"/>
  <c r="AR29" i="51"/>
  <c r="AV28" i="51"/>
  <c r="AB11" i="49"/>
  <c r="AH10" i="54"/>
  <c r="AA18" i="55"/>
  <c r="AN21" i="55"/>
  <c r="I34" i="51"/>
  <c r="AP41" i="55"/>
  <c r="AV18" i="49"/>
  <c r="AS22" i="51"/>
  <c r="AR41" i="54"/>
  <c r="AQ7" i="49"/>
  <c r="AG20" i="54"/>
  <c r="AH38" i="55"/>
  <c r="AQ27" i="55"/>
  <c r="AT26" i="54"/>
  <c r="R21" i="54"/>
  <c r="AT26" i="55"/>
  <c r="AM28" i="54"/>
  <c r="AN29" i="55"/>
  <c r="I16" i="51"/>
  <c r="Z8" i="49"/>
  <c r="AO16" i="55"/>
  <c r="V40" i="55"/>
  <c r="W19" i="54"/>
  <c r="K15" i="54"/>
  <c r="AE28" i="55"/>
  <c r="AU45" i="54"/>
  <c r="AW15" i="51"/>
  <c r="AF14" i="55"/>
  <c r="AA37" i="51"/>
  <c r="AP25" i="54"/>
  <c r="V26" i="54"/>
  <c r="Z45" i="55"/>
  <c r="E5" i="54"/>
  <c r="E5" i="51"/>
  <c r="E5" i="55"/>
  <c r="E5" i="50"/>
  <c r="AJ19" i="55"/>
  <c r="AE29" i="55"/>
  <c r="AO22" i="55"/>
  <c r="AC17" i="51"/>
  <c r="AC29" i="51"/>
  <c r="S19" i="50"/>
  <c r="AH20" i="55"/>
  <c r="AU14" i="49"/>
  <c r="AO22" i="54"/>
  <c r="Q21" i="50"/>
  <c r="AR11" i="54"/>
  <c r="AU31" i="54"/>
  <c r="AT8" i="51"/>
  <c r="X38" i="51"/>
  <c r="U34" i="54"/>
  <c r="S6" i="54"/>
  <c r="AW10" i="51"/>
  <c r="BI10" i="51" s="1"/>
  <c r="Y30" i="51"/>
  <c r="F21" i="50"/>
  <c r="AG25" i="54"/>
  <c r="V17" i="49"/>
  <c r="R22" i="54"/>
  <c r="AF26" i="51"/>
  <c r="AE10" i="55"/>
  <c r="AR39" i="55"/>
  <c r="AM29" i="54"/>
  <c r="R17" i="50"/>
  <c r="Y31" i="55"/>
  <c r="Y43" i="51"/>
  <c r="AI18" i="51"/>
  <c r="AW28" i="51"/>
  <c r="AA31" i="55"/>
  <c r="Q5" i="54"/>
  <c r="Q5" i="51"/>
  <c r="Q5" i="55"/>
  <c r="Q5" i="49"/>
  <c r="T38" i="54"/>
  <c r="AW17" i="54"/>
  <c r="AK36" i="54"/>
  <c r="AP9" i="54"/>
  <c r="W45" i="51"/>
  <c r="AI16" i="55"/>
  <c r="AS15" i="54"/>
  <c r="AX19" i="51"/>
  <c r="BI19" i="51" s="1"/>
  <c r="AF20" i="54"/>
  <c r="AL40" i="54"/>
  <c r="X20" i="55"/>
  <c r="X5" i="50"/>
  <c r="X5" i="51"/>
  <c r="X5" i="55"/>
  <c r="X5" i="49"/>
  <c r="X5" i="54"/>
  <c r="AT42" i="51"/>
  <c r="AP30" i="51"/>
  <c r="Z32" i="54"/>
  <c r="Z16" i="50"/>
  <c r="AE8" i="55"/>
  <c r="AR16" i="49"/>
  <c r="AM25" i="54"/>
  <c r="AK36" i="55"/>
  <c r="AB9" i="50"/>
  <c r="AW26" i="51"/>
  <c r="BI26" i="51" s="1"/>
  <c r="AJ22" i="55"/>
  <c r="AD33" i="54"/>
  <c r="Q29" i="54"/>
  <c r="AE40" i="51"/>
  <c r="K22" i="50"/>
  <c r="AV45" i="55"/>
  <c r="U17" i="49"/>
  <c r="AV45" i="51"/>
  <c r="AR21" i="54"/>
  <c r="AV41" i="51"/>
  <c r="U29" i="55"/>
  <c r="AD39" i="55"/>
  <c r="AH11" i="49"/>
  <c r="AF19" i="54"/>
  <c r="AU41" i="51"/>
  <c r="X18" i="51"/>
  <c r="Z40" i="51"/>
  <c r="W38" i="51"/>
  <c r="AI15" i="51"/>
  <c r="K45" i="55"/>
  <c r="R10" i="50"/>
  <c r="E42" i="51"/>
  <c r="AW30" i="51"/>
  <c r="BI30" i="51" s="1"/>
  <c r="Q42" i="54"/>
  <c r="AD44" i="55"/>
  <c r="AL34" i="55"/>
  <c r="AG13" i="51"/>
  <c r="F33" i="54"/>
  <c r="D9" i="55"/>
  <c r="AC28" i="51"/>
  <c r="X18" i="55"/>
  <c r="AC16" i="55"/>
  <c r="AE23" i="51"/>
  <c r="AX8" i="51"/>
  <c r="BI8" i="51" s="1"/>
  <c r="AL40" i="55"/>
  <c r="G37" i="55"/>
  <c r="AG32" i="51"/>
  <c r="AE6" i="55"/>
  <c r="V19" i="51"/>
  <c r="AH14" i="55"/>
  <c r="AR14" i="55"/>
  <c r="AE29" i="54"/>
  <c r="AL34" i="51"/>
  <c r="AO11" i="54"/>
  <c r="F30" i="55"/>
  <c r="AP35" i="55"/>
  <c r="AA39" i="55"/>
  <c r="AQ9" i="51"/>
  <c r="AN18" i="49"/>
  <c r="Q42" i="51"/>
  <c r="AB13" i="49"/>
  <c r="J29" i="55"/>
  <c r="AM20" i="50"/>
  <c r="AH41" i="54"/>
  <c r="AP16" i="49"/>
  <c r="AH15" i="50"/>
  <c r="I14" i="51"/>
  <c r="AV42" i="55"/>
  <c r="X16" i="51"/>
  <c r="Q24" i="51"/>
  <c r="S9" i="50"/>
  <c r="AC21" i="55"/>
  <c r="AK9" i="54"/>
  <c r="R23" i="54"/>
  <c r="AU37" i="51"/>
  <c r="K23" i="50"/>
  <c r="AW16" i="50"/>
  <c r="BI16" i="50" s="1"/>
  <c r="AQ19" i="55"/>
  <c r="T15" i="55"/>
  <c r="U35" i="55"/>
  <c r="AR31" i="55"/>
  <c r="Q10" i="55"/>
  <c r="AJ8" i="55"/>
  <c r="AR17" i="49"/>
  <c r="D44" i="51"/>
  <c r="AQ39" i="51"/>
  <c r="K15" i="51"/>
  <c r="H35" i="51"/>
  <c r="AP11" i="55"/>
  <c r="Z34" i="55"/>
  <c r="AC41" i="54"/>
  <c r="Z27" i="54"/>
  <c r="Q32" i="54"/>
  <c r="X37" i="51"/>
  <c r="AG24" i="55"/>
  <c r="AG17" i="55"/>
  <c r="AG42" i="51"/>
  <c r="J22" i="50"/>
  <c r="U41" i="55"/>
  <c r="V21" i="55"/>
  <c r="G8" i="55"/>
  <c r="AQ6" i="55"/>
  <c r="AM19" i="50"/>
  <c r="R17" i="55"/>
  <c r="V7" i="54"/>
  <c r="AR15" i="55"/>
  <c r="AW28" i="55"/>
  <c r="BI28" i="55" s="1"/>
  <c r="AK42" i="54"/>
  <c r="U17" i="54"/>
  <c r="AM28" i="55"/>
  <c r="V13" i="51"/>
  <c r="AG45" i="51"/>
  <c r="AI19" i="55"/>
  <c r="Q32" i="55"/>
  <c r="T19" i="55"/>
  <c r="AW44" i="55"/>
  <c r="BI44" i="55" s="1"/>
  <c r="AP20" i="54"/>
  <c r="V20" i="51"/>
  <c r="AA6" i="54"/>
  <c r="AL41" i="55"/>
  <c r="AH28" i="55"/>
  <c r="J30" i="51"/>
  <c r="AP40" i="55"/>
  <c r="AM33" i="54"/>
  <c r="K19" i="55"/>
  <c r="AL33" i="54"/>
  <c r="AW13" i="55"/>
  <c r="BI13" i="55" s="1"/>
  <c r="AW25" i="54"/>
  <c r="C10" i="55"/>
  <c r="AV11" i="55"/>
  <c r="Y11" i="51"/>
  <c r="V34" i="54"/>
  <c r="T18" i="49"/>
  <c r="AB44" i="51"/>
  <c r="AM38" i="51"/>
  <c r="AB21" i="50"/>
  <c r="AO41" i="51"/>
  <c r="AS42" i="54"/>
  <c r="AI22" i="51"/>
  <c r="AQ16" i="50"/>
  <c r="AN23" i="50"/>
  <c r="AN19" i="49"/>
  <c r="AQ33" i="55"/>
  <c r="AA35" i="55"/>
  <c r="E24" i="55"/>
  <c r="AT39" i="54"/>
  <c r="D29" i="54"/>
  <c r="AN35" i="54"/>
  <c r="K9" i="50"/>
  <c r="Z12" i="55"/>
  <c r="AR43" i="55"/>
  <c r="AV6" i="51"/>
  <c r="R30" i="55"/>
  <c r="K10" i="55"/>
  <c r="AW44" i="51"/>
  <c r="AD9" i="50"/>
  <c r="AV11" i="54"/>
  <c r="W21" i="50"/>
  <c r="AO42" i="51"/>
  <c r="Q44" i="55"/>
  <c r="AC22" i="55"/>
  <c r="AO15" i="55"/>
  <c r="AK29" i="54"/>
  <c r="X16" i="55"/>
  <c r="E16" i="54"/>
  <c r="AH41" i="55"/>
  <c r="AV21" i="54"/>
  <c r="AG13" i="55"/>
  <c r="Q18" i="55"/>
  <c r="Z9" i="51"/>
  <c r="V15" i="51"/>
  <c r="AU12" i="49"/>
  <c r="AV15" i="54"/>
  <c r="AJ35" i="54"/>
  <c r="AO17" i="50"/>
  <c r="AX25" i="51"/>
  <c r="BI25" i="51" s="1"/>
  <c r="R35" i="51"/>
  <c r="AJ20" i="55"/>
  <c r="AP42" i="54"/>
  <c r="AM10" i="50"/>
  <c r="I16" i="50"/>
  <c r="AL42" i="55"/>
  <c r="Z30" i="55"/>
  <c r="G35" i="51"/>
  <c r="AE37" i="54"/>
  <c r="AD23" i="54"/>
  <c r="AI45" i="55"/>
  <c r="AS37" i="55"/>
  <c r="D19" i="51"/>
  <c r="AV11" i="51"/>
  <c r="AS21" i="55"/>
  <c r="AW30" i="54"/>
  <c r="BI30" i="54" s="1"/>
  <c r="E32" i="55"/>
  <c r="W44" i="51"/>
  <c r="AM33" i="55"/>
  <c r="X18" i="50"/>
  <c r="T7" i="55"/>
  <c r="AG16" i="50"/>
  <c r="T26" i="55"/>
  <c r="F13" i="55"/>
  <c r="AE11" i="49"/>
  <c r="AL31" i="55"/>
  <c r="AT25" i="55"/>
  <c r="AM16" i="54"/>
  <c r="AE19" i="49"/>
  <c r="AE23" i="50"/>
  <c r="Y18" i="54"/>
  <c r="C28" i="55"/>
  <c r="F14" i="50"/>
  <c r="AU22" i="55"/>
  <c r="AH16" i="55"/>
  <c r="AG37" i="54"/>
  <c r="AJ9" i="54"/>
  <c r="AD18" i="55"/>
  <c r="AF32" i="54"/>
  <c r="AD17" i="50"/>
  <c r="Y11" i="54"/>
  <c r="K24" i="51"/>
  <c r="AJ25" i="51"/>
  <c r="AH21" i="50"/>
  <c r="AB41" i="51"/>
  <c r="AH14" i="54"/>
  <c r="AW10" i="55"/>
  <c r="BI10" i="55" s="1"/>
  <c r="AI40" i="51"/>
  <c r="Z10" i="49"/>
  <c r="Z41" i="55"/>
  <c r="AD43" i="55"/>
  <c r="Y45" i="54"/>
  <c r="AV37" i="51"/>
  <c r="AS29" i="55"/>
  <c r="K43" i="55"/>
  <c r="AU16" i="50"/>
  <c r="AN43" i="55"/>
  <c r="AK6" i="55"/>
  <c r="AE32" i="51"/>
  <c r="AA22" i="55"/>
  <c r="AO31" i="54"/>
  <c r="AG22" i="50"/>
  <c r="W14" i="49"/>
  <c r="AN20" i="55"/>
  <c r="AK14" i="49"/>
  <c r="Q41" i="55"/>
  <c r="AW28" i="54"/>
  <c r="U15" i="50"/>
  <c r="AD38" i="54"/>
  <c r="AD10" i="55"/>
  <c r="AD5" i="50"/>
  <c r="AD5" i="49"/>
  <c r="AD5" i="54"/>
  <c r="AD5" i="51"/>
  <c r="AD5" i="55"/>
  <c r="H11" i="55"/>
  <c r="AA11" i="54"/>
  <c r="AW18" i="51"/>
  <c r="BI18" i="51" s="1"/>
  <c r="AR9" i="55"/>
  <c r="AB22" i="51"/>
  <c r="S29" i="55"/>
  <c r="AP23" i="54"/>
  <c r="AG16" i="51"/>
  <c r="AT9" i="51"/>
  <c r="Y23" i="51"/>
  <c r="AR21" i="50"/>
  <c r="AX21" i="51"/>
  <c r="BI21" i="51" s="1"/>
  <c r="X7" i="54"/>
  <c r="AG41" i="55"/>
  <c r="AS32" i="54"/>
  <c r="AN31" i="55"/>
  <c r="AD18" i="49"/>
  <c r="AL30" i="54"/>
  <c r="AK31" i="55"/>
  <c r="Z33" i="55"/>
  <c r="X19" i="55"/>
  <c r="J33" i="51"/>
  <c r="S35" i="55"/>
  <c r="AP38" i="54"/>
  <c r="AJ16" i="54"/>
  <c r="AI6" i="54"/>
  <c r="K13" i="51"/>
  <c r="T8" i="49"/>
  <c r="AS24" i="54"/>
  <c r="U16" i="55"/>
  <c r="AO10" i="55"/>
  <c r="W40" i="55"/>
  <c r="AG18" i="51"/>
  <c r="AV16" i="49"/>
  <c r="AO39" i="51"/>
  <c r="AR17" i="54"/>
  <c r="AR27" i="55"/>
  <c r="AV13" i="54"/>
  <c r="AA14" i="51"/>
  <c r="AM42" i="54"/>
  <c r="K22" i="55"/>
  <c r="V10" i="51"/>
  <c r="AN24" i="54"/>
  <c r="AS13" i="55"/>
  <c r="V17" i="54"/>
  <c r="J38" i="51"/>
  <c r="AM44" i="55"/>
  <c r="AB29" i="54"/>
  <c r="U15" i="55"/>
  <c r="AW6" i="51"/>
  <c r="BI6" i="51" s="1"/>
  <c r="AH34" i="51"/>
  <c r="V5" i="55"/>
  <c r="V5" i="51"/>
  <c r="V5" i="54"/>
  <c r="V5" i="50"/>
  <c r="V5" i="49"/>
  <c r="AR35" i="54"/>
  <c r="AU11" i="54"/>
  <c r="C30" i="55"/>
  <c r="Y16" i="54"/>
  <c r="AW42" i="55"/>
  <c r="BI42" i="55" s="1"/>
  <c r="AB32" i="51"/>
  <c r="G9" i="55"/>
  <c r="AL21" i="51"/>
  <c r="AO8" i="55"/>
  <c r="E30" i="55"/>
  <c r="V28" i="55"/>
  <c r="AQ33" i="54"/>
  <c r="AI16" i="54"/>
  <c r="AH10" i="51"/>
  <c r="AV14" i="54"/>
  <c r="AE27" i="55"/>
  <c r="AR24" i="54"/>
  <c r="AD37" i="55"/>
  <c r="AQ18" i="54"/>
  <c r="AJ17" i="51"/>
  <c r="AN21" i="51"/>
  <c r="X26" i="51"/>
  <c r="AH27" i="55"/>
  <c r="AK21" i="51"/>
  <c r="AL26" i="55"/>
  <c r="AK30" i="54"/>
  <c r="Z43" i="54"/>
  <c r="AO13" i="51"/>
  <c r="T8" i="55"/>
  <c r="T9" i="54"/>
  <c r="AW11" i="49"/>
  <c r="AR25" i="54"/>
  <c r="AV24" i="51"/>
  <c r="Z11" i="49"/>
  <c r="AC35" i="51"/>
  <c r="AV20" i="55"/>
  <c r="AP40" i="54"/>
  <c r="AW8" i="49"/>
  <c r="R15" i="54"/>
  <c r="AK42" i="55"/>
  <c r="AM18" i="51"/>
  <c r="Y45" i="55"/>
  <c r="AQ34" i="55"/>
</calcChain>
</file>

<file path=xl/sharedStrings.xml><?xml version="1.0" encoding="utf-8"?>
<sst xmlns="http://schemas.openxmlformats.org/spreadsheetml/2006/main" count="2122" uniqueCount="291">
  <si>
    <t>USD</t>
  </si>
  <si>
    <t>EUR</t>
  </si>
  <si>
    <t>INR</t>
  </si>
  <si>
    <t>JPY</t>
  </si>
  <si>
    <t>TRY</t>
  </si>
  <si>
    <t>CHF</t>
  </si>
  <si>
    <t>CNY</t>
  </si>
  <si>
    <t>GBP</t>
  </si>
  <si>
    <t>Name</t>
  </si>
  <si>
    <t>Table1.ton</t>
  </si>
  <si>
    <t>Year</t>
  </si>
  <si>
    <t>Quarter</t>
  </si>
  <si>
    <t>Year-on-year % change</t>
  </si>
  <si>
    <t>Tonnes</t>
  </si>
  <si>
    <t>Q1'10</t>
  </si>
  <si>
    <t>Q2'10</t>
  </si>
  <si>
    <t>Q3'10</t>
  </si>
  <si>
    <t>Q4'10</t>
  </si>
  <si>
    <t>Q1'11</t>
  </si>
  <si>
    <t>Q2'11</t>
  </si>
  <si>
    <t>Q3'11</t>
  </si>
  <si>
    <t>Q4'11</t>
  </si>
  <si>
    <t>Q1'12</t>
  </si>
  <si>
    <t>Q2'12</t>
  </si>
  <si>
    <t>Q3'12</t>
  </si>
  <si>
    <t>Q4'12</t>
  </si>
  <si>
    <t>Q1'13</t>
  </si>
  <si>
    <t>Q2'13</t>
  </si>
  <si>
    <t>Q3'13</t>
  </si>
  <si>
    <t>Q4'13</t>
  </si>
  <si>
    <t>Q1'14</t>
  </si>
  <si>
    <t>Q2'14</t>
  </si>
  <si>
    <t>Q3'14</t>
  </si>
  <si>
    <t>Q4'14</t>
  </si>
  <si>
    <t>Jewellery</t>
  </si>
  <si>
    <t>Technology</t>
  </si>
  <si>
    <t>Electronics</t>
  </si>
  <si>
    <t>Other Industrial</t>
  </si>
  <si>
    <t>Dentistry</t>
  </si>
  <si>
    <t>Investment</t>
  </si>
  <si>
    <t>Total bar and coin demand</t>
  </si>
  <si>
    <t>Physical Bar demand</t>
  </si>
  <si>
    <t>Official Coin</t>
  </si>
  <si>
    <t>Medals/Imitation Coin</t>
  </si>
  <si>
    <t>ETFs &amp; similar products</t>
  </si>
  <si>
    <t>Central bank net purchases</t>
  </si>
  <si>
    <t>Gold demand</t>
  </si>
  <si>
    <t>Year-on-year tonnage change</t>
  </si>
  <si>
    <t>-</t>
  </si>
  <si>
    <t>Supply</t>
  </si>
  <si>
    <t>Mine production</t>
  </si>
  <si>
    <t>Net producer hedging</t>
  </si>
  <si>
    <t>Total mine supply</t>
  </si>
  <si>
    <t>Recycled gold</t>
  </si>
  <si>
    <t>Total Supply</t>
  </si>
  <si>
    <t>Demand</t>
  </si>
  <si>
    <t>Jewellery Fabrication</t>
  </si>
  <si>
    <t>Technology Fabrication</t>
  </si>
  <si>
    <t>Sub-total above fabrication</t>
  </si>
  <si>
    <t>Total bar &amp; coin demand</t>
  </si>
  <si>
    <t>OTC investment &amp; stock flows</t>
  </si>
  <si>
    <t>Total Demand</t>
  </si>
  <si>
    <t>Surplus/Deficit</t>
  </si>
  <si>
    <t>India</t>
  </si>
  <si>
    <t>Pakistan</t>
  </si>
  <si>
    <t>Greater China</t>
  </si>
  <si>
    <t>China</t>
  </si>
  <si>
    <t>Hong Kong</t>
  </si>
  <si>
    <t>Taiwan</t>
  </si>
  <si>
    <t>Japan</t>
  </si>
  <si>
    <t>Indonesia</t>
  </si>
  <si>
    <t>Malaysia</t>
  </si>
  <si>
    <t>Singapore</t>
  </si>
  <si>
    <t>S Korea</t>
  </si>
  <si>
    <t>Thailand</t>
  </si>
  <si>
    <t>Vietnam</t>
  </si>
  <si>
    <t>Middle East*</t>
  </si>
  <si>
    <t>Saudi Arabia</t>
  </si>
  <si>
    <t>UAE</t>
  </si>
  <si>
    <t>Kuwait</t>
  </si>
  <si>
    <t>Egypt</t>
  </si>
  <si>
    <t>Iran</t>
  </si>
  <si>
    <t>Other Middle East</t>
  </si>
  <si>
    <t>Turkey</t>
  </si>
  <si>
    <t>Russian Federation</t>
  </si>
  <si>
    <t>Russia</t>
  </si>
  <si>
    <t>Americas</t>
  </si>
  <si>
    <t>United States</t>
  </si>
  <si>
    <t>Canada</t>
  </si>
  <si>
    <t>Mexico</t>
  </si>
  <si>
    <t>Brazil</t>
  </si>
  <si>
    <t>Europe ex CIS</t>
  </si>
  <si>
    <t>France</t>
  </si>
  <si>
    <t>Germany</t>
  </si>
  <si>
    <t>Italy</t>
  </si>
  <si>
    <t>Spain</t>
  </si>
  <si>
    <t>United Kingdom</t>
  </si>
  <si>
    <t>Switzerland</t>
  </si>
  <si>
    <t>Other Europe</t>
  </si>
  <si>
    <t>Total above</t>
  </si>
  <si>
    <t>Other &amp; stock change</t>
  </si>
  <si>
    <t>World Total</t>
  </si>
  <si>
    <t>Middle East</t>
  </si>
  <si>
    <t>Other</t>
  </si>
  <si>
    <t>Worksheet</t>
  </si>
  <si>
    <t>Qtr.Avg</t>
  </si>
  <si>
    <t>Ann.Avg</t>
  </si>
  <si>
    <t>Table2.ton</t>
  </si>
  <si>
    <t>Table3.ton</t>
  </si>
  <si>
    <t>Table4.ton</t>
  </si>
  <si>
    <t>Table5.ton</t>
  </si>
  <si>
    <t>Active quarter</t>
  </si>
  <si>
    <t>Dates</t>
  </si>
  <si>
    <t>Current</t>
  </si>
  <si>
    <t>Last qtr</t>
  </si>
  <si>
    <t>Year ago</t>
  </si>
  <si>
    <t>Gold</t>
  </si>
  <si>
    <t>Match row</t>
  </si>
  <si>
    <t>Check col</t>
  </si>
  <si>
    <t>Lookup</t>
  </si>
  <si>
    <t>Chart Number</t>
  </si>
  <si>
    <t>Ser.no</t>
  </si>
  <si>
    <t>axis</t>
  </si>
  <si>
    <t>Series</t>
  </si>
  <si>
    <t>Legend</t>
  </si>
  <si>
    <t/>
  </si>
  <si>
    <t>LBMA Gold Price (US$/oz)</t>
  </si>
  <si>
    <t>Share of gold demand by category</t>
  </si>
  <si>
    <t>Last</t>
  </si>
  <si>
    <t>Q1'15</t>
  </si>
  <si>
    <t>Central banks &amp; other inst.</t>
  </si>
  <si>
    <t>Q2'15</t>
  </si>
  <si>
    <t>Austria</t>
  </si>
  <si>
    <t>Q3'15</t>
  </si>
  <si>
    <t>Sri Lanka</t>
  </si>
  <si>
    <t>Q4'15</t>
  </si>
  <si>
    <t>Q1'16</t>
  </si>
  <si>
    <t>Gold Demand</t>
  </si>
  <si>
    <t>US$mn</t>
  </si>
  <si>
    <t>Total bar and coin</t>
  </si>
  <si>
    <t>ETFs and similar products</t>
  </si>
  <si>
    <t>Total supply</t>
  </si>
  <si>
    <t>World total</t>
  </si>
  <si>
    <t>ETFs &amp; similar products*</t>
  </si>
  <si>
    <t>LBMA Gold Price, US$/oz</t>
  </si>
  <si>
    <t>Fabrication</t>
  </si>
  <si>
    <r>
      <t>Jewellery</t>
    </r>
    <r>
      <rPr>
        <vertAlign val="superscript"/>
        <sz val="10"/>
        <color theme="1"/>
        <rFont val="Arial"/>
        <family val="2"/>
      </rPr>
      <t>1</t>
    </r>
  </si>
  <si>
    <t xml:space="preserve"> Total bar &amp; coin demand</t>
  </si>
  <si>
    <r>
      <t>ETFs &amp; similar products</t>
    </r>
    <r>
      <rPr>
        <vertAlign val="superscript"/>
        <sz val="10"/>
        <color theme="1"/>
        <rFont val="Arial"/>
        <family val="2"/>
      </rPr>
      <t>2</t>
    </r>
  </si>
  <si>
    <r>
      <t>Central bank &amp; other inst.</t>
    </r>
    <r>
      <rPr>
        <vertAlign val="superscript"/>
        <sz val="10"/>
        <color theme="1"/>
        <rFont val="Arial"/>
        <family val="2"/>
      </rPr>
      <t>3</t>
    </r>
  </si>
  <si>
    <t>Total demand</t>
  </si>
  <si>
    <t>3 Excluding any delta hedging of central bank options.</t>
  </si>
  <si>
    <t>US$/oz</t>
  </si>
  <si>
    <t>€/oz</t>
  </si>
  <si>
    <t>£/oz</t>
  </si>
  <si>
    <t>CHF/kg</t>
  </si>
  <si>
    <t>¥/g</t>
  </si>
  <si>
    <t>Rs/10g</t>
  </si>
  <si>
    <t>RMB/g</t>
  </si>
  <si>
    <t>TL/g</t>
  </si>
  <si>
    <t>Gross Bullion imports</t>
  </si>
  <si>
    <r>
      <t>of which doré</t>
    </r>
    <r>
      <rPr>
        <vertAlign val="superscript"/>
        <sz val="10"/>
        <color theme="1"/>
        <rFont val="Arial"/>
        <family val="2"/>
      </rPr>
      <t>1</t>
    </r>
  </si>
  <si>
    <t>Net bullion imports</t>
  </si>
  <si>
    <t>Scrap</t>
  </si>
  <si>
    <r>
      <t>Domestic supply from other sources</t>
    </r>
    <r>
      <rPr>
        <vertAlign val="superscript"/>
        <sz val="10"/>
        <color theme="1"/>
        <rFont val="Arial"/>
        <family val="2"/>
      </rPr>
      <t>2</t>
    </r>
  </si>
  <si>
    <r>
      <t>Total supply</t>
    </r>
    <r>
      <rPr>
        <vertAlign val="superscript"/>
        <sz val="10"/>
        <color theme="1"/>
        <rFont val="Arial"/>
        <family val="2"/>
      </rPr>
      <t>3</t>
    </r>
  </si>
  <si>
    <t>1 Volume of fine gold material contained in the doré.
2 Domestic supply from local mine production, recovery from imported copper concentrates and disinvestment.
3 This supply can be consumed across the three sectors – jewellery, investment and technology. Consequently, the total supply figure in the table will not add to jewellery plus investment demand for India.</t>
  </si>
  <si>
    <t>Cover</t>
  </si>
  <si>
    <t>YoY</t>
  </si>
  <si>
    <t>Highlights</t>
  </si>
  <si>
    <t>Snapshot</t>
  </si>
  <si>
    <t>Balance</t>
  </si>
  <si>
    <t>Consumer</t>
  </si>
  <si>
    <t>Central banks and other inst.</t>
  </si>
  <si>
    <t>Central banks and other institutions</t>
  </si>
  <si>
    <t>Prices</t>
  </si>
  <si>
    <t>Q2'16</t>
  </si>
  <si>
    <t>Q3'16</t>
  </si>
  <si>
    <t>Data highlights</t>
  </si>
  <si>
    <t>Gold supply and demand WGC presentation</t>
  </si>
  <si>
    <t>Indian supply estimates (tonnes)</t>
  </si>
  <si>
    <t>GDT Tables &gt;&gt;</t>
  </si>
  <si>
    <t>Q4'16</t>
  </si>
  <si>
    <t>▲</t>
  </si>
  <si>
    <t>▼</t>
  </si>
  <si>
    <t>Bar &amp; Coin</t>
  </si>
  <si>
    <t>美元$百万</t>
  </si>
  <si>
    <t>Country</t>
  </si>
  <si>
    <t>Disclaimer</t>
  </si>
  <si>
    <t>Top 10 physically-backed gold ETFs by AuM in tonnes</t>
  </si>
  <si>
    <t>Physically-backed gold ETF AuM by region in tonnes</t>
  </si>
  <si>
    <t>Fund</t>
  </si>
  <si>
    <t>North America</t>
  </si>
  <si>
    <t>Europe</t>
  </si>
  <si>
    <t>Asia</t>
  </si>
  <si>
    <t>Global Total</t>
  </si>
  <si>
    <t xml:space="preserve">Source: Respective ETP providers, Bloomberg, ICE Benchmark Administration, World Gold Council
</t>
  </si>
  <si>
    <t>Consumer demand per capita in selected countries (grams)</t>
  </si>
  <si>
    <t>Annual and quarterly average prices</t>
  </si>
  <si>
    <t>Gold Demand Trends Data Tables</t>
  </si>
  <si>
    <t>User guide</t>
  </si>
  <si>
    <t>Contents</t>
  </si>
  <si>
    <t>Description</t>
  </si>
  <si>
    <t>Copyright and usage information</t>
  </si>
  <si>
    <t>Exec Summary</t>
  </si>
  <si>
    <t>Aggregate gold demand for the latest year and quarter</t>
  </si>
  <si>
    <t>Snapshot Summary</t>
  </si>
  <si>
    <t>Key changes across demand sectors for the latest quarter</t>
  </si>
  <si>
    <t>Global data &gt;&gt;</t>
  </si>
  <si>
    <t>Aggregrate gold demand</t>
  </si>
  <si>
    <t>Aggregate gold balance</t>
  </si>
  <si>
    <t>Gold Balance</t>
  </si>
  <si>
    <t>Country data &gt;&gt;</t>
  </si>
  <si>
    <t>Jewellery demand by country</t>
  </si>
  <si>
    <t>Bar &amp; coin demand by country</t>
  </si>
  <si>
    <t>Consumer demand by country</t>
  </si>
  <si>
    <t>Consumer demand per capita by country</t>
  </si>
  <si>
    <t>Consumer Per Capita</t>
  </si>
  <si>
    <t>Consumer demand per capita in grams</t>
  </si>
  <si>
    <t>LBMA Gold Price (PM) in key gold demand currencies</t>
  </si>
  <si>
    <t>Indian supply estimates</t>
  </si>
  <si>
    <t>India Supply</t>
  </si>
  <si>
    <t xml:space="preserve">Indian supply breakdown in tonnes </t>
  </si>
  <si>
    <t>Gold-backed ETFs and similar products</t>
  </si>
  <si>
    <t>ETFs</t>
  </si>
  <si>
    <t>Global gold-backed ETF holdings by the top 10 funds and by region</t>
  </si>
  <si>
    <t>Executive Summary</t>
  </si>
  <si>
    <t>Other data &gt;&gt;</t>
  </si>
  <si>
    <t>Q1'17</t>
  </si>
  <si>
    <t>Q2'17</t>
  </si>
  <si>
    <t>Q3'17</t>
  </si>
  <si>
    <t>Q4'17</t>
  </si>
  <si>
    <t>Q1'18</t>
  </si>
  <si>
    <t>Q2'18</t>
  </si>
  <si>
    <t>Q3'18</t>
  </si>
  <si>
    <t>Q4'18</t>
  </si>
  <si>
    <t>Q1'19</t>
  </si>
  <si>
    <t>Q2'19</t>
  </si>
  <si>
    <t>Q3'19</t>
  </si>
  <si>
    <t>Q4'19</t>
  </si>
  <si>
    <t>Q1'20</t>
  </si>
  <si>
    <t>Q2'20</t>
  </si>
  <si>
    <t>Q3'20</t>
  </si>
  <si>
    <t>Q4'20</t>
  </si>
  <si>
    <t>Demand by sector in tonnes/value</t>
  </si>
  <si>
    <t>Gold demand and supply balance in tonnes/value</t>
  </si>
  <si>
    <t>Jewellery demand in tonnes/value</t>
  </si>
  <si>
    <t>Investment demand in tonnes/value</t>
  </si>
  <si>
    <t>Consumer demand in tonnes/value</t>
  </si>
  <si>
    <t>Gold-backed ETFs</t>
  </si>
  <si>
    <t>トン</t>
  </si>
  <si>
    <t>百万米ドル</t>
  </si>
  <si>
    <t>Source: Metals Focus, Refinitiv GFMS, IMF WEO, World Gold Council</t>
  </si>
  <si>
    <t>Source: Metals Focus, Refinitiv GFMS, ICE Benchmark Administration, World Gold Council</t>
  </si>
  <si>
    <t>Source: ICE Benchmark Administration, Refinitiv Datastream, World Gold Council</t>
  </si>
  <si>
    <t>Source: Metals Focus, World Gold Council</t>
  </si>
  <si>
    <t>China, P.R.: Mainland</t>
  </si>
  <si>
    <t>Taiwan Province of China</t>
  </si>
  <si>
    <t>Korea, Republic of</t>
  </si>
  <si>
    <t>Hong Kong SAR</t>
  </si>
  <si>
    <t>Islamic Republic of Iran</t>
  </si>
  <si>
    <t>*For a listing of the Exchange Traded Funds and similar products, please see the Notes and definitions download: https://www.gold.org/goldhub/data/gold-supply-and-demand-statistics.</t>
  </si>
  <si>
    <t>1 For an explanation of jewellery fabrication, please see the Notes and definitions download: https://www.gold.org/goldhub/data/gold-supply-and-demand-statistics.</t>
  </si>
  <si>
    <t>2 For a listing of the Exchange Traded Funds and similar products, please see the Notes and definitions download: https://www.gold.org/goldhub/data/gold-supply-and-demand-statistics.</t>
  </si>
  <si>
    <t>4 For an explanation of Surplus/Deficit, please see the Notes and definitions download: https://www.gold.org/goldhub/data/gold-supply-and-demand-statistics.</t>
  </si>
  <si>
    <r>
      <t xml:space="preserve">This spreadsheet contains gold supply and demand data. It is presented in four ways:
</t>
    </r>
    <r>
      <rPr>
        <b/>
        <sz val="10"/>
        <color theme="1"/>
        <rFont val="Arial"/>
        <family val="2"/>
      </rPr>
      <t xml:space="preserve">
GDT summary tables: </t>
    </r>
    <r>
      <rPr>
        <sz val="10"/>
        <color theme="1"/>
        <rFont val="Arial"/>
        <family val="2"/>
      </rPr>
      <t>These are the tables included in the latest edition of Gold Demand Trends.</t>
    </r>
    <r>
      <rPr>
        <b/>
        <sz val="10"/>
        <color theme="1"/>
        <rFont val="Arial"/>
        <family val="2"/>
      </rPr>
      <t xml:space="preserve">
Global data</t>
    </r>
    <r>
      <rPr>
        <sz val="10"/>
        <color theme="1"/>
        <rFont val="Arial"/>
        <family val="2"/>
      </rPr>
      <t xml:space="preserve">: This is globally aggregated data on supply, demand and their constituent parts. Demand is made up of jewellery, bars &amp; coins, ETFs, central banks and technology. Supply is made up of mine production, net producer hedging and recycling. The data is presented quarterly and annually from 2010. 
</t>
    </r>
    <r>
      <rPr>
        <b/>
        <sz val="10"/>
        <color theme="1"/>
        <rFont val="Arial"/>
        <family val="2"/>
      </rPr>
      <t>Country data</t>
    </r>
    <r>
      <rPr>
        <sz val="10"/>
        <color theme="1"/>
        <rFont val="Arial"/>
        <family val="2"/>
      </rPr>
      <t xml:space="preserve">: These tabs present country level data on jewellery, bar and coin, and consumer demand (the sum of jewellery and bar and coin demand). The data is presented quarterly and annually from 2010. 
For more information on how these supply and demand data are created, please refer to our methodology note: </t>
    </r>
    <r>
      <rPr>
        <b/>
        <sz val="10"/>
        <color theme="1"/>
        <rFont val="Arial"/>
        <family val="2"/>
      </rPr>
      <t>https://www.gold.org/goldhub/research/creating-consistent-historical-demand-and-supply-data-series</t>
    </r>
    <r>
      <rPr>
        <sz val="10"/>
        <color theme="1"/>
        <rFont val="Arial"/>
        <family val="2"/>
      </rPr>
      <t xml:space="preserve">
</t>
    </r>
    <r>
      <rPr>
        <b/>
        <sz val="10"/>
        <color theme="1"/>
        <rFont val="Arial"/>
        <family val="2"/>
      </rPr>
      <t>Other data</t>
    </r>
    <r>
      <rPr>
        <sz val="10"/>
        <color theme="1"/>
        <rFont val="Arial"/>
        <family val="2"/>
      </rPr>
      <t xml:space="preserve">: Here you can find data on prices, Indian supply, central bank gold and ETF holdings. 
For additional context around the factors influencing supply and demand dynamics, please see Gold Demand Trends: </t>
    </r>
    <r>
      <rPr>
        <b/>
        <sz val="10"/>
        <color theme="1"/>
        <rFont val="Arial"/>
        <family val="2"/>
      </rPr>
      <t>https://www.gold.org/goldhub/research/gold-demand-trends</t>
    </r>
  </si>
  <si>
    <t>吨</t>
  </si>
  <si>
    <t>Holdings as of end-Dec</t>
  </si>
  <si>
    <t xml:space="preserve">DISCLAIMER 
© 2021 World Gold Council. All rights reserved.   
This information is provided solely for general information and educational purposes.  It is not, and should not be construed as, an offer to buy or sell, or as a solicitation of an offer to buy or sell, gold, any gold related products or any other products, securities or investments.  It does not, and should not be construed as acting to, sponsor, advocate, endorse or promote gold, any gold related products or any other products, securities or investments.
This information does not purport to make any recommendations or provide any investment or other advice with respect to the purchase, sale or other disposition of gold, any gold related products or any other products, securities or investments, including without limitation, any advice to the effect that any gold related transaction is appropriate for any investment objective or financial situation of a prospective investor.  A decision to invest in gold, any gold related products or any other products, securities or investments should not be made in reliance on any of this information. Before making any investment decision, prospective investors should seek advice from their financial advisers, take into account their individual financial needs and circumstances and carefully consider the risks associated with such investment decision.
Information and statistics are copyright © and/or other intellectual property of the World Gold Council or its third-party providers identified in the document. All rights of the respective owners are reserved. Any copying, republication or redistribution of content, to reproduce, distribute or otherwise use the statistics and information in this document including by framing or similar means, is expressly prohibited without the prior written consent of the World Gold Council or the appropriate copyright owners except as provided below.
The use of the analytics in this document is permitted for the purposes of review and commentary (including media commentary) in line with fair industry practice, subject to the following two pre-conditions: (i) only limited extracts of data or analysis be used; and (ii) any and all use of these statistics is accompanied by a clear acknowledgement of the World Gold Council and, where appropriate, of the relevant third parties, as their source. It is not permitted to reproduce, distribute or otherwise use the whole or a substantial part of this document or the statistics contained within it. 
While the accuracy of any information communicated herewith has been checked, neither the World Gold Council nor any of its affiliates can guarantee such accuracy.  In no event will the World Gold Council or any of its affiliates be liable for any decision made or action taken in reliance on such information or for any consequential, special, punitive, incidental, indirect or similar damages arising from, related to or connected with such information, even if notified of the possibility of such damages.
</t>
  </si>
  <si>
    <t>SPDR Gold Shares</t>
  </si>
  <si>
    <t>iShares Gold Trust</t>
  </si>
  <si>
    <t>iShares Physical Gold ETC</t>
  </si>
  <si>
    <t>Invesco Physical Gold ETC</t>
  </si>
  <si>
    <t>Xetra-Gold</t>
  </si>
  <si>
    <t>WisdomTree Physical Gold</t>
  </si>
  <si>
    <t>Sprott Physical Gold Trust</t>
  </si>
  <si>
    <t>Gold Bullion Securities Ltd</t>
  </si>
  <si>
    <t>ZKB Gold ETF ‡</t>
  </si>
  <si>
    <t>SPDR Gold MiniShares Trust</t>
  </si>
  <si>
    <t>Global total</t>
  </si>
  <si>
    <t>2010</t>
  </si>
  <si>
    <t>2011</t>
  </si>
  <si>
    <t>2012</t>
  </si>
  <si>
    <t>2013</t>
  </si>
  <si>
    <t>2014</t>
  </si>
  <si>
    <t>2015</t>
  </si>
  <si>
    <t>2016</t>
  </si>
  <si>
    <t>2017</t>
  </si>
  <si>
    <t>2018</t>
  </si>
  <si>
    <t>2019</t>
  </si>
  <si>
    <t>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</si>
</sst>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3">
    <numFmt numFmtId="8" formatCode="&quot;$&quot;#,##0.00_);[Red]\(&quot;$&quot;#,##0.00\)"/>
    <numFmt numFmtId="44" formatCode="_(&quot;$&quot;* #,##0.00_);_(&quot;$&quot;* \(#,##0.00\);_(&quot;$&quot;* &quot;-&quot;??_);_(@_)"/>
    <numFmt numFmtId="43" formatCode="_(* #,##0.00_);_(* \(#,##0.00\);_(* &quot;-&quot;??_);_(@_)"/>
    <numFmt numFmtId="164" formatCode="&quot;£&quot;#,##0;\-&quot;£&quot;#,##0"/>
    <numFmt numFmtId="165" formatCode="_-* #,##0.00_-;\-* #,##0.00_-;_-* &quot;-&quot;??_-;_-@_-"/>
    <numFmt numFmtId="166" formatCode="#,##0.0"/>
    <numFmt numFmtId="167" formatCode="0.0%"/>
    <numFmt numFmtId="168" formatCode="0.0"/>
    <numFmt numFmtId="169" formatCode="#,##0.0\ \x"/>
    <numFmt numFmtId="170" formatCode="#,##0.0_);\(#,##0.0\)"/>
    <numFmt numFmtId="171" formatCode="&quot;£&quot;_(#,##0.00_);&quot;£&quot;\(#,##0.00\)"/>
    <numFmt numFmtId="172" formatCode="#,##0.0_)\x;\(#,##0.0\)\x"/>
    <numFmt numFmtId="173" formatCode="#,##0.0_)_x;\(#,##0.0\)_x"/>
    <numFmt numFmtId="174" formatCode="0.0_)\%;\(0.0\)\%"/>
    <numFmt numFmtId="175" formatCode="#,##0.0_)_%;\(#,##0.0\)_%"/>
    <numFmt numFmtId="176" formatCode="#,##0.0_);\(#,##0.0\);\-\ \ \ \ \ "/>
    <numFmt numFmtId="177" formatCode="0.000_]"/>
    <numFmt numFmtId="178" formatCode="#,##0.0\ _]"/>
    <numFmt numFmtId="179" formatCode="0.00000000000"/>
    <numFmt numFmtId="180" formatCode="0.000000000000"/>
    <numFmt numFmtId="181" formatCode="#,##0_%_);\(#,##0\)_%;#,##0_%_);@_%_)"/>
    <numFmt numFmtId="182" formatCode="#,##0.00_%_);\(#,##0.00\)_%;#,##0.00_%_);@_%_)"/>
    <numFmt numFmtId="183" formatCode="#,##0.0\x_);\(#,##0.0\x\)"/>
    <numFmt numFmtId="184" formatCode="&quot;$&quot;#,##0.0000;[Red]\(&quot;$&quot;#,##0.00\)"/>
    <numFmt numFmtId="185" formatCode="0.00_);\(0.00\);0.00"/>
    <numFmt numFmtId="186" formatCode="&quot;EUR &quot;#,##0.0_);\(&quot;EUR &quot;#,##0.0\)"/>
    <numFmt numFmtId="187" formatCode="&quot;$&quot;#,##0_%_);\(&quot;$&quot;#,##0\)_%;&quot;$&quot;#,##0_%_);@_%_)"/>
    <numFmt numFmtId="188" formatCode="#,##0;\(#,##0\);\-"/>
    <numFmt numFmtId="189" formatCode="[Blue][=-9999]&quot;N/A&quot;;0.0"/>
    <numFmt numFmtId="190" formatCode="_(* #,##0.0000_);_(* \(#,##0.0000\);_(* &quot;-&quot;??_);_(@_)"/>
    <numFmt numFmtId="191" formatCode="[=-9999]&quot;N/A&quot;;[Red]\(#,##0\);#,##0"/>
    <numFmt numFmtId="192" formatCode="#,##0.0000_);[Red]\(#,##0.0000\);[Black]#,##0.0000\ ;"/>
    <numFmt numFmtId="193" formatCode="[Black][=-9999]&quot;N/A &quot;;[Red][&lt;0]\-0.00%;0.00%"/>
    <numFmt numFmtId="194" formatCode="[=-9999]&quot;N/A &quot;;0.0%"/>
    <numFmt numFmtId="195" formatCode="[=-9999]&quot;N/A&quot;;0.0%"/>
    <numFmt numFmtId="196" formatCode="[=-9999]&quot;N/A&quot;;0.00E+00\ "/>
    <numFmt numFmtId="197" formatCode="_*\ #,##0.0;_*\ \-#,##0.0;_(* &quot;-&quot;??_);_(@_)"/>
    <numFmt numFmtId="198" formatCode="_*\ #,##0;\-#,##0;_(* &quot;-&quot;_);_(@_)"/>
    <numFmt numFmtId="199" formatCode="[=-9999]&quot;N/A&quot;;\ #,##0"/>
    <numFmt numFmtId="200" formatCode="#,##0.0000_);[Red]\(#,##0.0000\);[Blue]#,##0.0000\ ;"/>
    <numFmt numFmtId="201" formatCode="[Red][=-9999]\ &quot;N/A  &quot;;[Blue][&lt;0]\-0.00%;[Blue]0.00%"/>
    <numFmt numFmtId="202" formatCode="[Blue][=-9999]&quot;N/A&quot;;0.0%"/>
    <numFmt numFmtId="203" formatCode="[=-9999]&quot;N/A&quot;;[Red][&lt;0]\(0.00%\);0.00%\ "/>
    <numFmt numFmtId="204" formatCode="[=-9999]&quot;N/A&quot;;[=0]&quot;N/A&quot;;0.0%"/>
    <numFmt numFmtId="205" formatCode="m/d/yy_%_)"/>
    <numFmt numFmtId="206" formatCode="_ * #,##0.00_ ;_ * \-#,##0.00_ ;_ * &quot;-&quot;??_ ;_ @_ "/>
    <numFmt numFmtId="207" formatCode="_###0;_(* \(#,##0\);_(* &quot;-&quot;??_);_(@_)"/>
    <numFmt numFmtId="208" formatCode="0_%_);\(0\)_%;0_%_);@_%_)"/>
    <numFmt numFmtId="209" formatCode="0.0000_ ;[Red]\-0.0000\ "/>
    <numFmt numFmtId="210" formatCode="#,##0.00000;\-#,##0.00000"/>
    <numFmt numFmtId="211" formatCode="_ [$€]\ * #,##0.00_ ;_ [$€]\ * \-#,##0.00_ ;_ [$€]\ * &quot;-&quot;??_ ;_ @_ "/>
    <numFmt numFmtId="212" formatCode="#,##0.0000\ ;\(#,##0.0000\)"/>
    <numFmt numFmtId="213" formatCode="#,##0.0000_);[Red]\(#,##0.0000\)"/>
    <numFmt numFmtId="214" formatCode="0.000%"/>
    <numFmt numFmtId="215" formatCode="0.0\%_);\(0.0\%\);0.0\%_);@_%_)"/>
    <numFmt numFmtId="216" formatCode=";;;"/>
    <numFmt numFmtId="217" formatCode="#,##0;[Red]\(#,##0\)"/>
    <numFmt numFmtId="218" formatCode="0.00_);\(0.00\);0.00_)"/>
    <numFmt numFmtId="219" formatCode="#,##0.0_);[Red]\(#,##0.0\)"/>
    <numFmt numFmtId="220" formatCode="#,##0;_(* \(#,##0\);_(* &quot;-&quot;??_);_(@_)"/>
    <numFmt numFmtId="221" formatCode="&quot;  -  &quot;0&quot;  -  &quot;;&quot;  -  &quot;@&quot;  -  &quot;"/>
    <numFmt numFmtId="222" formatCode="0.0000E+00;\?"/>
    <numFmt numFmtId="223" formatCode="0.0_%"/>
    <numFmt numFmtId="224" formatCode="0.00\%;\-0.00\%;0.00\%"/>
    <numFmt numFmtId="225" formatCode="##0.00%;\(##0.00\)%"/>
    <numFmt numFmtId="226" formatCode="General_)"/>
    <numFmt numFmtId="227" formatCode="#,##0.00\x"/>
    <numFmt numFmtId="228" formatCode="#,##0.00_x"/>
    <numFmt numFmtId="229" formatCode="0.00\x;\-0.00\x;0.00\x"/>
    <numFmt numFmtId="230" formatCode="##0.00000"/>
    <numFmt numFmtId="231" formatCode="0.000"/>
    <numFmt numFmtId="232" formatCode="&quot;$&quot;#\ ?/?"/>
    <numFmt numFmtId="233" formatCode="#,##0.000\ ;\(#,##0.000\)"/>
    <numFmt numFmtId="234" formatCode="0.0\x"/>
    <numFmt numFmtId="235" formatCode="#,##0.00\ ;\(#,##0.00\)"/>
    <numFmt numFmtId="236" formatCode="&quot;SFr.&quot;\ #,##0;[Red]&quot;SFr.&quot;\ \-#,##0"/>
    <numFmt numFmtId="237" formatCode="&quot;SFr.&quot;\ #,##0.00;[Red]&quot;SFr.&quot;\ \-#,##0.00"/>
    <numFmt numFmtId="238" formatCode="#,##0_);\(#,##0\);\-"/>
    <numFmt numFmtId="239" formatCode="#,##0_);\(#,##0\);&quot;    -   &quot;"/>
    <numFmt numFmtId="240" formatCode="#,##0.0_);\(#,##0.0\);\-"/>
    <numFmt numFmtId="241" formatCode="#,##0.00_);\(#,##0.00\);\-\ \ \ \ \ \ "/>
    <numFmt numFmtId="242" formatCode="#,##0.0_ ;\-#,##0.0\ "/>
    <numFmt numFmtId="243" formatCode="#,##0_ ;\-#,##0\ "/>
  </numFmts>
  <fonts count="172">
    <font>
      <sz val="10"/>
      <color theme="1"/>
      <name val="Arial"/>
      <family val="2"/>
    </font>
    <font>
      <sz val="10"/>
      <color theme="1"/>
      <name val="Arial"/>
      <family val="2"/>
    </font>
    <font>
      <b/>
      <sz val="10"/>
      <color theme="0"/>
      <name val="Arial"/>
      <family val="2"/>
    </font>
    <font>
      <b/>
      <sz val="10"/>
      <color theme="1"/>
      <name val="Arial"/>
      <family val="2"/>
    </font>
    <font>
      <sz val="10"/>
      <color theme="0"/>
      <name val="Arial"/>
      <family val="2"/>
    </font>
    <font>
      <sz val="10"/>
      <name val="Arial"/>
      <family val="2"/>
    </font>
    <font>
      <sz val="8"/>
      <name val="Arial"/>
      <family val="2"/>
    </font>
    <font>
      <u/>
      <sz val="10"/>
      <color theme="10"/>
      <name val="Arial"/>
      <family val="2"/>
    </font>
    <font>
      <sz val="11"/>
      <color theme="1"/>
      <name val="Arial"/>
      <family val="2"/>
      <scheme val="minor"/>
    </font>
    <font>
      <sz val="11"/>
      <color rgb="FFFFFF00"/>
      <name val="Arial"/>
      <family val="2"/>
      <scheme val="minor"/>
    </font>
    <font>
      <sz val="11"/>
      <name val="Arial"/>
      <family val="2"/>
      <scheme val="minor"/>
    </font>
    <font>
      <sz val="11"/>
      <color theme="0"/>
      <name val="Arial"/>
      <family val="2"/>
      <scheme val="minor"/>
    </font>
    <font>
      <b/>
      <sz val="11"/>
      <color theme="1"/>
      <name val="Arial"/>
      <family val="2"/>
      <scheme val="minor"/>
    </font>
    <font>
      <b/>
      <sz val="11"/>
      <name val="Arial"/>
      <family val="2"/>
      <scheme val="minor"/>
    </font>
    <font>
      <sz val="10"/>
      <color rgb="FFFFFF00"/>
      <name val="Arial"/>
      <family val="2"/>
    </font>
    <font>
      <i/>
      <sz val="11"/>
      <color theme="1"/>
      <name val="Arial"/>
      <family val="2"/>
      <scheme val="minor"/>
    </font>
    <font>
      <b/>
      <sz val="10"/>
      <color indexed="8"/>
      <name val="Arial"/>
      <family val="2"/>
    </font>
    <font>
      <b/>
      <sz val="10"/>
      <name val="Arial"/>
      <family val="2"/>
    </font>
    <font>
      <sz val="11"/>
      <color rgb="FFFF0000"/>
      <name val="Arial"/>
      <family val="2"/>
      <scheme val="minor"/>
    </font>
    <font>
      <b/>
      <sz val="18"/>
      <color theme="3"/>
      <name val="Arial"/>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sz val="10"/>
      <color rgb="FFFF0000"/>
      <name val="Arial"/>
      <family val="2"/>
    </font>
    <font>
      <i/>
      <sz val="10"/>
      <color rgb="FF7F7F7F"/>
      <name val="Arial"/>
      <family val="2"/>
    </font>
    <font>
      <sz val="10"/>
      <color indexed="8"/>
      <name val="Times New Roman"/>
      <family val="1"/>
    </font>
    <font>
      <sz val="10"/>
      <color indexed="8"/>
      <name val="MS Sans Serif"/>
      <family val="2"/>
    </font>
    <font>
      <sz val="9"/>
      <name val="Arial"/>
      <family val="2"/>
    </font>
    <font>
      <b/>
      <sz val="10"/>
      <color indexed="18"/>
      <name val="Arial"/>
      <family val="2"/>
    </font>
    <font>
      <b/>
      <sz val="18"/>
      <name val="Arial"/>
      <family val="2"/>
    </font>
    <font>
      <b/>
      <sz val="12"/>
      <name val="Arial"/>
      <family val="2"/>
    </font>
    <font>
      <b/>
      <sz val="8"/>
      <name val="Arial"/>
      <family val="2"/>
    </font>
    <font>
      <sz val="12"/>
      <name val="Helv"/>
      <family val="2"/>
    </font>
    <font>
      <sz val="11"/>
      <color indexed="8"/>
      <name val="Calibri"/>
      <family val="2"/>
    </font>
    <font>
      <sz val="11"/>
      <color indexed="9"/>
      <name val="Calibri"/>
      <family val="2"/>
    </font>
    <font>
      <sz val="10"/>
      <color indexed="12"/>
      <name val="Times New Roman"/>
      <family val="1"/>
    </font>
    <font>
      <sz val="10"/>
      <name val="Times New Roman"/>
      <family val="1"/>
    </font>
    <font>
      <b/>
      <sz val="12"/>
      <name val="Tms Rmn"/>
      <family val="1"/>
    </font>
    <font>
      <b/>
      <sz val="6"/>
      <name val="Arial"/>
      <family val="2"/>
    </font>
    <font>
      <i/>
      <sz val="8"/>
      <name val="Arial"/>
      <family val="2"/>
    </font>
    <font>
      <sz val="8"/>
      <color indexed="12"/>
      <name val="Helv"/>
    </font>
    <font>
      <sz val="10"/>
      <name val="Geneva"/>
      <family val="2"/>
    </font>
    <font>
      <b/>
      <sz val="11"/>
      <color indexed="63"/>
      <name val="Calibri"/>
      <family val="2"/>
    </font>
    <font>
      <sz val="11"/>
      <color rgb="FF9C0006"/>
      <name val="Arial"/>
      <family val="2"/>
      <scheme val="minor"/>
    </font>
    <font>
      <sz val="11"/>
      <color indexed="20"/>
      <name val="Calibri"/>
      <family val="2"/>
    </font>
    <font>
      <b/>
      <sz val="11"/>
      <color indexed="52"/>
      <name val="Calibri"/>
      <family val="2"/>
    </font>
    <font>
      <sz val="8"/>
      <color indexed="12"/>
      <name val="Tms Rmn"/>
      <family val="1"/>
    </font>
    <font>
      <b/>
      <i/>
      <sz val="12"/>
      <name val="Times New Roman"/>
      <family val="1"/>
    </font>
    <font>
      <b/>
      <i/>
      <sz val="9"/>
      <name val="Arial"/>
      <family val="2"/>
    </font>
    <font>
      <b/>
      <sz val="8"/>
      <color indexed="8"/>
      <name val="Arial"/>
      <family val="2"/>
    </font>
    <font>
      <b/>
      <sz val="11"/>
      <color rgb="FFFA7D00"/>
      <name val="Arial"/>
      <family val="2"/>
      <scheme val="minor"/>
    </font>
    <font>
      <b/>
      <sz val="11"/>
      <color indexed="10"/>
      <name val="Calibri"/>
      <family val="2"/>
    </font>
    <font>
      <b/>
      <sz val="11"/>
      <color indexed="54"/>
      <name val="Arial"/>
      <family val="2"/>
      <scheme val="minor"/>
    </font>
    <font>
      <b/>
      <sz val="11"/>
      <color theme="0"/>
      <name val="Arial"/>
      <family val="2"/>
      <scheme val="minor"/>
    </font>
    <font>
      <b/>
      <sz val="11"/>
      <color indexed="9"/>
      <name val="Calibri"/>
      <family val="2"/>
    </font>
    <font>
      <b/>
      <i/>
      <sz val="8"/>
      <name val="Arial"/>
      <family val="2"/>
    </font>
    <font>
      <b/>
      <sz val="8"/>
      <name val="Book Antiqua"/>
      <family val="1"/>
    </font>
    <font>
      <b/>
      <sz val="8"/>
      <name val="GillSans"/>
      <family val="2"/>
    </font>
    <font>
      <sz val="11"/>
      <name val="ＭＳ Ｐゴシック"/>
      <family val="3"/>
      <charset val="128"/>
    </font>
    <font>
      <sz val="8"/>
      <name val="Palatino"/>
      <family val="1"/>
    </font>
    <font>
      <sz val="10"/>
      <color indexed="8"/>
      <name val="Arial"/>
      <family val="2"/>
    </font>
    <font>
      <sz val="24"/>
      <name val="Arial"/>
      <family val="2"/>
    </font>
    <font>
      <b/>
      <sz val="10"/>
      <name val="MS Sans Serif"/>
      <family val="2"/>
    </font>
    <font>
      <sz val="8"/>
      <name val="Helvetica"/>
      <family val="2"/>
    </font>
    <font>
      <sz val="10"/>
      <name val="Book Antiqua"/>
      <family val="1"/>
    </font>
    <font>
      <sz val="7"/>
      <color indexed="12"/>
      <name val="Arial"/>
      <family val="2"/>
    </font>
    <font>
      <sz val="10"/>
      <name val="Univers Condensed"/>
      <family val="2"/>
    </font>
    <font>
      <sz val="10"/>
      <name val="MS Sans Serif"/>
      <family val="2"/>
    </font>
    <font>
      <sz val="6.5"/>
      <name val="Tahoma"/>
      <family val="2"/>
    </font>
    <font>
      <b/>
      <sz val="8"/>
      <name val="Tahoma"/>
      <family val="2"/>
    </font>
    <font>
      <sz val="8"/>
      <color rgb="FF0000FF"/>
      <name val="Tahoma"/>
      <family val="2"/>
    </font>
    <font>
      <sz val="8"/>
      <color indexed="12"/>
      <name val="Arial"/>
      <family val="2"/>
    </font>
    <font>
      <sz val="8"/>
      <color indexed="22"/>
      <name val="Arial"/>
      <family val="2"/>
    </font>
    <font>
      <sz val="8"/>
      <color indexed="12"/>
      <name val="Tahoma"/>
      <family val="2"/>
    </font>
    <font>
      <sz val="8"/>
      <name val="Tahoma"/>
      <family val="2"/>
    </font>
    <font>
      <sz val="8"/>
      <color rgb="FF0000FF"/>
      <name val="Arial"/>
      <family val="2"/>
    </font>
    <font>
      <b/>
      <sz val="8"/>
      <color indexed="12"/>
      <name val="Tahoma"/>
      <family val="2"/>
    </font>
    <font>
      <sz val="11"/>
      <color indexed="62"/>
      <name val="Calibri"/>
      <family val="2"/>
    </font>
    <font>
      <b/>
      <sz val="11"/>
      <color indexed="8"/>
      <name val="Calibri"/>
      <family val="2"/>
    </font>
    <font>
      <i/>
      <sz val="11"/>
      <color indexed="23"/>
      <name val="Calibri"/>
      <family val="2"/>
    </font>
    <font>
      <sz val="12"/>
      <name val="Frutiger 45 Light"/>
    </font>
    <font>
      <i/>
      <sz val="11"/>
      <color rgb="FF7F7F7F"/>
      <name val="Arial"/>
      <family val="2"/>
      <scheme val="minor"/>
    </font>
    <font>
      <sz val="9"/>
      <name val="GillSans Light"/>
      <family val="2"/>
    </font>
    <font>
      <sz val="7"/>
      <name val="Arial"/>
      <family val="2"/>
    </font>
    <font>
      <sz val="10"/>
      <name val="Helv"/>
    </font>
    <font>
      <sz val="11"/>
      <color rgb="FF006100"/>
      <name val="Arial"/>
      <family val="2"/>
      <scheme val="minor"/>
    </font>
    <font>
      <sz val="11"/>
      <color indexed="17"/>
      <name val="Calibri"/>
      <family val="2"/>
    </font>
    <font>
      <sz val="6"/>
      <color indexed="16"/>
      <name val="Palatino"/>
      <family val="1"/>
    </font>
    <font>
      <b/>
      <sz val="8"/>
      <name val="Palatino"/>
      <family val="1"/>
    </font>
    <font>
      <b/>
      <sz val="15"/>
      <color theme="3"/>
      <name val="Arial"/>
      <family val="2"/>
      <scheme val="minor"/>
    </font>
    <font>
      <b/>
      <sz val="15"/>
      <color indexed="62"/>
      <name val="Calibri"/>
      <family val="2"/>
    </font>
    <font>
      <b/>
      <sz val="15"/>
      <color indexed="56"/>
      <name val="Calibri"/>
      <family val="2"/>
    </font>
    <font>
      <b/>
      <sz val="13"/>
      <color theme="3"/>
      <name val="Arial"/>
      <family val="2"/>
      <scheme val="minor"/>
    </font>
    <font>
      <b/>
      <sz val="13"/>
      <color indexed="62"/>
      <name val="Calibri"/>
      <family val="2"/>
    </font>
    <font>
      <b/>
      <sz val="13"/>
      <color indexed="56"/>
      <name val="Calibri"/>
      <family val="2"/>
    </font>
    <font>
      <b/>
      <sz val="11"/>
      <color theme="3"/>
      <name val="Arial"/>
      <family val="2"/>
      <scheme val="minor"/>
    </font>
    <font>
      <b/>
      <sz val="11"/>
      <color indexed="62"/>
      <name val="Calibri"/>
      <family val="2"/>
    </font>
    <font>
      <b/>
      <sz val="11"/>
      <color indexed="56"/>
      <name val="Calibri"/>
      <family val="2"/>
    </font>
    <font>
      <u/>
      <sz val="8.5"/>
      <color theme="10"/>
      <name val="Arial"/>
      <family val="2"/>
    </font>
    <font>
      <sz val="11"/>
      <color rgb="FF3F3F76"/>
      <name val="Arial"/>
      <family val="2"/>
      <scheme val="minor"/>
    </font>
    <font>
      <sz val="10"/>
      <name val="GillSans Light"/>
      <family val="2"/>
    </font>
    <font>
      <b/>
      <sz val="10"/>
      <name val="Palatino"/>
      <family val="1"/>
    </font>
    <font>
      <sz val="11"/>
      <color rgb="FFFA7D00"/>
      <name val="Arial"/>
      <family val="2"/>
      <scheme val="minor"/>
    </font>
    <font>
      <sz val="11"/>
      <color indexed="10"/>
      <name val="Calibri"/>
      <family val="2"/>
    </font>
    <font>
      <sz val="8"/>
      <color indexed="8"/>
      <name val="Helv"/>
    </font>
    <font>
      <sz val="10"/>
      <color indexed="20"/>
      <name val="Times New Roman"/>
      <family val="1"/>
    </font>
    <font>
      <sz val="9"/>
      <name val="Times New Roman"/>
      <family val="1"/>
    </font>
    <font>
      <sz val="12"/>
      <name val="BASKERV"/>
    </font>
    <font>
      <sz val="11"/>
      <color rgb="FF9C6500"/>
      <name val="Arial"/>
      <family val="2"/>
      <scheme val="minor"/>
    </font>
    <font>
      <sz val="11"/>
      <color indexed="19"/>
      <name val="Calibri"/>
      <family val="2"/>
    </font>
    <font>
      <sz val="11"/>
      <color indexed="60"/>
      <name val="Calibri"/>
      <family val="2"/>
    </font>
    <font>
      <sz val="8"/>
      <color indexed="8"/>
      <name val="Arial"/>
      <family val="2"/>
    </font>
    <font>
      <b/>
      <i/>
      <sz val="16"/>
      <name val="Helv"/>
      <family val="2"/>
    </font>
    <font>
      <sz val="10"/>
      <name val="Univers Cd (W1)"/>
    </font>
    <font>
      <sz val="9"/>
      <name val="Arial Narrow"/>
      <family val="2"/>
    </font>
    <font>
      <sz val="12"/>
      <name val="Arial MT"/>
    </font>
    <font>
      <sz val="8"/>
      <color indexed="9"/>
      <name val="Helv"/>
    </font>
    <font>
      <sz val="10"/>
      <name val="Tahoma"/>
      <family val="2"/>
    </font>
    <font>
      <b/>
      <sz val="8"/>
      <color indexed="9"/>
      <name val="Tahoma"/>
      <family val="2"/>
    </font>
    <font>
      <i/>
      <sz val="10"/>
      <name val="Helv"/>
    </font>
    <font>
      <sz val="8"/>
      <name val="Book Antiqua"/>
      <family val="1"/>
    </font>
    <font>
      <b/>
      <sz val="11"/>
      <color rgb="FF3F3F3F"/>
      <name val="Arial"/>
      <family val="2"/>
      <scheme val="minor"/>
    </font>
    <font>
      <sz val="10"/>
      <color indexed="16"/>
      <name val="Helvetica-Black"/>
    </font>
    <font>
      <i/>
      <sz val="8"/>
      <color indexed="12"/>
      <name val="Arial"/>
      <family val="2"/>
    </font>
    <font>
      <sz val="12"/>
      <name val="Arial MT"/>
      <family val="2"/>
    </font>
    <font>
      <sz val="10"/>
      <name val="Palatino"/>
      <family val="1"/>
    </font>
    <font>
      <b/>
      <sz val="14"/>
      <name val="Times New Roman"/>
      <family val="1"/>
    </font>
    <font>
      <sz val="10"/>
      <color indexed="10"/>
      <name val="MS Sans Serif"/>
      <family val="2"/>
    </font>
    <font>
      <sz val="10"/>
      <color indexed="23"/>
      <name val="MS Sans Serif"/>
      <family val="2"/>
    </font>
    <font>
      <sz val="10"/>
      <name val="Courier"/>
      <family val="3"/>
    </font>
    <font>
      <b/>
      <sz val="10"/>
      <name val="GillSans"/>
      <family val="2"/>
    </font>
    <font>
      <i/>
      <sz val="12"/>
      <color indexed="12"/>
      <name val="Times New Roman"/>
      <family val="1"/>
    </font>
    <font>
      <b/>
      <sz val="10"/>
      <color indexed="18"/>
      <name val="Symbol"/>
      <family val="1"/>
      <charset val="2"/>
    </font>
    <font>
      <b/>
      <sz val="9"/>
      <name val="Palatino"/>
      <family val="1"/>
    </font>
    <font>
      <sz val="9"/>
      <color indexed="21"/>
      <name val="Helvetica-Black"/>
    </font>
    <font>
      <sz val="9"/>
      <name val="Helvetica-Black"/>
    </font>
    <font>
      <sz val="7"/>
      <name val="Palatino"/>
      <family val="1"/>
    </font>
    <font>
      <sz val="8"/>
      <name val="Helvetica-Narrow"/>
      <family val="2"/>
    </font>
    <font>
      <b/>
      <sz val="7"/>
      <name val="Helvetica-Narrow"/>
      <family val="2"/>
    </font>
    <font>
      <i/>
      <sz val="8"/>
      <name val="Tms Rmn"/>
    </font>
    <font>
      <sz val="10"/>
      <color indexed="8"/>
      <name val="Palatino"/>
      <family val="1"/>
    </font>
    <font>
      <b/>
      <u/>
      <sz val="9"/>
      <name val="Arial"/>
      <family val="2"/>
    </font>
    <font>
      <b/>
      <sz val="18"/>
      <color indexed="62"/>
      <name val="Cambria"/>
      <family val="2"/>
    </font>
    <font>
      <sz val="10"/>
      <name val="Helv"/>
      <family val="2"/>
    </font>
    <font>
      <sz val="12"/>
      <name val="Frutiger 55 Roman"/>
      <family val="2"/>
    </font>
    <font>
      <b/>
      <sz val="8"/>
      <name val="Tms Rmn"/>
    </font>
    <font>
      <i/>
      <sz val="10"/>
      <name val="Times New Roman"/>
      <family val="1"/>
    </font>
    <font>
      <sz val="8"/>
      <name val="Helv"/>
    </font>
    <font>
      <b/>
      <sz val="18"/>
      <color indexed="56"/>
      <name val="Cambria"/>
      <family val="2"/>
    </font>
    <font>
      <b/>
      <sz val="7"/>
      <color indexed="12"/>
      <name val="Arial"/>
      <family val="2"/>
    </font>
    <font>
      <u/>
      <sz val="10"/>
      <name val="Helv"/>
    </font>
    <font>
      <sz val="11"/>
      <color indexed="52"/>
      <name val="Calibri"/>
      <family val="2"/>
    </font>
    <font>
      <b/>
      <sz val="8"/>
      <color indexed="8"/>
      <name val="Wingdings"/>
      <charset val="2"/>
    </font>
    <font>
      <b/>
      <sz val="8"/>
      <color indexed="10"/>
      <name val="Wingdings"/>
      <charset val="2"/>
    </font>
    <font>
      <b/>
      <sz val="8"/>
      <color indexed="9"/>
      <name val="Wingdings"/>
      <charset val="2"/>
    </font>
    <font>
      <b/>
      <sz val="12"/>
      <name val="MS Sans Serif"/>
      <family val="2"/>
    </font>
    <font>
      <b/>
      <sz val="10"/>
      <color theme="9" tint="0.39997558519241921"/>
      <name val="Calibri"/>
      <family val="2"/>
    </font>
    <font>
      <b/>
      <sz val="10"/>
      <color rgb="FFFF0000"/>
      <name val="Calibri"/>
      <family val="2"/>
    </font>
    <font>
      <sz val="10"/>
      <color theme="0" tint="-0.14999847407452621"/>
      <name val="Arial"/>
      <family val="2"/>
    </font>
    <font>
      <b/>
      <sz val="10"/>
      <color theme="1"/>
      <name val="Calibri"/>
      <family val="2"/>
    </font>
    <font>
      <vertAlign val="superscript"/>
      <sz val="10"/>
      <color theme="1"/>
      <name val="Arial"/>
      <family val="2"/>
    </font>
    <font>
      <b/>
      <sz val="9"/>
      <color rgb="FF61BC43"/>
      <name val="Verdana"/>
      <family val="2"/>
    </font>
    <font>
      <b/>
      <sz val="10"/>
      <color theme="0" tint="-0.34998626667073579"/>
      <name val="Calibri"/>
      <family val="2"/>
    </font>
    <font>
      <b/>
      <sz val="28"/>
      <color rgb="FFA39161"/>
      <name val="Arial"/>
      <family val="2"/>
    </font>
    <font>
      <b/>
      <sz val="12"/>
      <color rgb="FF000000"/>
      <name val="Arial"/>
      <family val="2"/>
    </font>
  </fonts>
  <fills count="86">
    <fill>
      <patternFill patternType="none"/>
    </fill>
    <fill>
      <patternFill patternType="gray125"/>
    </fill>
    <fill>
      <patternFill patternType="solid">
        <fgColor rgb="FFA39161"/>
        <bgColor indexed="64"/>
      </patternFill>
    </fill>
    <fill>
      <patternFill patternType="solid">
        <fgColor theme="1"/>
        <bgColor indexed="64"/>
      </patternFill>
    </fill>
    <fill>
      <patternFill patternType="solid">
        <fgColor rgb="FF92D050"/>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3"/>
      </patternFill>
    </fill>
    <fill>
      <patternFill patternType="solid">
        <fgColor indexed="11"/>
      </patternFill>
    </fill>
    <fill>
      <patternFill patternType="solid">
        <fgColor indexed="51"/>
      </patternFill>
    </fill>
    <fill>
      <patternFill patternType="solid">
        <fgColor indexed="5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6"/>
      </patternFill>
    </fill>
    <fill>
      <patternFill patternType="solid">
        <fgColor indexed="54"/>
      </patternFill>
    </fill>
    <fill>
      <patternFill patternType="solid">
        <fgColor indexed="10"/>
      </patternFill>
    </fill>
    <fill>
      <patternFill patternType="solid">
        <fgColor indexed="62"/>
      </patternFill>
    </fill>
    <fill>
      <patternFill patternType="solid">
        <fgColor indexed="57"/>
      </patternFill>
    </fill>
    <fill>
      <patternFill patternType="solid">
        <fgColor indexed="22"/>
      </patternFill>
    </fill>
    <fill>
      <patternFill patternType="solid">
        <fgColor indexed="41"/>
        <bgColor indexed="64"/>
      </patternFill>
    </fill>
    <fill>
      <patternFill patternType="solid">
        <fgColor indexed="9"/>
      </patternFill>
    </fill>
    <fill>
      <patternFill patternType="solid">
        <fgColor indexed="39"/>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rgb="FFFFFFCC"/>
        <bgColor indexed="64"/>
      </patternFill>
    </fill>
    <fill>
      <patternFill patternType="solid">
        <fgColor indexed="47"/>
        <bgColor indexed="64"/>
      </patternFill>
    </fill>
    <fill>
      <patternFill patternType="solid">
        <fgColor indexed="9"/>
        <bgColor indexed="64"/>
      </patternFill>
    </fill>
    <fill>
      <patternFill patternType="solid">
        <fgColor indexed="22"/>
        <bgColor indexed="64"/>
      </patternFill>
    </fill>
    <fill>
      <patternFill patternType="solid">
        <fgColor indexed="31"/>
        <bgColor indexed="64"/>
      </patternFill>
    </fill>
    <fill>
      <patternFill patternType="solid">
        <fgColor rgb="FFFFFFFF"/>
        <bgColor indexed="64"/>
      </patternFill>
    </fill>
    <fill>
      <patternFill patternType="solid">
        <fgColor rgb="FFCCCCFF"/>
        <bgColor indexed="22"/>
      </patternFill>
    </fill>
    <fill>
      <patternFill patternType="solid">
        <fgColor rgb="FFFFFFFF"/>
        <bgColor rgb="FFFFFFFF"/>
      </patternFill>
    </fill>
    <fill>
      <patternFill patternType="solid">
        <fgColor rgb="FFC0C0C0"/>
        <bgColor indexed="64"/>
      </patternFill>
    </fill>
    <fill>
      <patternFill patternType="solid">
        <fgColor indexed="13"/>
        <bgColor indexed="64"/>
      </patternFill>
    </fill>
    <fill>
      <patternFill patternType="solid">
        <fgColor indexed="9"/>
        <bgColor indexed="9"/>
      </patternFill>
    </fill>
    <fill>
      <patternFill patternType="solid">
        <fgColor indexed="15"/>
        <bgColor indexed="64"/>
      </patternFill>
    </fill>
    <fill>
      <patternFill patternType="solid">
        <fgColor indexed="16"/>
        <bgColor indexed="64"/>
      </patternFill>
    </fill>
    <fill>
      <patternFill patternType="solid">
        <fgColor indexed="8"/>
        <bgColor indexed="64"/>
      </patternFill>
    </fill>
    <fill>
      <patternFill patternType="lightGray">
        <fgColor indexed="13"/>
      </patternFill>
    </fill>
    <fill>
      <patternFill patternType="solid">
        <fgColor rgb="FF6F8F83"/>
        <bgColor indexed="64"/>
      </patternFill>
    </fill>
    <fill>
      <patternFill patternType="solid">
        <fgColor theme="0" tint="-4.9989318521683403E-2"/>
        <bgColor indexed="64"/>
      </patternFill>
    </fill>
    <fill>
      <patternFill patternType="solid">
        <fgColor rgb="FF0F4430"/>
        <bgColor indexed="64"/>
      </patternFill>
    </fill>
    <fill>
      <patternFill patternType="solid">
        <fgColor rgb="FF866F95"/>
        <bgColor indexed="64"/>
      </patternFill>
    </fill>
    <fill>
      <patternFill patternType="solid">
        <fgColor rgb="FF350F4F"/>
        <bgColor indexed="64"/>
      </patternFill>
    </fill>
  </fills>
  <borders count="47">
    <border>
      <left/>
      <right/>
      <top/>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18"/>
      </bottom>
      <diagonal/>
    </border>
    <border>
      <left/>
      <right style="thin">
        <color indexed="64"/>
      </right>
      <top/>
      <bottom/>
      <diagonal/>
    </border>
    <border>
      <left style="thin">
        <color indexed="64"/>
      </left>
      <right/>
      <top/>
      <bottom style="thin">
        <color indexed="64"/>
      </bottom>
      <diagonal/>
    </border>
    <border>
      <left style="thin">
        <color indexed="9"/>
      </left>
      <right style="thin">
        <color indexed="9"/>
      </right>
      <top style="thin">
        <color indexed="9"/>
      </top>
      <bottom style="thin">
        <color indexed="9"/>
      </bottom>
      <diagonal/>
    </border>
    <border>
      <left style="thin">
        <color indexed="64"/>
      </left>
      <right style="thin">
        <color indexed="64"/>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8"/>
      </top>
      <bottom/>
      <diagonal/>
    </border>
    <border>
      <left style="hair">
        <color indexed="64"/>
      </left>
      <right style="hair">
        <color indexed="64"/>
      </right>
      <top style="hair">
        <color indexed="64"/>
      </top>
      <bottom style="hair">
        <color indexed="64"/>
      </bottom>
      <diagonal/>
    </border>
    <border>
      <left/>
      <right/>
      <top/>
      <bottom style="thin">
        <color indexed="8"/>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dotted">
        <color indexed="64"/>
      </bottom>
      <diagonal/>
    </border>
    <border>
      <left/>
      <right/>
      <top style="thin">
        <color indexed="62"/>
      </top>
      <bottom style="double">
        <color indexed="62"/>
      </bottom>
      <diagonal/>
    </border>
    <border>
      <left/>
      <right/>
      <top/>
      <bottom style="thick">
        <color indexed="56"/>
      </bottom>
      <diagonal/>
    </border>
    <border>
      <left/>
      <right/>
      <top/>
      <bottom style="thick">
        <color indexed="62"/>
      </bottom>
      <diagonal/>
    </border>
    <border>
      <left/>
      <right/>
      <top/>
      <bottom style="thick">
        <color indexed="27"/>
      </bottom>
      <diagonal/>
    </border>
    <border>
      <left/>
      <right/>
      <top/>
      <bottom style="thick">
        <color indexed="22"/>
      </bottom>
      <diagonal/>
    </border>
    <border>
      <left/>
      <right/>
      <top/>
      <bottom style="medium">
        <color indexed="27"/>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right/>
      <top/>
      <bottom style="thick">
        <color indexed="64"/>
      </bottom>
      <diagonal/>
    </border>
    <border>
      <left/>
      <right/>
      <top style="medium">
        <color indexed="64"/>
      </top>
      <bottom style="medium">
        <color indexed="64"/>
      </bottom>
      <diagonal/>
    </border>
    <border>
      <left/>
      <right/>
      <top style="thin">
        <color indexed="56"/>
      </top>
      <bottom style="double">
        <color indexed="56"/>
      </bottom>
      <diagonal/>
    </border>
    <border>
      <left/>
      <right/>
      <top/>
      <bottom style="double">
        <color indexed="52"/>
      </bottom>
      <diagonal/>
    </border>
    <border>
      <left style="thick">
        <color indexed="64"/>
      </left>
      <right style="thin">
        <color indexed="64"/>
      </right>
      <top/>
      <bottom/>
      <diagonal/>
    </border>
    <border>
      <left/>
      <right/>
      <top style="thin">
        <color indexed="64"/>
      </top>
      <bottom/>
      <diagonal/>
    </border>
  </borders>
  <cellStyleXfs count="5984">
    <xf numFmtId="0" fontId="0" fillId="0" borderId="0"/>
    <xf numFmtId="9" fontId="1" fillId="0" borderId="0" applyFont="0" applyFill="0" applyBorder="0" applyAlignment="0" applyProtection="0"/>
    <xf numFmtId="0" fontId="5" fillId="0" borderId="0"/>
    <xf numFmtId="0" fontId="7" fillId="0" borderId="0" applyNumberFormat="0" applyFill="0" applyBorder="0" applyAlignment="0" applyProtection="0">
      <alignment vertical="top"/>
      <protection locked="0"/>
    </xf>
    <xf numFmtId="43" fontId="1" fillId="0" borderId="0" applyFont="0" applyFill="0" applyBorder="0" applyAlignment="0" applyProtection="0"/>
    <xf numFmtId="0" fontId="8" fillId="0" borderId="0"/>
    <xf numFmtId="0" fontId="5" fillId="0" borderId="0"/>
    <xf numFmtId="9" fontId="8" fillId="0" borderId="0" applyFont="0" applyFill="0" applyBorder="0" applyAlignment="0" applyProtection="0"/>
    <xf numFmtId="0" fontId="1" fillId="0" borderId="0"/>
    <xf numFmtId="0" fontId="5" fillId="0" borderId="0"/>
    <xf numFmtId="169" fontId="32" fillId="0" borderId="0">
      <alignment horizontal="right"/>
    </xf>
    <xf numFmtId="0" fontId="33" fillId="0" borderId="0" applyNumberFormat="0" applyFont="0" applyFill="0" applyBorder="0" applyAlignment="0" applyProtection="0"/>
    <xf numFmtId="0" fontId="33" fillId="0" borderId="0" applyNumberFormat="0" applyFont="0" applyFill="0" applyBorder="0" applyAlignment="0" applyProtection="0"/>
    <xf numFmtId="0" fontId="5" fillId="0" borderId="0"/>
    <xf numFmtId="0" fontId="5" fillId="0" borderId="0" applyFont="0" applyFill="0" applyBorder="0" applyAlignment="0" applyProtection="0"/>
    <xf numFmtId="170" fontId="5" fillId="0" borderId="0" applyFont="0" applyFill="0" applyBorder="0" applyAlignment="0" applyProtection="0"/>
    <xf numFmtId="171" fontId="5" fillId="0" borderId="0" applyFont="0" applyFill="0" applyBorder="0" applyAlignment="0" applyProtection="0"/>
    <xf numFmtId="39" fontId="5" fillId="0" borderId="0" applyFont="0" applyFill="0" applyBorder="0" applyAlignment="0" applyProtection="0"/>
    <xf numFmtId="3" fontId="34" fillId="0" borderId="0"/>
    <xf numFmtId="3" fontId="34" fillId="0" borderId="0"/>
    <xf numFmtId="0" fontId="5" fillId="0" borderId="0" applyFont="0" applyFill="0" applyBorder="0" applyAlignment="0" applyProtection="0"/>
    <xf numFmtId="0" fontId="5" fillId="0" borderId="0" applyFont="0" applyFill="0" applyBorder="0" applyAlignment="0" applyProtection="0"/>
    <xf numFmtId="3" fontId="34" fillId="0" borderId="0"/>
    <xf numFmtId="0" fontId="5" fillId="0" borderId="0" applyFont="0" applyFill="0" applyBorder="0" applyAlignment="0" applyProtection="0"/>
    <xf numFmtId="0" fontId="5" fillId="0" borderId="0" applyFont="0" applyFill="0" applyBorder="0" applyAlignment="0" applyProtection="0"/>
    <xf numFmtId="172" fontId="5" fillId="0" borderId="0" applyFont="0" applyFill="0" applyBorder="0" applyAlignment="0" applyProtection="0"/>
    <xf numFmtId="173" fontId="5" fillId="0" borderId="0" applyFont="0" applyFill="0" applyBorder="0" applyAlignment="0" applyProtection="0"/>
    <xf numFmtId="174" fontId="5" fillId="0" borderId="0" applyFont="0" applyFill="0" applyBorder="0" applyAlignment="0" applyProtection="0"/>
    <xf numFmtId="175" fontId="5" fillId="0" borderId="0" applyFont="0" applyFill="0" applyBorder="0" applyAlignment="0" applyProtection="0"/>
    <xf numFmtId="0" fontId="5" fillId="0" borderId="0" applyFont="0" applyFill="0" applyBorder="0" applyAlignment="0" applyProtection="0"/>
    <xf numFmtId="0" fontId="5" fillId="0" borderId="0"/>
    <xf numFmtId="0" fontId="5" fillId="0" borderId="0"/>
    <xf numFmtId="0" fontId="5" fillId="0" borderId="0" applyFont="0" applyFill="0" applyBorder="0" applyAlignment="0" applyProtection="0"/>
    <xf numFmtId="0" fontId="5" fillId="0" borderId="0"/>
    <xf numFmtId="3" fontId="34" fillId="0" borderId="0"/>
    <xf numFmtId="0" fontId="35" fillId="0" borderId="11" applyNumberFormat="0" applyFill="0" applyProtection="0">
      <alignment horizontal="center"/>
    </xf>
    <xf numFmtId="0" fontId="35" fillId="0" borderId="11" applyNumberFormat="0" applyFill="0" applyProtection="0">
      <alignment horizontal="center"/>
    </xf>
    <xf numFmtId="0" fontId="5" fillId="0" borderId="0" applyFont="0" applyFill="0" applyBorder="0" applyAlignment="0" applyProtection="0"/>
    <xf numFmtId="0" fontId="5" fillId="0" borderId="0"/>
    <xf numFmtId="176" fontId="36" fillId="0" borderId="0" applyFont="0" applyAlignment="0">
      <alignment horizontal="center"/>
    </xf>
    <xf numFmtId="176" fontId="37" fillId="0" borderId="0" applyFont="0" applyFill="0" applyBorder="0" applyAlignment="0" applyProtection="0"/>
    <xf numFmtId="176" fontId="36" fillId="0" borderId="0" applyFont="0" applyAlignment="0">
      <alignment horizontal="center"/>
    </xf>
    <xf numFmtId="167" fontId="6" fillId="0" borderId="0" applyFill="0" applyBorder="0">
      <alignment horizontal="right" vertical="center"/>
    </xf>
    <xf numFmtId="0" fontId="38" fillId="0" borderId="1" applyFill="0" applyBorder="0">
      <alignment vertical="center"/>
    </xf>
    <xf numFmtId="0" fontId="39" fillId="0" borderId="0">
      <protection locked="0"/>
    </xf>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8" fillId="14" borderId="0" applyNumberFormat="0" applyBorder="0" applyAlignment="0" applyProtection="0"/>
    <xf numFmtId="0" fontId="1"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8"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8" fillId="14" borderId="0" applyNumberFormat="0" applyBorder="0" applyAlignment="0" applyProtection="0"/>
    <xf numFmtId="0" fontId="1"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8" fillId="18" borderId="0" applyNumberFormat="0" applyBorder="0" applyAlignment="0" applyProtection="0"/>
    <xf numFmtId="0" fontId="1"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8"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8" fillId="18" borderId="0" applyNumberFormat="0" applyBorder="0" applyAlignment="0" applyProtection="0"/>
    <xf numFmtId="0" fontId="1"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8" fillId="22" borderId="0" applyNumberFormat="0" applyBorder="0" applyAlignment="0" applyProtection="0"/>
    <xf numFmtId="0" fontId="1"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8"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8" fillId="22" borderId="0" applyNumberFormat="0" applyBorder="0" applyAlignment="0" applyProtection="0"/>
    <xf numFmtId="0" fontId="1"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8" fillId="26" borderId="0" applyNumberFormat="0" applyBorder="0" applyAlignment="0" applyProtection="0"/>
    <xf numFmtId="0" fontId="1"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8"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8" fillId="26" borderId="0" applyNumberFormat="0" applyBorder="0" applyAlignment="0" applyProtection="0"/>
    <xf numFmtId="0" fontId="1"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8" fillId="30" borderId="0" applyNumberFormat="0" applyBorder="0" applyAlignment="0" applyProtection="0"/>
    <xf numFmtId="0" fontId="1"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8"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8" fillId="30" borderId="0" applyNumberFormat="0" applyBorder="0" applyAlignment="0" applyProtection="0"/>
    <xf numFmtId="0" fontId="1"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8" fillId="34" borderId="0" applyNumberFormat="0" applyBorder="0" applyAlignment="0" applyProtection="0"/>
    <xf numFmtId="0" fontId="1"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8"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8" fillId="34" borderId="0" applyNumberFormat="0" applyBorder="0" applyAlignment="0" applyProtection="0"/>
    <xf numFmtId="0" fontId="1"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40" fillId="42" borderId="0" applyNumberFormat="0" applyBorder="0" applyAlignment="0" applyProtection="0"/>
    <xf numFmtId="0" fontId="40"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40" fillId="41" borderId="0" applyNumberFormat="0" applyBorder="0" applyAlignment="0" applyProtection="0"/>
    <xf numFmtId="0" fontId="40" fillId="40"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8" fillId="15" borderId="0" applyNumberFormat="0" applyBorder="0" applyAlignment="0" applyProtection="0"/>
    <xf numFmtId="0" fontId="1"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8"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8" fillId="15" borderId="0" applyNumberFormat="0" applyBorder="0" applyAlignment="0" applyProtection="0"/>
    <xf numFmtId="0" fontId="1"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8" fillId="19" borderId="0" applyNumberFormat="0" applyBorder="0" applyAlignment="0" applyProtection="0"/>
    <xf numFmtId="0" fontId="1"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8"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8" fillId="19" borderId="0" applyNumberFormat="0" applyBorder="0" applyAlignment="0" applyProtection="0"/>
    <xf numFmtId="0" fontId="1"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8" fillId="23" borderId="0" applyNumberFormat="0" applyBorder="0" applyAlignment="0" applyProtection="0"/>
    <xf numFmtId="0" fontId="1"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8"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8" fillId="23" borderId="0" applyNumberFormat="0" applyBorder="0" applyAlignment="0" applyProtection="0"/>
    <xf numFmtId="0" fontId="1"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8" fillId="27" borderId="0" applyNumberFormat="0" applyBorder="0" applyAlignment="0" applyProtection="0"/>
    <xf numFmtId="0" fontId="1"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8"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8" fillId="27" borderId="0" applyNumberFormat="0" applyBorder="0" applyAlignment="0" applyProtection="0"/>
    <xf numFmtId="0" fontId="1"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8" fillId="31" borderId="0" applyNumberFormat="0" applyBorder="0" applyAlignment="0" applyProtection="0"/>
    <xf numFmtId="0" fontId="1"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8"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8" fillId="31" borderId="0" applyNumberFormat="0" applyBorder="0" applyAlignment="0" applyProtection="0"/>
    <xf numFmtId="0" fontId="1"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8" fillId="35" borderId="0" applyNumberFormat="0" applyBorder="0" applyAlignment="0" applyProtection="0"/>
    <xf numFmtId="0" fontId="1"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8"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8" fillId="35" borderId="0" applyNumberFormat="0" applyBorder="0" applyAlignment="0" applyProtection="0"/>
    <xf numFmtId="0" fontId="1"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40" fillId="37" borderId="0" applyNumberFormat="0" applyBorder="0" applyAlignment="0" applyProtection="0"/>
    <xf numFmtId="0" fontId="40" fillId="38" borderId="0" applyNumberFormat="0" applyBorder="0" applyAlignment="0" applyProtection="0"/>
    <xf numFmtId="0" fontId="40" fillId="47" borderId="0" applyNumberFormat="0" applyBorder="0" applyAlignment="0" applyProtection="0"/>
    <xf numFmtId="0" fontId="40" fillId="45" borderId="0" applyNumberFormat="0" applyBorder="0" applyAlignment="0" applyProtection="0"/>
    <xf numFmtId="0" fontId="40" fillId="37" borderId="0" applyNumberFormat="0" applyBorder="0" applyAlignment="0" applyProtection="0"/>
    <xf numFmtId="0" fontId="40" fillId="48"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11" fillId="16" borderId="0" applyNumberFormat="0" applyBorder="0" applyAlignment="0" applyProtection="0"/>
    <xf numFmtId="0" fontId="41" fillId="41"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11" fillId="20" borderId="0" applyNumberFormat="0" applyBorder="0" applyAlignment="0" applyProtection="0"/>
    <xf numFmtId="0" fontId="41" fillId="49"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11" fillId="24" borderId="0" applyNumberFormat="0" applyBorder="0" applyAlignment="0" applyProtection="0"/>
    <xf numFmtId="0" fontId="41" fillId="48"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11" fillId="28" borderId="0" applyNumberFormat="0" applyBorder="0" applyAlignment="0" applyProtection="0"/>
    <xf numFmtId="0" fontId="41" fillId="43"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11" fillId="32" borderId="0" applyNumberFormat="0" applyBorder="0" applyAlignment="0" applyProtection="0"/>
    <xf numFmtId="0" fontId="41" fillId="41"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11" fillId="36" borderId="0" applyNumberFormat="0" applyBorder="0" applyAlignment="0" applyProtection="0"/>
    <xf numFmtId="0" fontId="41" fillId="38"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41" fillId="50" borderId="0" applyNumberFormat="0" applyBorder="0" applyAlignment="0" applyProtection="0"/>
    <xf numFmtId="0" fontId="41" fillId="38" borderId="0" applyNumberFormat="0" applyBorder="0" applyAlignment="0" applyProtection="0"/>
    <xf numFmtId="0" fontId="41" fillId="47" borderId="0" applyNumberFormat="0" applyBorder="0" applyAlignment="0" applyProtection="0"/>
    <xf numFmtId="0" fontId="41" fillId="51" borderId="0" applyNumberFormat="0" applyBorder="0" applyAlignment="0" applyProtection="0"/>
    <xf numFmtId="0" fontId="41" fillId="52" borderId="0" applyNumberFormat="0" applyBorder="0" applyAlignment="0" applyProtection="0"/>
    <xf numFmtId="0" fontId="41" fillId="5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11" fillId="13" borderId="0" applyNumberFormat="0" applyBorder="0" applyAlignment="0" applyProtection="0"/>
    <xf numFmtId="0" fontId="41" fillId="54"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11" fillId="17" borderId="0" applyNumberFormat="0" applyBorder="0" applyAlignment="0" applyProtection="0"/>
    <xf numFmtId="0" fontId="41" fillId="49"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11" fillId="21" borderId="0" applyNumberFormat="0" applyBorder="0" applyAlignment="0" applyProtection="0"/>
    <xf numFmtId="0" fontId="41" fillId="48"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11" fillId="25" borderId="0" applyNumberFormat="0" applyBorder="0" applyAlignment="0" applyProtection="0"/>
    <xf numFmtId="0" fontId="41" fillId="5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11" fillId="29" borderId="0" applyNumberFormat="0" applyBorder="0" applyAlignment="0" applyProtection="0"/>
    <xf numFmtId="0" fontId="41" fillId="52"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11" fillId="33" borderId="0" applyNumberFormat="0" applyBorder="0" applyAlignment="0" applyProtection="0"/>
    <xf numFmtId="0" fontId="41" fillId="56"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177" fontId="42" fillId="0" borderId="12"/>
    <xf numFmtId="178" fontId="43" fillId="0" borderId="13" applyBorder="0"/>
    <xf numFmtId="0" fontId="41" fillId="57" borderId="0" applyNumberFormat="0" applyBorder="0" applyAlignment="0" applyProtection="0"/>
    <xf numFmtId="0" fontId="41" fillId="56" borderId="0" applyNumberFormat="0" applyBorder="0" applyAlignment="0" applyProtection="0"/>
    <xf numFmtId="0" fontId="41" fillId="58" borderId="0" applyNumberFormat="0" applyBorder="0" applyAlignment="0" applyProtection="0"/>
    <xf numFmtId="0" fontId="41" fillId="51" borderId="0" applyNumberFormat="0" applyBorder="0" applyAlignment="0" applyProtection="0"/>
    <xf numFmtId="0" fontId="41" fillId="52" borderId="0" applyNumberFormat="0" applyBorder="0" applyAlignment="0" applyProtection="0"/>
    <xf numFmtId="0" fontId="41" fillId="49" borderId="0" applyNumberFormat="0" applyBorder="0" applyAlignment="0" applyProtection="0"/>
    <xf numFmtId="0" fontId="44" fillId="0" borderId="0"/>
    <xf numFmtId="0" fontId="43" fillId="0" borderId="1">
      <alignment horizontal="center" vertical="center"/>
    </xf>
    <xf numFmtId="0" fontId="45" fillId="0" borderId="14" applyNumberFormat="0" applyFill="0" applyBorder="0" applyAlignment="0" applyProtection="0"/>
    <xf numFmtId="0" fontId="38" fillId="0" borderId="14" applyNumberFormat="0" applyFill="0" applyBorder="0" applyAlignment="0" applyProtection="0"/>
    <xf numFmtId="0" fontId="46" fillId="0" borderId="14" applyNumberFormat="0" applyFill="0" applyBorder="0" applyAlignment="0" applyProtection="0"/>
    <xf numFmtId="0" fontId="6" fillId="0" borderId="14" applyNumberFormat="0" applyFill="0" applyAlignment="0" applyProtection="0"/>
    <xf numFmtId="0" fontId="47" fillId="0" borderId="15">
      <protection hidden="1"/>
    </xf>
    <xf numFmtId="0" fontId="48" fillId="59" borderId="15" applyNumberFormat="0" applyFont="0" applyBorder="0" applyAlignment="0" applyProtection="0">
      <protection hidden="1"/>
    </xf>
    <xf numFmtId="0" fontId="49" fillId="59" borderId="16" applyNumberFormat="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0" fillId="7" borderId="0" applyNumberFormat="0" applyBorder="0" applyAlignment="0" applyProtection="0"/>
    <xf numFmtId="0" fontId="51" fillId="45"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2" fillId="59" borderId="17" applyNumberFormat="0" applyAlignment="0" applyProtection="0"/>
    <xf numFmtId="0" fontId="53" fillId="0" borderId="0" applyNumberFormat="0" applyFill="0" applyBorder="0" applyAlignment="0" applyProtection="0"/>
    <xf numFmtId="0" fontId="54" fillId="0" borderId="18" applyFill="0" applyProtection="0">
      <alignment horizontal="right"/>
    </xf>
    <xf numFmtId="0" fontId="55" fillId="0" borderId="0" applyNumberFormat="0" applyFill="0" applyBorder="0" applyAlignment="0" applyProtection="0"/>
    <xf numFmtId="38" fontId="56" fillId="60" borderId="19">
      <alignment horizontal="right"/>
    </xf>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28" fillId="10" borderId="5" applyNumberFormat="0" applyAlignment="0" applyProtection="0"/>
    <xf numFmtId="0" fontId="28" fillId="10" borderId="5" applyNumberFormat="0" applyAlignment="0" applyProtection="0"/>
    <xf numFmtId="0" fontId="58" fillId="61" borderId="17" applyNumberFormat="0" applyAlignment="0" applyProtection="0"/>
    <xf numFmtId="0" fontId="57" fillId="10" borderId="5" applyNumberFormat="0" applyAlignment="0" applyProtection="0"/>
    <xf numFmtId="0" fontId="58" fillId="61" borderId="17" applyNumberFormat="0" applyAlignment="0" applyProtection="0"/>
    <xf numFmtId="0" fontId="58" fillId="61" borderId="17" applyNumberFormat="0" applyAlignment="0" applyProtection="0"/>
    <xf numFmtId="0" fontId="58" fillId="61" borderId="17" applyNumberFormat="0" applyAlignment="0" applyProtection="0"/>
    <xf numFmtId="0" fontId="57" fillId="61" borderId="5" applyNumberFormat="0" applyAlignment="0" applyProtection="0"/>
    <xf numFmtId="0" fontId="57" fillId="61" borderId="5" applyNumberFormat="0" applyAlignment="0" applyProtection="0"/>
    <xf numFmtId="0" fontId="59" fillId="62" borderId="5" applyNumberFormat="0" applyAlignment="0" applyProtection="0"/>
    <xf numFmtId="0" fontId="58" fillId="61" borderId="17"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28" fillId="10" borderId="5" applyNumberFormat="0" applyAlignment="0" applyProtection="0"/>
    <xf numFmtId="0" fontId="28" fillId="10" borderId="5" applyNumberFormat="0" applyAlignment="0" applyProtection="0"/>
    <xf numFmtId="0" fontId="28" fillId="10" borderId="5" applyNumberFormat="0" applyAlignment="0" applyProtection="0"/>
    <xf numFmtId="0" fontId="57" fillId="10" borderId="5" applyNumberFormat="0" applyAlignment="0" applyProtection="0"/>
    <xf numFmtId="0" fontId="57" fillId="61" borderId="5" applyNumberFormat="0" applyAlignment="0" applyProtection="0"/>
    <xf numFmtId="0" fontId="59" fillId="62" borderId="5" applyNumberFormat="0" applyAlignment="0" applyProtection="0"/>
    <xf numFmtId="0" fontId="57" fillId="10" borderId="5" applyNumberFormat="0" applyAlignment="0" applyProtection="0"/>
    <xf numFmtId="0" fontId="58" fillId="61" borderId="17" applyNumberFormat="0" applyAlignment="0" applyProtection="0"/>
    <xf numFmtId="0" fontId="57" fillId="10" borderId="5" applyNumberFormat="0" applyAlignment="0" applyProtection="0"/>
    <xf numFmtId="0" fontId="58" fillId="61" borderId="17"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37" fontId="43" fillId="0" borderId="0"/>
    <xf numFmtId="179" fontId="5" fillId="0" borderId="0"/>
    <xf numFmtId="37" fontId="43" fillId="0" borderId="0"/>
    <xf numFmtId="180" fontId="5" fillId="0" borderId="0"/>
    <xf numFmtId="8" fontId="5" fillId="0" borderId="20" applyFont="0" applyFill="0" applyBorder="0" applyProtection="0">
      <alignment horizontal="right"/>
    </xf>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2" fillId="11" borderId="8"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2" fillId="11" borderId="8" applyNumberFormat="0" applyAlignment="0" applyProtection="0"/>
    <xf numFmtId="0" fontId="60" fillId="11" borderId="8" applyNumberFormat="0" applyAlignment="0" applyProtection="0"/>
    <xf numFmtId="0" fontId="61" fillId="63" borderId="21" applyNumberFormat="0" applyAlignment="0" applyProtection="0"/>
    <xf numFmtId="0" fontId="60" fillId="11" borderId="8" applyNumberFormat="0" applyAlignment="0" applyProtection="0"/>
    <xf numFmtId="0" fontId="61" fillId="63" borderId="21" applyNumberFormat="0" applyAlignment="0" applyProtection="0"/>
    <xf numFmtId="0" fontId="60" fillId="11" borderId="8" applyNumberFormat="0" applyAlignment="0" applyProtection="0"/>
    <xf numFmtId="0" fontId="60" fillId="46" borderId="8" applyNumberFormat="0" applyAlignment="0" applyProtection="0"/>
    <xf numFmtId="0" fontId="60" fillId="11" borderId="8" applyNumberFormat="0" applyAlignment="0" applyProtection="0"/>
    <xf numFmtId="0" fontId="60" fillId="46" borderId="8" applyNumberFormat="0" applyAlignment="0" applyProtection="0"/>
    <xf numFmtId="0" fontId="60" fillId="11" borderId="8" applyNumberFormat="0" applyAlignment="0" applyProtection="0"/>
    <xf numFmtId="0" fontId="60" fillId="46" borderId="8" applyNumberFormat="0" applyAlignment="0" applyProtection="0"/>
    <xf numFmtId="0" fontId="60" fillId="46" borderId="8" applyNumberFormat="0" applyAlignment="0" applyProtection="0"/>
    <xf numFmtId="0" fontId="60" fillId="11" borderId="8" applyNumberFormat="0" applyAlignment="0" applyProtection="0"/>
    <xf numFmtId="0" fontId="61" fillId="63" borderId="21" applyNumberFormat="0" applyAlignment="0" applyProtection="0"/>
    <xf numFmtId="0" fontId="60" fillId="46" borderId="8" applyNumberFormat="0" applyAlignment="0" applyProtection="0"/>
    <xf numFmtId="0" fontId="61" fillId="63" borderId="21" applyNumberFormat="0" applyAlignment="0" applyProtection="0"/>
    <xf numFmtId="0" fontId="61" fillId="63" borderId="21" applyNumberFormat="0" applyAlignment="0" applyProtection="0"/>
    <xf numFmtId="0" fontId="60" fillId="11" borderId="8" applyNumberFormat="0" applyAlignment="0" applyProtection="0"/>
    <xf numFmtId="0" fontId="60" fillId="46" borderId="8" applyNumberFormat="0" applyAlignment="0" applyProtection="0"/>
    <xf numFmtId="0" fontId="60" fillId="11" borderId="8" applyNumberFormat="0" applyAlignment="0" applyProtection="0"/>
    <xf numFmtId="0" fontId="60" fillId="46" borderId="8" applyNumberFormat="0" applyAlignment="0" applyProtection="0"/>
    <xf numFmtId="0" fontId="60" fillId="46" borderId="8" applyNumberFormat="0" applyAlignment="0" applyProtection="0"/>
    <xf numFmtId="0" fontId="60" fillId="11" borderId="8" applyNumberFormat="0" applyAlignment="0" applyProtection="0"/>
    <xf numFmtId="0" fontId="60" fillId="46" borderId="8" applyNumberFormat="0" applyAlignment="0" applyProtection="0"/>
    <xf numFmtId="0" fontId="60" fillId="11" borderId="8" applyNumberFormat="0" applyAlignment="0" applyProtection="0"/>
    <xf numFmtId="0" fontId="61" fillId="63" borderId="21" applyNumberFormat="0" applyAlignment="0" applyProtection="0"/>
    <xf numFmtId="0" fontId="60" fillId="46" borderId="8"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0" fillId="11" borderId="8" applyNumberFormat="0" applyAlignment="0" applyProtection="0"/>
    <xf numFmtId="0" fontId="60" fillId="46" borderId="8" applyNumberFormat="0" applyAlignment="0" applyProtection="0"/>
    <xf numFmtId="0" fontId="61" fillId="63" borderId="21" applyNumberFormat="0" applyAlignment="0" applyProtection="0"/>
    <xf numFmtId="0" fontId="61" fillId="63" borderId="21" applyNumberFormat="0" applyAlignment="0" applyProtection="0"/>
    <xf numFmtId="0" fontId="60" fillId="11" borderId="8" applyNumberFormat="0" applyAlignment="0" applyProtection="0"/>
    <xf numFmtId="0" fontId="60" fillId="46" borderId="8" applyNumberFormat="0" applyAlignment="0" applyProtection="0"/>
    <xf numFmtId="0" fontId="60" fillId="11" borderId="8" applyNumberFormat="0" applyAlignment="0" applyProtection="0"/>
    <xf numFmtId="0" fontId="60" fillId="46" borderId="8"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2" fillId="11" borderId="8" applyNumberFormat="0" applyAlignment="0" applyProtection="0"/>
    <xf numFmtId="0" fontId="2" fillId="11" borderId="8" applyNumberFormat="0" applyAlignment="0" applyProtection="0"/>
    <xf numFmtId="0" fontId="2"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 fillId="0" borderId="0" applyNumberFormat="0" applyFill="0" applyBorder="0" applyAlignment="0" applyProtection="0"/>
    <xf numFmtId="0" fontId="62" fillId="0" borderId="0" applyNumberFormat="0" applyFill="0" applyBorder="0" applyAlignment="0" applyProtection="0"/>
    <xf numFmtId="0" fontId="6" fillId="0" borderId="0" applyNumberFormat="0" applyFill="0" applyBorder="0" applyAlignment="0" applyProtection="0"/>
    <xf numFmtId="0" fontId="63" fillId="0" borderId="22" applyNumberFormat="0" applyFill="0" applyBorder="0" applyAlignment="0" applyProtection="0">
      <alignment horizontal="center"/>
    </xf>
    <xf numFmtId="0" fontId="64" fillId="0" borderId="22" applyNumberFormat="0" applyFill="0" applyProtection="0">
      <alignment horizontal="left" vertical="center"/>
    </xf>
    <xf numFmtId="0" fontId="5" fillId="0" borderId="0">
      <alignment horizontal="center" wrapText="1"/>
      <protection hidden="1"/>
    </xf>
    <xf numFmtId="0" fontId="43" fillId="0" borderId="0"/>
    <xf numFmtId="38" fontId="65" fillId="0" borderId="0" applyFont="0" applyFill="0" applyBorder="0" applyAlignment="0" applyProtection="0"/>
    <xf numFmtId="181" fontId="66" fillId="0" borderId="0" applyFont="0" applyFill="0" applyBorder="0" applyAlignment="0" applyProtection="0">
      <alignment horizontal="right"/>
    </xf>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8" fillId="0" borderId="0" applyFont="0" applyFill="0" applyBorder="0" applyAlignment="0" applyProtection="0"/>
    <xf numFmtId="182" fontId="66" fillId="0" borderId="0" applyFont="0" applyFill="0" applyBorder="0" applyAlignment="0" applyProtection="0">
      <alignment horizontal="right"/>
    </xf>
    <xf numFmtId="182" fontId="66" fillId="0" borderId="0" applyFont="0" applyFill="0" applyBorder="0" applyAlignment="0" applyProtection="0">
      <alignment horizontal="right"/>
    </xf>
    <xf numFmtId="182" fontId="66" fillId="0" borderId="0" applyFont="0" applyFill="0" applyBorder="0" applyAlignment="0" applyProtection="0">
      <alignment horizontal="right"/>
    </xf>
    <xf numFmtId="182" fontId="66" fillId="0" borderId="0" applyFont="0" applyFill="0" applyBorder="0" applyAlignment="0" applyProtection="0">
      <alignment horizontal="right"/>
    </xf>
    <xf numFmtId="182" fontId="66" fillId="0" borderId="0" applyFont="0" applyFill="0" applyBorder="0" applyAlignment="0" applyProtection="0">
      <alignment horizontal="right"/>
    </xf>
    <xf numFmtId="165" fontId="5" fillId="0" borderId="0" applyFont="0" applyFill="0" applyBorder="0" applyAlignment="0" applyProtection="0"/>
    <xf numFmtId="165" fontId="67" fillId="0" borderId="0" applyFont="0" applyFill="0" applyBorder="0" applyAlignment="0" applyProtection="0"/>
    <xf numFmtId="165" fontId="6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82" fontId="66" fillId="0" borderId="0" applyFont="0" applyFill="0" applyBorder="0" applyAlignment="0" applyProtection="0">
      <alignment horizontal="right"/>
    </xf>
    <xf numFmtId="182" fontId="66" fillId="0" borderId="0" applyFont="0" applyFill="0" applyBorder="0" applyAlignment="0" applyProtection="0">
      <alignment horizontal="right"/>
    </xf>
    <xf numFmtId="182" fontId="66" fillId="0" borderId="0" applyFont="0" applyFill="0" applyBorder="0" applyAlignment="0" applyProtection="0">
      <alignment horizontal="right"/>
    </xf>
    <xf numFmtId="182" fontId="66" fillId="0" borderId="0" applyFont="0" applyFill="0" applyBorder="0" applyAlignment="0" applyProtection="0">
      <alignment horizontal="right"/>
    </xf>
    <xf numFmtId="182" fontId="66" fillId="0" borderId="0" applyFont="0" applyFill="0" applyBorder="0" applyAlignment="0" applyProtection="0">
      <alignment horizontal="right"/>
    </xf>
    <xf numFmtId="182" fontId="66" fillId="0" borderId="0" applyFont="0" applyFill="0" applyBorder="0" applyAlignment="0" applyProtection="0">
      <alignment horizontal="right"/>
    </xf>
    <xf numFmtId="165"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5" fillId="0" borderId="0" applyFont="0" applyFill="0" applyBorder="0" applyAlignment="0" applyProtection="0"/>
    <xf numFmtId="40" fontId="5" fillId="0" borderId="0" applyFont="0" applyFill="0" applyBorder="0" applyProtection="0">
      <alignment horizontal="right"/>
    </xf>
    <xf numFmtId="3" fontId="5" fillId="0" borderId="0" applyFont="0" applyFill="0" applyBorder="0" applyAlignment="0" applyProtection="0"/>
    <xf numFmtId="0" fontId="68" fillId="64" borderId="0">
      <alignment horizontal="center" vertical="center" wrapText="1"/>
    </xf>
    <xf numFmtId="183" fontId="5" fillId="0" borderId="0" applyFont="0" applyFill="0" applyBorder="0" applyAlignment="0" applyProtection="0"/>
    <xf numFmtId="37" fontId="69" fillId="0" borderId="0" applyBorder="0" applyAlignment="0">
      <alignment horizontal="center"/>
    </xf>
    <xf numFmtId="184" fontId="70" fillId="0" borderId="0"/>
    <xf numFmtId="185" fontId="5" fillId="0" borderId="0" applyFill="0" applyBorder="0">
      <alignment horizontal="right"/>
      <protection locked="0"/>
    </xf>
    <xf numFmtId="0" fontId="71" fillId="0" borderId="0" applyBorder="0"/>
    <xf numFmtId="186" fontId="72" fillId="0" borderId="0"/>
    <xf numFmtId="187" fontId="66" fillId="0" borderId="0" applyFont="0" applyFill="0" applyBorder="0" applyAlignment="0" applyProtection="0">
      <alignment horizontal="right"/>
    </xf>
    <xf numFmtId="44" fontId="73" fillId="0" borderId="0" applyFont="0" applyFill="0" applyBorder="0" applyAlignment="0" applyProtection="0"/>
    <xf numFmtId="0" fontId="5" fillId="0" borderId="0"/>
    <xf numFmtId="44" fontId="40" fillId="0" borderId="0" applyFont="0" applyFill="0" applyBorder="0" applyAlignment="0" applyProtection="0"/>
    <xf numFmtId="44" fontId="40" fillId="0" borderId="0" applyFont="0" applyFill="0" applyBorder="0" applyAlignment="0" applyProtection="0"/>
    <xf numFmtId="44" fontId="40" fillId="0" borderId="0" applyFont="0" applyFill="0" applyBorder="0" applyAlignment="0" applyProtection="0"/>
    <xf numFmtId="44" fontId="40" fillId="0" borderId="0" applyFont="0" applyFill="0" applyBorder="0" applyAlignment="0" applyProtection="0"/>
    <xf numFmtId="44" fontId="40" fillId="0" borderId="0" applyFont="0" applyFill="0" applyBorder="0" applyAlignment="0" applyProtection="0"/>
    <xf numFmtId="8" fontId="74" fillId="0" borderId="0" applyFont="0" applyFill="0" applyBorder="0" applyAlignment="0" applyProtection="0"/>
    <xf numFmtId="44" fontId="8" fillId="0" borderId="0" applyFont="0" applyFill="0" applyBorder="0" applyAlignment="0" applyProtection="0"/>
    <xf numFmtId="44" fontId="73" fillId="0" borderId="0" applyFont="0" applyFill="0" applyBorder="0" applyAlignment="0" applyProtection="0"/>
    <xf numFmtId="164" fontId="5" fillId="0" borderId="0" applyFont="0" applyFill="0" applyBorder="0" applyAlignment="0" applyProtection="0"/>
    <xf numFmtId="188" fontId="5" fillId="0" borderId="0" applyNumberFormat="0" applyFont="0" applyFill="0" applyAlignment="0"/>
    <xf numFmtId="0" fontId="66" fillId="0" borderId="0" applyNumberFormat="0">
      <alignment horizontal="right"/>
    </xf>
    <xf numFmtId="0" fontId="75" fillId="65" borderId="23">
      <alignment horizontal="right" wrapText="1"/>
      <protection hidden="1"/>
    </xf>
    <xf numFmtId="14" fontId="76" fillId="65" borderId="23">
      <alignment horizontal="right" vertical="center"/>
      <protection hidden="1"/>
    </xf>
    <xf numFmtId="14" fontId="77" fillId="0" borderId="15">
      <alignment horizontal="right" vertical="center"/>
      <protection locked="0"/>
    </xf>
    <xf numFmtId="14" fontId="77" fillId="66" borderId="23">
      <alignment horizontal="right" vertical="center"/>
      <protection locked="0"/>
    </xf>
    <xf numFmtId="0" fontId="6" fillId="67" borderId="24" applyNumberFormat="0" applyBorder="0" applyAlignment="0">
      <protection locked="0"/>
    </xf>
    <xf numFmtId="189" fontId="78" fillId="68" borderId="15">
      <alignment horizontal="right"/>
      <protection locked="0"/>
    </xf>
    <xf numFmtId="43" fontId="78" fillId="68" borderId="15">
      <alignment horizontal="right"/>
      <protection locked="0"/>
    </xf>
    <xf numFmtId="0" fontId="79" fillId="69" borderId="23" applyBorder="0" applyAlignment="0">
      <alignment horizontal="right" vertical="center" wrapText="1"/>
      <protection hidden="1"/>
    </xf>
    <xf numFmtId="190" fontId="6" fillId="66" borderId="23">
      <protection hidden="1"/>
    </xf>
    <xf numFmtId="14" fontId="6" fillId="66" borderId="0">
      <alignment horizontal="left" shrinkToFit="1"/>
      <protection hidden="1"/>
    </xf>
    <xf numFmtId="40" fontId="6" fillId="65" borderId="23" applyAlignment="0">
      <alignment horizontal="right" wrapText="1"/>
      <protection hidden="1"/>
    </xf>
    <xf numFmtId="0" fontId="6" fillId="65" borderId="23">
      <alignment horizontal="right" wrapText="1"/>
      <protection hidden="1"/>
    </xf>
    <xf numFmtId="191" fontId="6" fillId="66" borderId="23" applyBorder="0">
      <alignment horizontal="left" vertical="center"/>
    </xf>
    <xf numFmtId="192" fontId="6" fillId="65" borderId="25"/>
    <xf numFmtId="167" fontId="6" fillId="70" borderId="25" applyBorder="0">
      <protection hidden="1"/>
    </xf>
    <xf numFmtId="193" fontId="80" fillId="65" borderId="15">
      <alignment horizontal="right"/>
      <protection locked="0"/>
    </xf>
    <xf numFmtId="194" fontId="81" fillId="65" borderId="15" applyBorder="0"/>
    <xf numFmtId="195" fontId="6" fillId="65" borderId="15" applyBorder="0" applyAlignment="0">
      <alignment horizontal="right"/>
      <protection hidden="1"/>
    </xf>
    <xf numFmtId="196" fontId="6" fillId="66" borderId="23">
      <alignment horizontal="left"/>
      <protection hidden="1"/>
    </xf>
    <xf numFmtId="197" fontId="6" fillId="66" borderId="25" applyBorder="0">
      <alignment horizontal="right"/>
      <protection hidden="1"/>
    </xf>
    <xf numFmtId="0" fontId="6" fillId="65" borderId="26" applyBorder="0" applyAlignment="0">
      <alignment horizontal="left"/>
      <protection hidden="1"/>
    </xf>
    <xf numFmtId="198" fontId="6" fillId="66" borderId="25" applyBorder="0">
      <alignment shrinkToFit="1"/>
      <protection hidden="1"/>
    </xf>
    <xf numFmtId="199" fontId="78" fillId="71" borderId="23" applyBorder="0" applyAlignment="0">
      <alignment horizontal="center" vertical="center"/>
      <protection locked="0"/>
    </xf>
    <xf numFmtId="0" fontId="5" fillId="0" borderId="0" applyNumberFormat="0" applyFont="0" applyFill="0" applyBorder="0" applyAlignment="0">
      <protection locked="0"/>
    </xf>
    <xf numFmtId="200" fontId="78" fillId="68" borderId="25">
      <protection locked="0"/>
    </xf>
    <xf numFmtId="201" fontId="77" fillId="0" borderId="27" applyBorder="0"/>
    <xf numFmtId="202" fontId="78" fillId="68" borderId="23">
      <alignment horizontal="right"/>
      <protection locked="0"/>
    </xf>
    <xf numFmtId="203" fontId="78" fillId="72" borderId="15">
      <alignment horizontal="right"/>
      <protection locked="0"/>
    </xf>
    <xf numFmtId="194" fontId="80" fillId="68" borderId="23" applyBorder="0">
      <alignment horizontal="right"/>
      <protection locked="0"/>
    </xf>
    <xf numFmtId="202" fontId="78" fillId="73" borderId="15">
      <alignment horizontal="right"/>
      <protection locked="0"/>
    </xf>
    <xf numFmtId="11" fontId="82" fillId="0" borderId="23">
      <alignment horizontal="left"/>
      <protection locked="0"/>
    </xf>
    <xf numFmtId="0" fontId="78" fillId="71" borderId="0" applyBorder="0" applyAlignment="0">
      <protection locked="0"/>
    </xf>
    <xf numFmtId="0" fontId="83" fillId="0" borderId="15">
      <alignment horizontal="right" wrapText="1"/>
      <protection locked="0"/>
    </xf>
    <xf numFmtId="49" fontId="38" fillId="74" borderId="22" applyBorder="0" applyAlignment="0">
      <alignment horizontal="center" vertical="center" wrapText="1"/>
    </xf>
    <xf numFmtId="167" fontId="78" fillId="68" borderId="28" applyBorder="0">
      <alignment horizontal="center"/>
      <protection locked="0"/>
    </xf>
    <xf numFmtId="204" fontId="78" fillId="68" borderId="23">
      <alignment horizontal="right"/>
      <protection locked="0"/>
    </xf>
    <xf numFmtId="0" fontId="78" fillId="71" borderId="0" applyBorder="0" applyAlignment="0">
      <protection locked="0"/>
    </xf>
    <xf numFmtId="15" fontId="5" fillId="0" borderId="0" applyProtection="0"/>
    <xf numFmtId="205" fontId="66" fillId="0" borderId="0" applyFont="0" applyFill="0" applyBorder="0" applyAlignment="0" applyProtection="0"/>
    <xf numFmtId="15" fontId="5" fillId="0" borderId="0" applyProtection="0"/>
    <xf numFmtId="38" fontId="74" fillId="0" borderId="0" applyFont="0" applyFill="0" applyBorder="0" applyAlignment="0" applyProtection="0"/>
    <xf numFmtId="206" fontId="5" fillId="0" borderId="0" applyFont="0" applyFill="0" applyBorder="0" applyAlignment="0" applyProtection="0"/>
    <xf numFmtId="40" fontId="74" fillId="0" borderId="0" applyFont="0" applyFill="0" applyBorder="0" applyAlignment="0" applyProtection="0"/>
    <xf numFmtId="207" fontId="48" fillId="0" borderId="0"/>
    <xf numFmtId="168" fontId="43" fillId="0" borderId="0" applyBorder="0"/>
    <xf numFmtId="168" fontId="43" fillId="0" borderId="29"/>
    <xf numFmtId="208" fontId="66" fillId="0" borderId="30" applyNumberFormat="0" applyFont="0" applyFill="0" applyAlignment="0" applyProtection="0"/>
    <xf numFmtId="0" fontId="84" fillId="40" borderId="17" applyNumberFormat="0" applyAlignment="0" applyProtection="0"/>
    <xf numFmtId="0" fontId="85" fillId="0" borderId="31" applyNumberFormat="0" applyFill="0" applyAlignment="0" applyProtection="0"/>
    <xf numFmtId="0" fontId="86" fillId="0" borderId="0" applyNumberFormat="0" applyFill="0" applyBorder="0" applyAlignment="0" applyProtection="0"/>
    <xf numFmtId="209" fontId="87" fillId="0" borderId="0" applyFont="0" applyFill="0" applyBorder="0" applyAlignment="0" applyProtection="0"/>
    <xf numFmtId="209" fontId="87" fillId="0" borderId="0" applyFont="0" applyFill="0" applyBorder="0" applyAlignment="0" applyProtection="0"/>
    <xf numFmtId="209" fontId="87" fillId="0" borderId="0" applyFont="0" applyFill="0" applyBorder="0" applyAlignment="0" applyProtection="0"/>
    <xf numFmtId="209" fontId="87" fillId="0" borderId="0" applyFont="0" applyFill="0" applyBorder="0" applyAlignment="0" applyProtection="0"/>
    <xf numFmtId="209" fontId="87" fillId="0" borderId="0" applyFont="0" applyFill="0" applyBorder="0" applyAlignment="0" applyProtection="0"/>
    <xf numFmtId="210" fontId="5" fillId="0" borderId="0" applyFont="0" applyFill="0" applyBorder="0" applyAlignment="0" applyProtection="0"/>
    <xf numFmtId="211" fontId="5" fillId="0" borderId="0" applyFon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88" fillId="0" borderId="0" applyNumberFormat="0" applyFill="0" applyBorder="0" applyAlignment="0" applyProtection="0"/>
    <xf numFmtId="0" fontId="86"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2" fontId="5" fillId="0" borderId="0" applyFont="0" applyFill="0" applyBorder="0" applyAlignment="0" applyProtection="0"/>
    <xf numFmtId="0" fontId="89" fillId="0" borderId="0" applyNumberFormat="0" applyFill="0" applyBorder="0" applyProtection="0">
      <alignment horizontal="left" vertical="center"/>
    </xf>
    <xf numFmtId="0" fontId="90" fillId="0" borderId="0" applyNumberFormat="0" applyFill="0" applyBorder="0" applyAlignment="0" applyProtection="0"/>
    <xf numFmtId="212" fontId="38" fillId="0" borderId="0" applyBorder="0" applyProtection="0"/>
    <xf numFmtId="213" fontId="91" fillId="0" borderId="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23" fillId="6" borderId="0" applyNumberFormat="0" applyBorder="0" applyAlignment="0" applyProtection="0"/>
    <xf numFmtId="0" fontId="23" fillId="6" borderId="0" applyNumberFormat="0" applyBorder="0" applyAlignment="0" applyProtection="0"/>
    <xf numFmtId="0" fontId="92" fillId="6" borderId="0" applyNumberFormat="0" applyBorder="0" applyAlignment="0" applyProtection="0"/>
    <xf numFmtId="0" fontId="93" fillId="41"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23" fillId="6" borderId="0" applyNumberFormat="0" applyBorder="0" applyAlignment="0" applyProtection="0"/>
    <xf numFmtId="0" fontId="23" fillId="6" borderId="0" applyNumberFormat="0" applyBorder="0" applyAlignment="0" applyProtection="0"/>
    <xf numFmtId="0" fontId="23"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214" fontId="70" fillId="0" borderId="0"/>
    <xf numFmtId="0" fontId="93" fillId="44" borderId="0" applyNumberFormat="0" applyBorder="0" applyAlignment="0" applyProtection="0"/>
    <xf numFmtId="215" fontId="66" fillId="0" borderId="0" applyFont="0" applyFill="0" applyBorder="0" applyAlignment="0" applyProtection="0">
      <alignment horizontal="right"/>
    </xf>
    <xf numFmtId="0" fontId="94" fillId="0" borderId="0" applyProtection="0">
      <alignment horizontal="right"/>
    </xf>
    <xf numFmtId="0" fontId="95" fillId="0" borderId="0">
      <alignment horizontal="center"/>
    </xf>
    <xf numFmtId="0" fontId="95" fillId="0" borderId="0">
      <alignment horizontal="center"/>
    </xf>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20" fillId="0" borderId="2" applyNumberFormat="0" applyFill="0" applyAlignment="0" applyProtection="0"/>
    <xf numFmtId="0" fontId="20" fillId="0" borderId="2" applyNumberFormat="0" applyFill="0" applyAlignment="0" applyProtection="0"/>
    <xf numFmtId="0" fontId="96" fillId="0" borderId="2" applyNumberFormat="0" applyFill="0" applyAlignment="0" applyProtection="0"/>
    <xf numFmtId="0" fontId="97" fillId="0" borderId="3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20" fillId="0" borderId="2" applyNumberFormat="0" applyFill="0" applyAlignment="0" applyProtection="0"/>
    <xf numFmtId="0" fontId="20" fillId="0" borderId="2" applyNumberFormat="0" applyFill="0" applyAlignment="0" applyProtection="0"/>
    <xf numFmtId="0" fontId="20" fillId="0" borderId="2" applyNumberFormat="0" applyFill="0" applyAlignment="0" applyProtection="0"/>
    <xf numFmtId="0" fontId="96" fillId="0" borderId="2" applyNumberFormat="0" applyFill="0" applyAlignment="0" applyProtection="0"/>
    <xf numFmtId="0" fontId="98" fillId="0" borderId="33"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99" fillId="0" borderId="3" applyNumberFormat="0" applyFill="0" applyAlignment="0" applyProtection="0"/>
    <xf numFmtId="0" fontId="100" fillId="0" borderId="34"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99" fillId="0" borderId="3" applyNumberFormat="0" applyFill="0" applyAlignment="0" applyProtection="0"/>
    <xf numFmtId="0" fontId="101" fillId="0" borderId="35"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102" fillId="0" borderId="4" applyNumberFormat="0" applyFill="0" applyAlignment="0" applyProtection="0"/>
    <xf numFmtId="0" fontId="103" fillId="0" borderId="36"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102" fillId="0" borderId="4" applyNumberFormat="0" applyFill="0" applyAlignment="0" applyProtection="0"/>
    <xf numFmtId="0" fontId="104" fillId="0" borderId="37"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02" fillId="0" borderId="0" applyNumberFormat="0" applyFill="0" applyBorder="0" applyAlignment="0" applyProtection="0"/>
    <xf numFmtId="0" fontId="103"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02" fillId="0" borderId="0" applyNumberFormat="0" applyFill="0" applyBorder="0" applyAlignment="0" applyProtection="0"/>
    <xf numFmtId="0" fontId="104"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216" fontId="43" fillId="0" borderId="0"/>
    <xf numFmtId="0" fontId="105" fillId="0" borderId="0" applyNumberFormat="0" applyFill="0" applyBorder="0" applyAlignment="0" applyProtection="0">
      <alignment vertical="top"/>
      <protection locked="0"/>
    </xf>
    <xf numFmtId="217" fontId="90" fillId="0" borderId="0" applyBorder="0" applyAlignment="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26" fillId="9" borderId="5" applyNumberFormat="0" applyAlignment="0" applyProtection="0"/>
    <xf numFmtId="0" fontId="26" fillId="9" borderId="5" applyNumberFormat="0" applyAlignment="0" applyProtection="0"/>
    <xf numFmtId="0" fontId="84" fillId="46" borderId="17" applyNumberFormat="0" applyAlignment="0" applyProtection="0"/>
    <xf numFmtId="0" fontId="106" fillId="9" borderId="5" applyNumberFormat="0" applyAlignment="0" applyProtection="0"/>
    <xf numFmtId="0" fontId="84" fillId="46" borderId="17" applyNumberFormat="0" applyAlignment="0" applyProtection="0"/>
    <xf numFmtId="0" fontId="84" fillId="46" borderId="17" applyNumberFormat="0" applyAlignment="0" applyProtection="0"/>
    <xf numFmtId="0" fontId="84" fillId="46" borderId="17" applyNumberFormat="0" applyAlignment="0" applyProtection="0"/>
    <xf numFmtId="0" fontId="84" fillId="46" borderId="17"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26" fillId="9" borderId="5" applyNumberFormat="0" applyAlignment="0" applyProtection="0"/>
    <xf numFmtId="0" fontId="26" fillId="9" borderId="5" applyNumberFormat="0" applyAlignment="0" applyProtection="0"/>
    <xf numFmtId="0" fontId="26" fillId="9" borderId="5" applyNumberFormat="0" applyAlignment="0" applyProtection="0"/>
    <xf numFmtId="0" fontId="106" fillId="9" borderId="5" applyNumberFormat="0" applyAlignment="0" applyProtection="0"/>
    <xf numFmtId="0" fontId="84" fillId="46" borderId="17" applyNumberFormat="0" applyAlignment="0" applyProtection="0"/>
    <xf numFmtId="0" fontId="106" fillId="9" borderId="5" applyNumberFormat="0" applyAlignment="0" applyProtection="0"/>
    <xf numFmtId="0" fontId="84" fillId="46" borderId="17" applyNumberFormat="0" applyAlignment="0" applyProtection="0"/>
    <xf numFmtId="0" fontId="106" fillId="9" borderId="5" applyNumberFormat="0" applyAlignment="0" applyProtection="0"/>
    <xf numFmtId="0" fontId="84" fillId="46" borderId="17"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5" fillId="0" borderId="0" applyFill="0" applyBorder="0">
      <alignment horizontal="right"/>
      <protection locked="0"/>
    </xf>
    <xf numFmtId="218" fontId="5" fillId="0" borderId="0" applyFill="0" applyBorder="0">
      <alignment horizontal="right"/>
      <protection locked="0"/>
    </xf>
    <xf numFmtId="0" fontId="6" fillId="0" borderId="0" applyNumberFormat="0" applyFill="0" applyBorder="0" applyAlignment="0" applyProtection="0"/>
    <xf numFmtId="0" fontId="38" fillId="0" borderId="0" applyNumberFormat="0" applyFill="0" applyBorder="0" applyAlignment="0" applyProtection="0"/>
    <xf numFmtId="0" fontId="6" fillId="0" borderId="0" applyNumberFormat="0" applyFill="0" applyBorder="0" applyAlignment="0" applyProtection="0"/>
    <xf numFmtId="0" fontId="74" fillId="0" borderId="0" applyFill="0" applyBorder="0">
      <alignment horizontal="right"/>
      <protection locked="0"/>
    </xf>
    <xf numFmtId="0" fontId="17" fillId="75" borderId="38">
      <alignment horizontal="left" vertical="center" wrapText="1"/>
    </xf>
    <xf numFmtId="0" fontId="107" fillId="0" borderId="0" applyNumberFormat="0" applyFill="0" applyBorder="0" applyProtection="0">
      <alignment horizontal="left" vertical="center"/>
    </xf>
    <xf numFmtId="0" fontId="108" fillId="0" borderId="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109" fillId="0" borderId="7" applyNumberFormat="0" applyFill="0" applyAlignment="0" applyProtection="0"/>
    <xf numFmtId="0" fontId="110" fillId="0" borderId="39"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11" fillId="0" borderId="15">
      <alignment horizontal="left"/>
      <protection locked="0"/>
    </xf>
    <xf numFmtId="0" fontId="112" fillId="0" borderId="0" applyBorder="0"/>
    <xf numFmtId="170" fontId="17" fillId="0" borderId="1" applyFont="0" applyFill="0" applyBorder="0" applyAlignment="0" applyProtection="0">
      <alignment horizontal="center"/>
    </xf>
    <xf numFmtId="0" fontId="113" fillId="0" borderId="0" applyNumberFormat="0" applyFill="0" applyBorder="0" applyAlignment="0"/>
    <xf numFmtId="38" fontId="113" fillId="0" borderId="0" applyBorder="0"/>
    <xf numFmtId="183" fontId="114" fillId="0" borderId="0" applyFont="0" applyFill="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115" fillId="8" borderId="0" applyNumberFormat="0" applyBorder="0" applyAlignment="0" applyProtection="0"/>
    <xf numFmtId="0" fontId="116" fillId="46"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117" fillId="46" borderId="0" applyNumberFormat="0" applyBorder="0" applyAlignment="0" applyProtection="0"/>
    <xf numFmtId="0" fontId="25" fillId="8" borderId="0" applyNumberFormat="0" applyBorder="0" applyAlignment="0" applyProtection="0"/>
    <xf numFmtId="0" fontId="115" fillId="8" borderId="0" applyNumberFormat="0" applyBorder="0" applyAlignment="0" applyProtection="0"/>
    <xf numFmtId="0" fontId="117" fillId="46" borderId="0" applyNumberFormat="0" applyBorder="0" applyAlignment="0" applyProtection="0"/>
    <xf numFmtId="0" fontId="117" fillId="46"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49" fontId="118" fillId="65" borderId="0" applyBorder="0" applyAlignment="0" applyProtection="0">
      <alignment horizontal="left" wrapText="1"/>
    </xf>
    <xf numFmtId="0" fontId="119" fillId="0" borderId="0"/>
    <xf numFmtId="219" fontId="5" fillId="0" borderId="0" applyFont="0" applyFill="0" applyBorder="0" applyAlignment="0"/>
    <xf numFmtId="0" fontId="1" fillId="0" borderId="0"/>
    <xf numFmtId="0" fontId="5" fillId="0" borderId="0"/>
    <xf numFmtId="0" fontId="5" fillId="0" borderId="0"/>
    <xf numFmtId="0" fontId="1" fillId="0" borderId="0"/>
    <xf numFmtId="0" fontId="5" fillId="0" borderId="0"/>
    <xf numFmtId="0" fontId="5" fillId="0" borderId="0"/>
    <xf numFmtId="0" fontId="5" fillId="0" borderId="0"/>
    <xf numFmtId="0" fontId="5" fillId="0" borderId="0"/>
    <xf numFmtId="0" fontId="5" fillId="0" borderId="0"/>
    <xf numFmtId="0" fontId="8" fillId="0" borderId="0"/>
    <xf numFmtId="0" fontId="5"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5" fillId="0" borderId="0"/>
    <xf numFmtId="0" fontId="5" fillId="0" borderId="0"/>
    <xf numFmtId="0" fontId="8" fillId="0" borderId="0"/>
    <xf numFmtId="0" fontId="5" fillId="0" borderId="0"/>
    <xf numFmtId="0" fontId="120" fillId="0" borderId="0"/>
    <xf numFmtId="0" fontId="1" fillId="0" borderId="0"/>
    <xf numFmtId="0" fontId="8" fillId="0" borderId="0"/>
    <xf numFmtId="0" fontId="120"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1" fillId="0" borderId="0"/>
    <xf numFmtId="0" fontId="6" fillId="0" borderId="0" applyFill="0" applyBorder="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applyFill="0" applyBorder="0"/>
    <xf numFmtId="0" fontId="6" fillId="0" borderId="0" applyFill="0" applyBorder="0"/>
    <xf numFmtId="0" fontId="6" fillId="0" borderId="0" applyFill="0" applyBorder="0"/>
    <xf numFmtId="0" fontId="6" fillId="0" borderId="0" applyFill="0" applyBorder="0"/>
    <xf numFmtId="0" fontId="6" fillId="0" borderId="0" applyFill="0" applyBorder="0"/>
    <xf numFmtId="0" fontId="6" fillId="0" borderId="0" applyFill="0" applyBorder="0"/>
    <xf numFmtId="0" fontId="6" fillId="0" borderId="0" applyFill="0" applyBorder="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applyFill="0" applyBorder="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applyFill="0" applyBorder="0"/>
    <xf numFmtId="0" fontId="6" fillId="0" borderId="0" applyFill="0" applyBorder="0"/>
    <xf numFmtId="0" fontId="6" fillId="0" borderId="0" applyFill="0" applyBorder="0"/>
    <xf numFmtId="0" fontId="6" fillId="0" borderId="0" applyFill="0" applyBorder="0"/>
    <xf numFmtId="0" fontId="6" fillId="0" borderId="0" applyFill="0" applyBorder="0"/>
    <xf numFmtId="0" fontId="6" fillId="0" borderId="0" applyFill="0" applyBorder="0"/>
    <xf numFmtId="0" fontId="6" fillId="0" borderId="0" applyFill="0" applyBorder="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applyFill="0" applyBorder="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applyFill="0" applyBorder="0"/>
    <xf numFmtId="0" fontId="6" fillId="0" borderId="0" applyFill="0" applyBorder="0"/>
    <xf numFmtId="0" fontId="6" fillId="0" borderId="0" applyFill="0" applyBorder="0"/>
    <xf numFmtId="0" fontId="6" fillId="0" borderId="0" applyFill="0" applyBorder="0"/>
    <xf numFmtId="0" fontId="6" fillId="0" borderId="0" applyFill="0" applyBorder="0"/>
    <xf numFmtId="0" fontId="6" fillId="0" borderId="0" applyFill="0" applyBorder="0"/>
    <xf numFmtId="0" fontId="6" fillId="0" borderId="0" applyFill="0" applyBorder="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applyFill="0" applyBorder="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6" fillId="0" borderId="0" applyFill="0" applyBorder="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1" fillId="0" borderId="0"/>
    <xf numFmtId="0" fontId="1" fillId="0" borderId="0"/>
    <xf numFmtId="0" fontId="6" fillId="0" borderId="0" applyFill="0" applyBorder="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6" fillId="0" borderId="0" applyFill="0" applyBorder="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6" fillId="0" borderId="0" applyFill="0" applyBorder="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6" fillId="0" borderId="0" applyFill="0" applyBorder="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6" fillId="0" borderId="0" applyFill="0" applyBorder="0"/>
    <xf numFmtId="0" fontId="8" fillId="0" borderId="0"/>
    <xf numFmtId="0" fontId="8" fillId="0" borderId="0"/>
    <xf numFmtId="0" fontId="8" fillId="0" borderId="0"/>
    <xf numFmtId="0" fontId="8" fillId="0" borderId="0"/>
    <xf numFmtId="0" fontId="8" fillId="0" borderId="0"/>
    <xf numFmtId="0" fontId="6" fillId="0" borderId="0" applyFill="0" applyBorder="0"/>
    <xf numFmtId="0" fontId="8" fillId="0" borderId="0"/>
    <xf numFmtId="0" fontId="8" fillId="0" borderId="0"/>
    <xf numFmtId="0" fontId="6" fillId="0" borderId="0" applyFill="0" applyBorder="0"/>
    <xf numFmtId="0" fontId="1"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5"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1" fillId="0" borderId="0"/>
    <xf numFmtId="0" fontId="1"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5" fillId="0" borderId="0"/>
    <xf numFmtId="0" fontId="1"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1" fillId="0" borderId="0"/>
    <xf numFmtId="0" fontId="1" fillId="0" borderId="0"/>
    <xf numFmtId="0" fontId="1" fillId="0" borderId="0"/>
    <xf numFmtId="0" fontId="5" fillId="0" borderId="0"/>
    <xf numFmtId="0" fontId="8" fillId="0" borderId="0"/>
    <xf numFmtId="0" fontId="5" fillId="0" borderId="0"/>
    <xf numFmtId="0" fontId="74" fillId="0" borderId="0"/>
    <xf numFmtId="0" fontId="5" fillId="0" borderId="0"/>
    <xf numFmtId="0" fontId="1" fillId="0" borderId="0"/>
    <xf numFmtId="0" fontId="5" fillId="0" borderId="0"/>
    <xf numFmtId="0" fontId="5" fillId="0" borderId="0"/>
    <xf numFmtId="0" fontId="8" fillId="0" borderId="0"/>
    <xf numFmtId="0" fontId="5" fillId="0" borderId="0"/>
    <xf numFmtId="0" fontId="5"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1" fillId="0" borderId="0"/>
    <xf numFmtId="0" fontId="73"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5" fillId="0" borderId="0"/>
    <xf numFmtId="0" fontId="5" fillId="0" borderId="0"/>
    <xf numFmtId="0" fontId="5" fillId="0" borderId="0">
      <alignment vertical="center"/>
    </xf>
    <xf numFmtId="0" fontId="5" fillId="0" borderId="0"/>
    <xf numFmtId="0" fontId="5" fillId="0" borderId="0"/>
    <xf numFmtId="0" fontId="73" fillId="0" borderId="0"/>
    <xf numFmtId="0" fontId="5" fillId="0" borderId="0"/>
    <xf numFmtId="0" fontId="5" fillId="0" borderId="0"/>
    <xf numFmtId="0" fontId="5" fillId="0" borderId="0"/>
    <xf numFmtId="0" fontId="5" fillId="0" borderId="0"/>
    <xf numFmtId="0" fontId="5" fillId="0" borderId="0"/>
    <xf numFmtId="0" fontId="5" fillId="0" borderId="0"/>
    <xf numFmtId="170" fontId="122" fillId="76" borderId="0"/>
    <xf numFmtId="0" fontId="5" fillId="0" borderId="0"/>
    <xf numFmtId="0" fontId="5" fillId="0" borderId="0"/>
    <xf numFmtId="0" fontId="5" fillId="0" borderId="0"/>
    <xf numFmtId="0" fontId="8"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8" fillId="0" borderId="0"/>
    <xf numFmtId="0" fontId="8" fillId="0" borderId="0"/>
    <xf numFmtId="0" fontId="8" fillId="0" borderId="0"/>
    <xf numFmtId="0" fontId="1" fillId="0" borderId="0"/>
    <xf numFmtId="0" fontId="8" fillId="0" borderId="0"/>
    <xf numFmtId="0" fontId="5"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1" fillId="0" borderId="0"/>
    <xf numFmtId="0" fontId="1"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5"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5" fillId="0" borderId="0"/>
    <xf numFmtId="0" fontId="5" fillId="0" borderId="0"/>
    <xf numFmtId="0" fontId="1"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1" fillId="0" borderId="0"/>
    <xf numFmtId="0" fontId="5" fillId="0" borderId="0"/>
    <xf numFmtId="0" fontId="5" fillId="0" borderId="0"/>
    <xf numFmtId="0" fontId="5" fillId="0" borderId="0"/>
    <xf numFmtId="0" fontId="5" fillId="0" borderId="0"/>
    <xf numFmtId="0" fontId="1" fillId="0" borderId="0"/>
    <xf numFmtId="0" fontId="123" fillId="0" borderId="0">
      <protection locked="0"/>
    </xf>
    <xf numFmtId="0" fontId="124" fillId="69" borderId="0" applyNumberFormat="0" applyFont="0" applyBorder="0" applyAlignment="0"/>
    <xf numFmtId="0" fontId="5" fillId="69" borderId="0" applyNumberFormat="0" applyFont="0" applyBorder="0" applyAlignment="0" applyProtection="0"/>
    <xf numFmtId="0" fontId="125" fillId="68" borderId="0" applyBorder="0" applyAlignment="0">
      <alignment horizontal="left" vertical="center"/>
      <protection hidden="1"/>
    </xf>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1" fillId="12" borderId="9" applyNumberFormat="0" applyFont="0" applyAlignment="0" applyProtection="0"/>
    <xf numFmtId="0" fontId="120"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120" fillId="39" borderId="40" applyNumberFormat="0" applyFont="0" applyAlignment="0" applyProtection="0"/>
    <xf numFmtId="0" fontId="1" fillId="12" borderId="9" applyNumberFormat="0" applyFont="0" applyAlignment="0" applyProtection="0"/>
    <xf numFmtId="0" fontId="120" fillId="39" borderId="40" applyNumberFormat="0" applyFont="0" applyAlignment="0" applyProtection="0"/>
    <xf numFmtId="0" fontId="1" fillId="12" borderId="9" applyNumberFormat="0" applyFont="0" applyAlignment="0" applyProtection="0"/>
    <xf numFmtId="0" fontId="120" fillId="39" borderId="40" applyNumberFormat="0" applyFont="0" applyAlignment="0" applyProtection="0"/>
    <xf numFmtId="0" fontId="8" fillId="12" borderId="9"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1" fillId="12" borderId="9"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1"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8" fillId="12" borderId="9" applyNumberFormat="0" applyFont="0" applyAlignment="0" applyProtection="0"/>
    <xf numFmtId="0" fontId="1" fillId="12" borderId="9" applyNumberFormat="0" applyFont="0" applyAlignment="0" applyProtection="0"/>
    <xf numFmtId="0" fontId="120" fillId="39" borderId="40"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8" fillId="12" borderId="9" applyNumberFormat="0" applyFont="0" applyAlignment="0" applyProtection="0"/>
    <xf numFmtId="0" fontId="126" fillId="0" borderId="15"/>
    <xf numFmtId="0" fontId="5" fillId="39" borderId="40" applyNumberFormat="0" applyFont="0" applyAlignment="0" applyProtection="0"/>
    <xf numFmtId="220" fontId="48" fillId="0" borderId="0"/>
    <xf numFmtId="0" fontId="6" fillId="0" borderId="0" applyNumberFormat="0" applyFill="0" applyBorder="0" applyAlignment="0" applyProtection="0"/>
    <xf numFmtId="0" fontId="38" fillId="0" borderId="0" applyNumberFormat="0" applyFill="0" applyBorder="0" applyAlignment="0" applyProtection="0"/>
    <xf numFmtId="0" fontId="62" fillId="0" borderId="0" applyNumberFormat="0" applyFill="0" applyBorder="0" applyAlignment="0" applyProtection="0"/>
    <xf numFmtId="0" fontId="38" fillId="0" borderId="0" applyNumberFormat="0" applyFill="0" applyBorder="0" applyAlignment="0" applyProtection="0"/>
    <xf numFmtId="0" fontId="127" fillId="0" borderId="0" applyNumberFormat="0" applyFill="0" applyBorder="0" applyAlignment="0" applyProtection="0"/>
    <xf numFmtId="0" fontId="6" fillId="0" borderId="0" applyNumberFormat="0" applyFill="0" applyBorder="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27" fillId="10" borderId="6" applyNumberFormat="0" applyAlignment="0" applyProtection="0"/>
    <xf numFmtId="0" fontId="27" fillId="10" borderId="6" applyNumberFormat="0" applyAlignment="0" applyProtection="0"/>
    <xf numFmtId="0" fontId="49" fillId="61" borderId="16" applyNumberFormat="0" applyAlignment="0" applyProtection="0"/>
    <xf numFmtId="0" fontId="128" fillId="10" borderId="6" applyNumberFormat="0" applyAlignment="0" applyProtection="0"/>
    <xf numFmtId="0" fontId="49" fillId="61" borderId="16" applyNumberFormat="0" applyAlignment="0" applyProtection="0"/>
    <xf numFmtId="0" fontId="49" fillId="61" borderId="16" applyNumberFormat="0" applyAlignment="0" applyProtection="0"/>
    <xf numFmtId="0" fontId="49" fillId="61" borderId="16" applyNumberFormat="0" applyAlignment="0" applyProtection="0"/>
    <xf numFmtId="0" fontId="49" fillId="61" borderId="1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27" fillId="10" borderId="6" applyNumberFormat="0" applyAlignment="0" applyProtection="0"/>
    <xf numFmtId="0" fontId="27" fillId="10" borderId="6" applyNumberFormat="0" applyAlignment="0" applyProtection="0"/>
    <xf numFmtId="0" fontId="27" fillId="10" borderId="6" applyNumberFormat="0" applyAlignment="0" applyProtection="0"/>
    <xf numFmtId="0" fontId="128" fillId="10" borderId="6" applyNumberFormat="0" applyAlignment="0" applyProtection="0"/>
    <xf numFmtId="0" fontId="49" fillId="61" borderId="16" applyNumberFormat="0" applyAlignment="0" applyProtection="0"/>
    <xf numFmtId="0" fontId="128" fillId="10" borderId="6" applyNumberFormat="0" applyAlignment="0" applyProtection="0"/>
    <xf numFmtId="0" fontId="49" fillId="61" borderId="16" applyNumberFormat="0" applyAlignment="0" applyProtection="0"/>
    <xf numFmtId="0" fontId="128" fillId="10" borderId="6" applyNumberFormat="0" applyAlignment="0" applyProtection="0"/>
    <xf numFmtId="0" fontId="49" fillId="61" borderId="1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1" fontId="129" fillId="0" borderId="0" applyProtection="0">
      <alignment horizontal="right" vertical="center"/>
    </xf>
    <xf numFmtId="221" fontId="17" fillId="0" borderId="0" applyFont="0">
      <alignment horizontal="centerContinuous"/>
    </xf>
    <xf numFmtId="222" fontId="48" fillId="0" borderId="0" applyFont="0" applyFill="0" applyBorder="0" applyAlignment="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40"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8" fillId="0" borderId="0" applyFont="0" applyFill="0" applyBorder="0" applyAlignment="0" applyProtection="0"/>
    <xf numFmtId="9" fontId="5" fillId="0" borderId="0" applyFont="0" applyFill="0" applyBorder="0" applyAlignment="0" applyProtection="0"/>
    <xf numFmtId="9" fontId="73"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223" fontId="5" fillId="0" borderId="0" applyFont="0" applyFill="0" applyBorder="0" applyProtection="0">
      <alignment horizontal="right"/>
    </xf>
    <xf numFmtId="167" fontId="46" fillId="0" borderId="0" applyFill="0" applyBorder="0" applyProtection="0">
      <alignment horizontal="right"/>
    </xf>
    <xf numFmtId="167" fontId="130" fillId="0" borderId="0" applyFill="0" applyBorder="0" applyProtection="0">
      <alignment horizontal="right"/>
    </xf>
    <xf numFmtId="0" fontId="131" fillId="0" borderId="0"/>
    <xf numFmtId="224" fontId="5" fillId="0" borderId="0" applyFill="0" applyBorder="0">
      <alignment horizontal="right"/>
      <protection locked="0"/>
    </xf>
    <xf numFmtId="225" fontId="5" fillId="0" borderId="0" applyFont="0" applyFill="0" applyBorder="0" applyAlignment="0" applyProtection="0"/>
    <xf numFmtId="0" fontId="132" fillId="0" borderId="0" applyFont="0" applyFill="0" applyBorder="0" applyAlignment="0" applyProtection="0"/>
    <xf numFmtId="0" fontId="133" fillId="0" borderId="0"/>
    <xf numFmtId="0" fontId="133" fillId="0" borderId="41">
      <alignment horizontal="right"/>
    </xf>
    <xf numFmtId="0" fontId="133" fillId="0" borderId="0"/>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226" fontId="72" fillId="0" borderId="0"/>
    <xf numFmtId="227" fontId="5" fillId="0" borderId="0" applyFont="0" applyFill="0" applyBorder="0" applyProtection="0">
      <alignment horizontal="right"/>
    </xf>
    <xf numFmtId="228" fontId="5" fillId="0" borderId="0" applyFont="0" applyFill="0" applyBorder="0" applyProtection="0">
      <alignment horizontal="right"/>
    </xf>
    <xf numFmtId="227" fontId="5" fillId="0" borderId="0" applyFont="0" applyFill="0" applyBorder="0" applyProtection="0">
      <alignment horizontal="right"/>
    </xf>
    <xf numFmtId="229" fontId="5" fillId="0" borderId="0">
      <alignment horizontal="right"/>
      <protection locked="0"/>
    </xf>
    <xf numFmtId="167" fontId="70" fillId="0" borderId="0"/>
    <xf numFmtId="0" fontId="134" fillId="0" borderId="15" applyNumberFormat="0" applyFill="0" applyBorder="0" applyAlignment="0" applyProtection="0">
      <protection hidden="1"/>
    </xf>
    <xf numFmtId="170" fontId="108" fillId="0" borderId="42" applyNumberFormat="0" applyAlignment="0" applyProtection="0">
      <alignment horizontal="right" vertical="center"/>
    </xf>
    <xf numFmtId="0" fontId="107" fillId="0" borderId="0" applyNumberFormat="0" applyFill="0" applyBorder="0" applyProtection="0">
      <alignment horizontal="right" vertical="center"/>
    </xf>
    <xf numFmtId="0" fontId="51" fillId="43" borderId="0" applyNumberFormat="0" applyBorder="0" applyAlignment="0" applyProtection="0"/>
    <xf numFmtId="230" fontId="135" fillId="0" borderId="0" applyFill="0" applyBorder="0">
      <alignment horizontal="right"/>
      <protection hidden="1"/>
    </xf>
    <xf numFmtId="0" fontId="37" fillId="0" borderId="0" applyFill="0" applyBorder="0" applyProtection="0">
      <alignment horizontal="left"/>
    </xf>
    <xf numFmtId="0" fontId="37" fillId="64" borderId="23">
      <alignment horizontal="center" vertical="center" wrapText="1"/>
      <protection hidden="1"/>
    </xf>
    <xf numFmtId="0" fontId="43" fillId="0" borderId="22">
      <alignment horizontal="center" vertical="center"/>
    </xf>
    <xf numFmtId="231" fontId="43" fillId="0" borderId="0"/>
    <xf numFmtId="170" fontId="136" fillId="0" borderId="0" applyFill="0" applyBorder="0" applyProtection="0">
      <alignment horizontal="right"/>
    </xf>
    <xf numFmtId="0" fontId="5" fillId="0" borderId="0"/>
    <xf numFmtId="0" fontId="74" fillId="0" borderId="0"/>
    <xf numFmtId="12" fontId="5" fillId="0" borderId="0" applyFont="0" applyFill="0" applyBorder="0" applyProtection="0">
      <alignment horizontal="right"/>
    </xf>
    <xf numFmtId="232" fontId="5" fillId="77" borderId="0" applyFont="0" applyFill="0" applyBorder="0" applyProtection="0">
      <alignment horizontal="right"/>
    </xf>
    <xf numFmtId="0" fontId="5" fillId="0" borderId="0"/>
    <xf numFmtId="0" fontId="91" fillId="0" borderId="0"/>
    <xf numFmtId="0" fontId="137" fillId="0" borderId="0" applyNumberFormat="0" applyFill="0" applyBorder="0" applyProtection="0">
      <alignment horizontal="left" vertical="center"/>
    </xf>
    <xf numFmtId="0" fontId="138" fillId="0" borderId="0"/>
    <xf numFmtId="0" fontId="137" fillId="0" borderId="1" applyNumberFormat="0" applyFill="0" applyProtection="0">
      <alignment horizontal="left" vertical="center"/>
    </xf>
    <xf numFmtId="219" fontId="6" fillId="0" borderId="0" applyFill="0" applyBorder="0" applyProtection="0"/>
    <xf numFmtId="0" fontId="139" fillId="0" borderId="14" applyNumberFormat="0" applyFill="0" applyBorder="0" applyAlignment="0" applyProtection="0"/>
    <xf numFmtId="0" fontId="140" fillId="0" borderId="0" applyBorder="0" applyProtection="0">
      <alignment vertical="center"/>
    </xf>
    <xf numFmtId="208" fontId="140" fillId="0" borderId="22" applyBorder="0" applyProtection="0">
      <alignment horizontal="right" vertical="center"/>
    </xf>
    <xf numFmtId="0" fontId="141" fillId="78" borderId="0" applyBorder="0" applyProtection="0">
      <alignment horizontal="centerContinuous" vertical="center"/>
    </xf>
    <xf numFmtId="0" fontId="141" fillId="79" borderId="22" applyBorder="0" applyProtection="0">
      <alignment horizontal="centerContinuous" vertical="center"/>
    </xf>
    <xf numFmtId="0" fontId="142" fillId="0" borderId="0" applyFill="0" applyBorder="0" applyProtection="0">
      <alignment horizontal="left"/>
    </xf>
    <xf numFmtId="0" fontId="143" fillId="0" borderId="29" applyFill="0" applyBorder="0" applyProtection="0">
      <alignment horizontal="left" vertical="top"/>
    </xf>
    <xf numFmtId="167" fontId="144" fillId="0" borderId="0" applyNumberFormat="0" applyFill="0" applyBorder="0">
      <alignment horizontal="left"/>
    </xf>
    <xf numFmtId="167" fontId="144" fillId="0" borderId="0" applyNumberFormat="0" applyFill="0" applyBorder="0">
      <alignment horizontal="right"/>
    </xf>
    <xf numFmtId="167" fontId="145" fillId="0" borderId="0" applyNumberFormat="0" applyFill="0" applyBorder="0">
      <alignment horizontal="right"/>
    </xf>
    <xf numFmtId="0" fontId="6" fillId="0" borderId="0"/>
    <xf numFmtId="0" fontId="146" fillId="0" borderId="0"/>
    <xf numFmtId="233" fontId="38" fillId="0" borderId="0" applyBorder="0" applyProtection="0">
      <alignment horizontal="right"/>
    </xf>
    <xf numFmtId="234" fontId="147" fillId="0" borderId="0">
      <alignment horizontal="right" vertical="center"/>
    </xf>
    <xf numFmtId="0" fontId="37" fillId="0" borderId="0" applyNumberFormat="0" applyFill="0" applyBorder="0" applyAlignment="0" applyProtection="0"/>
    <xf numFmtId="0" fontId="148" fillId="0" borderId="0" applyNumberFormat="0" applyFill="0" applyBorder="0" applyAlignment="0" applyProtection="0"/>
    <xf numFmtId="0" fontId="1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50" fillId="0" borderId="0">
      <alignment horizontal="center"/>
    </xf>
    <xf numFmtId="0" fontId="151" fillId="0" borderId="0">
      <alignment horizontal="center"/>
    </xf>
    <xf numFmtId="0" fontId="5" fillId="0" borderId="0" applyBorder="0"/>
    <xf numFmtId="0" fontId="151" fillId="0" borderId="0" applyNumberFormat="0" applyFill="0" applyBorder="0" applyAlignment="0" applyProtection="0"/>
    <xf numFmtId="0" fontId="151" fillId="0" borderId="0" applyNumberFormat="0" applyFill="0" applyBorder="0" applyAlignment="0" applyProtection="0"/>
    <xf numFmtId="0" fontId="74" fillId="0" borderId="0" applyBorder="0"/>
    <xf numFmtId="0" fontId="152" fillId="0" borderId="0"/>
    <xf numFmtId="0" fontId="153" fillId="0" borderId="0" applyFill="0" applyBorder="0" applyAlignment="0" applyProtection="0"/>
    <xf numFmtId="0" fontId="154" fillId="59" borderId="15"/>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3" fillId="0" borderId="10" applyNumberFormat="0" applyFill="0" applyAlignment="0" applyProtection="0"/>
    <xf numFmtId="0" fontId="3" fillId="0" borderId="10" applyNumberFormat="0" applyFill="0" applyAlignment="0" applyProtection="0"/>
    <xf numFmtId="0" fontId="85" fillId="0" borderId="43" applyNumberFormat="0" applyFill="0" applyAlignment="0" applyProtection="0"/>
    <xf numFmtId="0" fontId="12" fillId="0" borderId="10" applyNumberFormat="0" applyFill="0" applyAlignment="0" applyProtection="0"/>
    <xf numFmtId="0" fontId="85" fillId="0" borderId="43" applyNumberFormat="0" applyFill="0" applyAlignment="0" applyProtection="0"/>
    <xf numFmtId="0" fontId="85" fillId="0" borderId="43" applyNumberFormat="0" applyFill="0" applyAlignment="0" applyProtection="0"/>
    <xf numFmtId="0" fontId="85" fillId="0" borderId="43" applyNumberFormat="0" applyFill="0" applyAlignment="0" applyProtection="0"/>
    <xf numFmtId="0" fontId="85" fillId="0" borderId="43"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3" fillId="0" borderId="10" applyNumberFormat="0" applyFill="0" applyAlignment="0" applyProtection="0"/>
    <xf numFmtId="0" fontId="3" fillId="0" borderId="10" applyNumberFormat="0" applyFill="0" applyAlignment="0" applyProtection="0"/>
    <xf numFmtId="0" fontId="3" fillId="0" borderId="10" applyNumberFormat="0" applyFill="0" applyAlignment="0" applyProtection="0"/>
    <xf numFmtId="0" fontId="12" fillId="0" borderId="10" applyNumberFormat="0" applyFill="0" applyAlignment="0" applyProtection="0"/>
    <xf numFmtId="0" fontId="85" fillId="0" borderId="43" applyNumberFormat="0" applyFill="0" applyAlignment="0" applyProtection="0"/>
    <xf numFmtId="0" fontId="12" fillId="0" borderId="10" applyNumberFormat="0" applyFill="0" applyAlignment="0" applyProtection="0"/>
    <xf numFmtId="0" fontId="85" fillId="0" borderId="43" applyNumberFormat="0" applyFill="0" applyAlignment="0" applyProtection="0"/>
    <xf numFmtId="0" fontId="12" fillId="0" borderId="10" applyNumberFormat="0" applyFill="0" applyAlignment="0" applyProtection="0"/>
    <xf numFmtId="0" fontId="85" fillId="0" borderId="43"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235" fontId="6" fillId="0" borderId="0" applyBorder="0" applyProtection="0">
      <alignment horizontal="right"/>
    </xf>
    <xf numFmtId="40" fontId="91" fillId="0" borderId="0"/>
    <xf numFmtId="0" fontId="155" fillId="0" borderId="0" applyNumberFormat="0" applyFill="0" applyBorder="0" applyAlignment="0" applyProtection="0"/>
    <xf numFmtId="0" fontId="98" fillId="0" borderId="33" applyNumberFormat="0" applyFill="0" applyAlignment="0" applyProtection="0"/>
    <xf numFmtId="0" fontId="98" fillId="0" borderId="33" applyNumberFormat="0" applyFill="0" applyAlignment="0" applyProtection="0"/>
    <xf numFmtId="0" fontId="101" fillId="0" borderId="35" applyNumberFormat="0" applyFill="0" applyAlignment="0" applyProtection="0"/>
    <xf numFmtId="0" fontId="101" fillId="0" borderId="35"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226" fontId="156" fillId="0" borderId="0">
      <alignment horizontal="left"/>
      <protection locked="0"/>
    </xf>
    <xf numFmtId="219" fontId="157" fillId="0" borderId="0"/>
    <xf numFmtId="0" fontId="158" fillId="0" borderId="44" applyNumberFormat="0" applyFill="0" applyAlignment="0" applyProtection="0"/>
    <xf numFmtId="236" fontId="74" fillId="0" borderId="0" applyFont="0" applyFill="0" applyBorder="0" applyAlignment="0" applyProtection="0"/>
    <xf numFmtId="237" fontId="74" fillId="0" borderId="0" applyFont="0" applyFill="0" applyBorder="0" applyAlignment="0" applyProtection="0"/>
    <xf numFmtId="0" fontId="110"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18" fillId="0" borderId="0" applyNumberFormat="0" applyFill="0" applyBorder="0" applyAlignment="0" applyProtection="0"/>
    <xf numFmtId="0" fontId="110"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59" fillId="0" borderId="14" applyNumberFormat="0" applyFill="0" applyBorder="0" applyAlignment="0" applyProtection="0"/>
    <xf numFmtId="0" fontId="160" fillId="0" borderId="14" applyNumberFormat="0" applyFill="0" applyBorder="0" applyAlignment="0" applyProtection="0"/>
    <xf numFmtId="0" fontId="161" fillId="0" borderId="14" applyNumberFormat="0" applyFill="0" applyBorder="0" applyAlignment="0" applyProtection="0"/>
    <xf numFmtId="1" fontId="54" fillId="0" borderId="0">
      <alignment horizontal="right"/>
    </xf>
    <xf numFmtId="169" fontId="43" fillId="0" borderId="0"/>
    <xf numFmtId="0" fontId="127" fillId="80" borderId="45" applyNumberFormat="0" applyFont="0" applyBorder="0" applyAlignment="0" applyProtection="0">
      <alignment horizontal="right"/>
    </xf>
    <xf numFmtId="0" fontId="61" fillId="63" borderId="21" applyNumberFormat="0" applyAlignment="0" applyProtection="0"/>
    <xf numFmtId="238" fontId="162" fillId="0" borderId="0">
      <alignment horizontal="center"/>
    </xf>
    <xf numFmtId="239" fontId="162" fillId="0" borderId="0" applyFont="0" applyFill="0" applyBorder="0" applyAlignment="0" applyProtection="0">
      <alignment horizontal="center"/>
    </xf>
    <xf numFmtId="240" fontId="74" fillId="0" borderId="0" applyFont="0" applyFill="0" applyBorder="0" applyAlignment="0" applyProtection="0"/>
    <xf numFmtId="241" fontId="5" fillId="0" borderId="0"/>
    <xf numFmtId="240" fontId="69" fillId="0" borderId="0" applyFont="0" applyFill="0" applyBorder="0" applyAlignment="0" applyProtection="0"/>
    <xf numFmtId="238" fontId="162" fillId="0" borderId="0">
      <alignment horizontal="center"/>
    </xf>
    <xf numFmtId="0" fontId="65" fillId="0" borderId="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8" fillId="0" borderId="0" applyFont="0" applyFill="0" applyBorder="0" applyAlignment="0" applyProtection="0"/>
    <xf numFmtId="165" fontId="5" fillId="0" borderId="0" applyFont="0" applyFill="0" applyBorder="0" applyAlignment="0" applyProtection="0"/>
    <xf numFmtId="165" fontId="67" fillId="0" borderId="0" applyFont="0" applyFill="0" applyBorder="0" applyAlignment="0" applyProtection="0"/>
    <xf numFmtId="165" fontId="67"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 fillId="0" borderId="0" applyFont="0" applyFill="0" applyBorder="0" applyAlignment="0" applyProtection="0"/>
    <xf numFmtId="165" fontId="5" fillId="0" borderId="0" applyFont="0" applyFill="0" applyBorder="0" applyAlignment="0" applyProtection="0"/>
    <xf numFmtId="164" fontId="5" fillId="0" borderId="0" applyFont="0" applyFill="0" applyBorder="0" applyAlignment="0" applyProtection="0"/>
    <xf numFmtId="165" fontId="78" fillId="68" borderId="15">
      <alignment horizontal="right"/>
      <protection locked="0"/>
    </xf>
  </cellStyleXfs>
  <cellXfs count="163">
    <xf numFmtId="0" fontId="0" fillId="0" borderId="0" xfId="0"/>
    <xf numFmtId="0" fontId="3" fillId="0" borderId="0" xfId="0" applyFont="1" applyAlignment="1"/>
    <xf numFmtId="0" fontId="3" fillId="0" borderId="0" xfId="0" applyFont="1" applyBorder="1"/>
    <xf numFmtId="0" fontId="0" fillId="0" borderId="0" xfId="0" applyBorder="1" applyAlignment="1">
      <alignment horizontal="left" indent="1"/>
    </xf>
    <xf numFmtId="0" fontId="0" fillId="0" borderId="0" xfId="0" applyBorder="1" applyAlignment="1">
      <alignment horizontal="left" indent="2"/>
    </xf>
    <xf numFmtId="0" fontId="3" fillId="0" borderId="0" xfId="0" applyFont="1"/>
    <xf numFmtId="0" fontId="6" fillId="0" borderId="0" xfId="2" applyFont="1"/>
    <xf numFmtId="166" fontId="0" fillId="0" borderId="0" xfId="0" applyNumberFormat="1" applyBorder="1" applyAlignment="1">
      <alignment horizontal="center"/>
    </xf>
    <xf numFmtId="0" fontId="7" fillId="0" borderId="0" xfId="3" applyAlignment="1" applyProtection="1"/>
    <xf numFmtId="0" fontId="8" fillId="0" borderId="0" xfId="0" applyFont="1"/>
    <xf numFmtId="0" fontId="8" fillId="0" borderId="0" xfId="0" applyFont="1" applyAlignment="1">
      <alignment horizontal="center"/>
    </xf>
    <xf numFmtId="0" fontId="8" fillId="0" borderId="0" xfId="0" applyFont="1" applyFill="1"/>
    <xf numFmtId="0" fontId="9" fillId="3" borderId="0" xfId="0" applyFont="1" applyFill="1"/>
    <xf numFmtId="0" fontId="8" fillId="3" borderId="0" xfId="0" applyFont="1" applyFill="1"/>
    <xf numFmtId="0" fontId="8" fillId="3" borderId="0" xfId="0" applyFont="1" applyFill="1" applyAlignment="1">
      <alignment horizontal="center"/>
    </xf>
    <xf numFmtId="0" fontId="9" fillId="3" borderId="0" xfId="0" applyFont="1" applyFill="1" applyAlignment="1">
      <alignment horizontal="center"/>
    </xf>
    <xf numFmtId="0" fontId="10" fillId="0" borderId="0" xfId="0" applyFont="1" applyFill="1" applyAlignment="1">
      <alignment horizontal="center"/>
    </xf>
    <xf numFmtId="0" fontId="11" fillId="3" borderId="0" xfId="0" applyFont="1" applyFill="1"/>
    <xf numFmtId="0" fontId="11" fillId="3" borderId="0" xfId="0" applyFont="1" applyFill="1" applyAlignment="1">
      <alignment horizontal="center"/>
    </xf>
    <xf numFmtId="0" fontId="12" fillId="0" borderId="0" xfId="0" applyFont="1"/>
    <xf numFmtId="0" fontId="13" fillId="0" borderId="0" xfId="0" applyFont="1" applyFill="1"/>
    <xf numFmtId="0" fontId="8" fillId="0" borderId="0" xfId="0" applyFont="1" applyAlignment="1">
      <alignment horizontal="right"/>
    </xf>
    <xf numFmtId="4" fontId="8" fillId="0" borderId="0" xfId="0" applyNumberFormat="1" applyFont="1"/>
    <xf numFmtId="0" fontId="8" fillId="0" borderId="0" xfId="0" applyFont="1" applyFill="1" applyAlignment="1">
      <alignment horizontal="right"/>
    </xf>
    <xf numFmtId="0" fontId="8" fillId="0" borderId="0" xfId="0" applyFont="1" applyFill="1" applyAlignment="1">
      <alignment horizontal="center"/>
    </xf>
    <xf numFmtId="0" fontId="11" fillId="2" borderId="0" xfId="0" applyFont="1" applyFill="1"/>
    <xf numFmtId="0" fontId="11" fillId="2" borderId="0" xfId="0" applyFont="1" applyFill="1" applyAlignment="1">
      <alignment horizontal="center"/>
    </xf>
    <xf numFmtId="4" fontId="11" fillId="2" borderId="0" xfId="0" applyNumberFormat="1" applyFont="1" applyFill="1"/>
    <xf numFmtId="0" fontId="8" fillId="0" borderId="0" xfId="5"/>
    <xf numFmtId="0" fontId="8" fillId="0" borderId="0" xfId="5" applyFont="1"/>
    <xf numFmtId="0" fontId="14" fillId="3" borderId="0" xfId="5" applyFont="1" applyFill="1"/>
    <xf numFmtId="0" fontId="8" fillId="3" borderId="0" xfId="5" applyFill="1"/>
    <xf numFmtId="0" fontId="14" fillId="3" borderId="0" xfId="5" applyFont="1" applyFill="1" applyAlignment="1">
      <alignment horizontal="center"/>
    </xf>
    <xf numFmtId="0" fontId="15" fillId="0" borderId="0" xfId="5" applyFont="1"/>
    <xf numFmtId="14" fontId="16" fillId="0" borderId="0" xfId="6" applyNumberFormat="1" applyFont="1" applyFill="1" applyBorder="1" applyAlignment="1">
      <alignment horizontal="center" vertical="center" wrapText="1"/>
    </xf>
    <xf numFmtId="0" fontId="8" fillId="0" borderId="0" xfId="5" applyFill="1"/>
    <xf numFmtId="0" fontId="4" fillId="3" borderId="0" xfId="5" applyFont="1" applyFill="1"/>
    <xf numFmtId="0" fontId="8" fillId="5" borderId="0" xfId="5" applyFill="1"/>
    <xf numFmtId="0" fontId="3" fillId="5" borderId="0" xfId="5" applyFont="1" applyFill="1"/>
    <xf numFmtId="0" fontId="17" fillId="5" borderId="0" xfId="5" applyFont="1" applyFill="1"/>
    <xf numFmtId="0" fontId="8" fillId="4" borderId="0" xfId="5" applyFont="1" applyFill="1"/>
    <xf numFmtId="0" fontId="17" fillId="0" borderId="0" xfId="5" applyFont="1" applyFill="1"/>
    <xf numFmtId="0" fontId="8" fillId="0" borderId="0" xfId="5" applyAlignment="1">
      <alignment horizontal="right"/>
    </xf>
    <xf numFmtId="4" fontId="8" fillId="0" borderId="0" xfId="5" applyNumberFormat="1"/>
    <xf numFmtId="0" fontId="8" fillId="5" borderId="0" xfId="5" applyFont="1" applyFill="1"/>
    <xf numFmtId="0" fontId="8" fillId="5" borderId="0" xfId="5" applyFill="1" applyBorder="1"/>
    <xf numFmtId="0" fontId="8" fillId="0" borderId="0" xfId="5" applyFill="1" applyAlignment="1">
      <alignment horizontal="right"/>
    </xf>
    <xf numFmtId="0" fontId="8" fillId="0" borderId="0" xfId="5" applyFont="1" applyFill="1"/>
    <xf numFmtId="0" fontId="163" fillId="0" borderId="0" xfId="0" applyFont="1" applyAlignment="1">
      <alignment horizontal="center"/>
    </xf>
    <xf numFmtId="0" fontId="164" fillId="0" borderId="0" xfId="0" applyFont="1" applyAlignment="1">
      <alignment horizontal="center"/>
    </xf>
    <xf numFmtId="0" fontId="165" fillId="0" borderId="0" xfId="0" applyFont="1" applyAlignment="1">
      <alignment horizontal="center"/>
    </xf>
    <xf numFmtId="0" fontId="3" fillId="0" borderId="22" xfId="0" applyFont="1" applyBorder="1"/>
    <xf numFmtId="0" fontId="166" fillId="0" borderId="22" xfId="0" applyFont="1" applyBorder="1" applyAlignment="1">
      <alignment horizontal="center"/>
    </xf>
    <xf numFmtId="1" fontId="0" fillId="0" borderId="0" xfId="0" applyNumberFormat="1" applyBorder="1"/>
    <xf numFmtId="0" fontId="3" fillId="0" borderId="1" xfId="0" applyFont="1" applyBorder="1"/>
    <xf numFmtId="0" fontId="4" fillId="81" borderId="0" xfId="0" applyFont="1" applyFill="1" applyBorder="1"/>
    <xf numFmtId="0" fontId="0" fillId="0" borderId="0" xfId="0" applyAlignment="1">
      <alignment wrapText="1"/>
    </xf>
    <xf numFmtId="0" fontId="0" fillId="0" borderId="1" xfId="0" applyBorder="1"/>
    <xf numFmtId="166" fontId="166" fillId="0" borderId="1" xfId="0" applyNumberFormat="1" applyFont="1" applyBorder="1" applyAlignment="1">
      <alignment horizontal="center"/>
    </xf>
    <xf numFmtId="0" fontId="0" fillId="0" borderId="46" xfId="0" applyBorder="1"/>
    <xf numFmtId="166" fontId="0" fillId="0" borderId="46" xfId="0" applyNumberFormat="1" applyBorder="1"/>
    <xf numFmtId="166" fontId="166" fillId="0" borderId="46" xfId="0" applyNumberFormat="1" applyFont="1" applyBorder="1" applyAlignment="1">
      <alignment horizontal="center"/>
    </xf>
    <xf numFmtId="0" fontId="0" fillId="0" borderId="0" xfId="0" applyBorder="1"/>
    <xf numFmtId="166" fontId="0" fillId="0" borderId="0" xfId="0" applyNumberFormat="1" applyBorder="1"/>
    <xf numFmtId="166" fontId="166" fillId="0" borderId="0" xfId="0" applyNumberFormat="1" applyFont="1" applyBorder="1" applyAlignment="1">
      <alignment horizontal="center"/>
    </xf>
    <xf numFmtId="0" fontId="0" fillId="0" borderId="22" xfId="0" applyBorder="1"/>
    <xf numFmtId="166" fontId="0" fillId="0" borderId="22" xfId="0" applyNumberFormat="1" applyBorder="1"/>
    <xf numFmtId="166" fontId="166" fillId="0" borderId="22" xfId="0" applyNumberFormat="1" applyFont="1" applyBorder="1" applyAlignment="1">
      <alignment horizontal="center"/>
    </xf>
    <xf numFmtId="166" fontId="0" fillId="0" borderId="46" xfId="0" applyNumberFormat="1" applyBorder="1" applyAlignment="1">
      <alignment horizontal="right"/>
    </xf>
    <xf numFmtId="166" fontId="0" fillId="0" borderId="0" xfId="0" applyNumberFormat="1" applyBorder="1" applyAlignment="1">
      <alignment horizontal="right"/>
    </xf>
    <xf numFmtId="166" fontId="0" fillId="0" borderId="0" xfId="0" applyNumberFormat="1"/>
    <xf numFmtId="166" fontId="166" fillId="0" borderId="0" xfId="0" applyNumberFormat="1" applyFont="1" applyAlignment="1">
      <alignment horizontal="center"/>
    </xf>
    <xf numFmtId="0" fontId="165" fillId="0" borderId="0" xfId="0" applyFont="1" applyAlignment="1">
      <alignment horizontal="center" wrapText="1"/>
    </xf>
    <xf numFmtId="0" fontId="165" fillId="0" borderId="0" xfId="0" applyFont="1"/>
    <xf numFmtId="0" fontId="165" fillId="0" borderId="0" xfId="0" applyFont="1" applyAlignment="1">
      <alignment wrapText="1"/>
    </xf>
    <xf numFmtId="0" fontId="4" fillId="81" borderId="0" xfId="0" applyFont="1" applyFill="1" applyAlignment="1">
      <alignment wrapText="1"/>
    </xf>
    <xf numFmtId="0" fontId="2" fillId="81" borderId="0" xfId="0" applyFont="1" applyFill="1" applyBorder="1" applyAlignment="1">
      <alignment horizontal="center" wrapText="1"/>
    </xf>
    <xf numFmtId="0" fontId="2" fillId="81" borderId="0" xfId="0" applyFont="1" applyFill="1" applyAlignment="1">
      <alignment horizontal="center" wrapText="1"/>
    </xf>
    <xf numFmtId="166" fontId="0" fillId="0" borderId="22" xfId="0" applyNumberFormat="1" applyBorder="1" applyAlignment="1">
      <alignment horizontal="right"/>
    </xf>
    <xf numFmtId="0" fontId="3" fillId="0" borderId="46" xfId="0" applyFont="1" applyBorder="1"/>
    <xf numFmtId="0" fontId="0" fillId="0" borderId="22" xfId="0" applyBorder="1" applyAlignment="1">
      <alignment horizontal="left" indent="1"/>
    </xf>
    <xf numFmtId="166" fontId="0" fillId="0" borderId="1" xfId="0" applyNumberFormat="1" applyBorder="1" applyAlignment="1">
      <alignment horizontal="right"/>
    </xf>
    <xf numFmtId="0" fontId="0" fillId="0" borderId="0" xfId="0" applyBorder="1" applyAlignment="1">
      <alignment horizontal="right"/>
    </xf>
    <xf numFmtId="166" fontId="3" fillId="0" borderId="1" xfId="0" applyNumberFormat="1" applyFont="1" applyBorder="1" applyAlignment="1">
      <alignment horizontal="right"/>
    </xf>
    <xf numFmtId="0" fontId="0" fillId="0" borderId="22" xfId="0" applyBorder="1" applyAlignment="1">
      <alignment horizontal="right"/>
    </xf>
    <xf numFmtId="0" fontId="2" fillId="81" borderId="0" xfId="0" applyFont="1" applyFill="1" applyAlignment="1">
      <alignment wrapText="1"/>
    </xf>
    <xf numFmtId="0" fontId="0" fillId="0" borderId="0" xfId="4" applyNumberFormat="1" applyFont="1" applyBorder="1" applyAlignment="1"/>
    <xf numFmtId="242" fontId="0" fillId="0" borderId="0" xfId="0" applyNumberFormat="1" applyBorder="1" applyAlignment="1">
      <alignment horizontal="right"/>
    </xf>
    <xf numFmtId="242" fontId="166" fillId="0" borderId="0" xfId="0" applyNumberFormat="1" applyFont="1" applyBorder="1" applyAlignment="1">
      <alignment horizontal="center"/>
    </xf>
    <xf numFmtId="0" fontId="0" fillId="0" borderId="0" xfId="4" applyNumberFormat="1" applyFont="1" applyBorder="1" applyAlignment="1">
      <alignment horizontal="left"/>
    </xf>
    <xf numFmtId="0" fontId="1" fillId="0" borderId="0" xfId="4" applyNumberFormat="1" applyFont="1" applyBorder="1" applyAlignment="1"/>
    <xf numFmtId="0" fontId="1" fillId="0" borderId="0" xfId="4" applyNumberFormat="1" applyFont="1" applyBorder="1" applyAlignment="1">
      <alignment horizontal="left"/>
    </xf>
    <xf numFmtId="0" fontId="3" fillId="0" borderId="0" xfId="4" applyNumberFormat="1" applyFont="1" applyBorder="1" applyAlignment="1"/>
    <xf numFmtId="0" fontId="3" fillId="0" borderId="0" xfId="4" applyNumberFormat="1" applyFont="1" applyBorder="1" applyAlignment="1">
      <alignment horizontal="left"/>
    </xf>
    <xf numFmtId="0" fontId="0" fillId="0" borderId="0" xfId="4" applyNumberFormat="1" applyFont="1" applyBorder="1" applyAlignment="1">
      <alignment horizontal="left" indent="1"/>
    </xf>
    <xf numFmtId="0" fontId="3" fillId="0" borderId="0" xfId="4" applyNumberFormat="1" applyFont="1" applyBorder="1"/>
    <xf numFmtId="242" fontId="0" fillId="0" borderId="0" xfId="0" applyNumberFormat="1" applyBorder="1" applyAlignment="1">
      <alignment horizontal="center"/>
    </xf>
    <xf numFmtId="242" fontId="0" fillId="0" borderId="1" xfId="0" applyNumberFormat="1" applyBorder="1" applyAlignment="1">
      <alignment horizontal="right"/>
    </xf>
    <xf numFmtId="242" fontId="166" fillId="0" borderId="1" xfId="0" applyNumberFormat="1" applyFont="1" applyBorder="1" applyAlignment="1">
      <alignment horizontal="center"/>
    </xf>
    <xf numFmtId="0" fontId="3" fillId="0" borderId="1" xfId="0" applyFont="1" applyBorder="1" applyAlignment="1">
      <alignment horizontal="left"/>
    </xf>
    <xf numFmtId="0" fontId="0" fillId="0" borderId="1" xfId="0" applyBorder="1" applyAlignment="1">
      <alignment horizontal="left"/>
    </xf>
    <xf numFmtId="242" fontId="0" fillId="0" borderId="22" xfId="0" applyNumberFormat="1" applyBorder="1" applyAlignment="1">
      <alignment horizontal="right"/>
    </xf>
    <xf numFmtId="242" fontId="166" fillId="0" borderId="22" xfId="0" applyNumberFormat="1" applyFont="1" applyBorder="1" applyAlignment="1">
      <alignment horizontal="center"/>
    </xf>
    <xf numFmtId="0" fontId="3" fillId="0" borderId="22" xfId="0" applyFont="1" applyBorder="1" applyAlignment="1">
      <alignment horizontal="left"/>
    </xf>
    <xf numFmtId="9" fontId="8" fillId="0" borderId="0" xfId="1" applyFont="1"/>
    <xf numFmtId="0" fontId="17" fillId="82" borderId="0" xfId="0" applyFont="1" applyFill="1" applyAlignment="1">
      <alignment horizontal="left"/>
    </xf>
    <xf numFmtId="0" fontId="0" fillId="0" borderId="0" xfId="0" applyFill="1" applyBorder="1"/>
    <xf numFmtId="0" fontId="8" fillId="0" borderId="0" xfId="0" applyNumberFormat="1" applyFont="1"/>
    <xf numFmtId="0" fontId="4" fillId="81" borderId="0" xfId="0" applyFont="1" applyFill="1" applyBorder="1" applyAlignment="1"/>
    <xf numFmtId="0" fontId="6" fillId="0" borderId="0" xfId="2" applyFont="1" applyAlignment="1">
      <alignment wrapText="1"/>
    </xf>
    <xf numFmtId="0" fontId="6" fillId="0" borderId="0" xfId="2" applyFont="1" applyAlignment="1">
      <alignment horizontal="left"/>
    </xf>
    <xf numFmtId="1" fontId="3" fillId="0" borderId="0" xfId="1" applyNumberFormat="1" applyFont="1"/>
    <xf numFmtId="1" fontId="3" fillId="0" borderId="46" xfId="1" applyNumberFormat="1" applyFont="1" applyBorder="1"/>
    <xf numFmtId="1" fontId="3" fillId="0" borderId="22" xfId="1" applyNumberFormat="1" applyFont="1" applyBorder="1"/>
    <xf numFmtId="1" fontId="3" fillId="0" borderId="0" xfId="1" applyNumberFormat="1" applyFont="1" applyBorder="1"/>
    <xf numFmtId="1" fontId="3" fillId="0" borderId="0" xfId="1" applyNumberFormat="1" applyFont="1" applyBorder="1" applyAlignment="1">
      <alignment horizontal="right"/>
    </xf>
    <xf numFmtId="1" fontId="3" fillId="0" borderId="22" xfId="1" applyNumberFormat="1" applyFont="1" applyBorder="1" applyAlignment="1">
      <alignment horizontal="right"/>
    </xf>
    <xf numFmtId="0" fontId="2" fillId="81" borderId="0" xfId="0" applyFont="1" applyFill="1" applyBorder="1" applyAlignment="1">
      <alignment horizontal="right" wrapText="1"/>
    </xf>
    <xf numFmtId="1" fontId="3" fillId="0" borderId="0" xfId="0" applyNumberFormat="1" applyFont="1" applyBorder="1" applyAlignment="1">
      <alignment horizontal="right"/>
    </xf>
    <xf numFmtId="1" fontId="3" fillId="0" borderId="22" xfId="0" applyNumberFormat="1" applyFont="1" applyBorder="1" applyAlignment="1">
      <alignment horizontal="right"/>
    </xf>
    <xf numFmtId="0" fontId="2" fillId="81" borderId="0" xfId="0" applyFont="1" applyFill="1" applyBorder="1" applyAlignment="1">
      <alignment wrapText="1"/>
    </xf>
    <xf numFmtId="0" fontId="2" fillId="81" borderId="0" xfId="0" applyFont="1" applyFill="1" applyBorder="1" applyAlignment="1">
      <alignment horizontal="left" wrapText="1"/>
    </xf>
    <xf numFmtId="3" fontId="3" fillId="0" borderId="22" xfId="0" applyNumberFormat="1" applyFont="1" applyBorder="1"/>
    <xf numFmtId="3" fontId="3" fillId="0" borderId="46" xfId="0" applyNumberFormat="1" applyFont="1" applyBorder="1"/>
    <xf numFmtId="3" fontId="3" fillId="0" borderId="0" xfId="0" applyNumberFormat="1" applyFont="1" applyBorder="1"/>
    <xf numFmtId="3" fontId="3" fillId="0" borderId="0" xfId="0" applyNumberFormat="1" applyFont="1" applyBorder="1" applyAlignment="1">
      <alignment horizontal="right"/>
    </xf>
    <xf numFmtId="3" fontId="3" fillId="0" borderId="22" xfId="0" applyNumberFormat="1" applyFont="1" applyBorder="1" applyAlignment="1">
      <alignment horizontal="right"/>
    </xf>
    <xf numFmtId="3" fontId="3" fillId="0" borderId="46" xfId="0" applyNumberFormat="1" applyFont="1" applyBorder="1" applyAlignment="1">
      <alignment horizontal="right"/>
    </xf>
    <xf numFmtId="3" fontId="3" fillId="0" borderId="1" xfId="0" applyNumberFormat="1" applyFont="1" applyBorder="1" applyAlignment="1">
      <alignment horizontal="right"/>
    </xf>
    <xf numFmtId="243" fontId="3" fillId="0" borderId="0" xfId="0" applyNumberFormat="1" applyFont="1" applyBorder="1" applyAlignment="1">
      <alignment horizontal="right"/>
    </xf>
    <xf numFmtId="243" fontId="17" fillId="0" borderId="0" xfId="0" applyNumberFormat="1" applyFont="1" applyBorder="1" applyAlignment="1">
      <alignment horizontal="right"/>
    </xf>
    <xf numFmtId="243" fontId="0" fillId="0" borderId="0" xfId="0" applyNumberFormat="1" applyBorder="1" applyAlignment="1">
      <alignment horizontal="right"/>
    </xf>
    <xf numFmtId="243" fontId="3" fillId="0" borderId="1" xfId="0" applyNumberFormat="1" applyFont="1" applyBorder="1" applyAlignment="1">
      <alignment horizontal="right"/>
    </xf>
    <xf numFmtId="243" fontId="3" fillId="0" borderId="22" xfId="0" applyNumberFormat="1" applyFont="1" applyBorder="1" applyAlignment="1">
      <alignment horizontal="right"/>
    </xf>
    <xf numFmtId="0" fontId="168" fillId="0" borderId="0" xfId="0" applyFont="1"/>
    <xf numFmtId="0" fontId="169" fillId="0" borderId="0" xfId="0" applyFont="1" applyAlignment="1">
      <alignment horizontal="center"/>
    </xf>
    <xf numFmtId="0" fontId="2" fillId="81" borderId="0" xfId="0" applyFont="1" applyFill="1" applyAlignment="1">
      <alignment horizontal="right" wrapText="1"/>
    </xf>
    <xf numFmtId="166" fontId="0" fillId="0" borderId="1" xfId="0" applyNumberFormat="1" applyBorder="1"/>
    <xf numFmtId="0" fontId="166" fillId="0" borderId="1" xfId="0" applyFont="1" applyBorder="1" applyAlignment="1">
      <alignment horizontal="center"/>
    </xf>
    <xf numFmtId="0" fontId="170" fillId="0" borderId="0" xfId="0" applyFont="1" applyAlignment="1">
      <alignment horizontal="center" vertical="center"/>
    </xf>
    <xf numFmtId="0" fontId="171" fillId="0" borderId="0" xfId="0" applyFont="1" applyAlignment="1">
      <alignment vertical="center"/>
    </xf>
    <xf numFmtId="0" fontId="4" fillId="3" borderId="0" xfId="0" applyFont="1" applyFill="1"/>
    <xf numFmtId="0" fontId="0" fillId="0" borderId="0" xfId="0" applyAlignment="1">
      <alignment horizontal="left" indent="1"/>
    </xf>
    <xf numFmtId="0" fontId="0" fillId="0" borderId="0" xfId="0" applyAlignment="1">
      <alignment horizontal="left" vertical="top" wrapText="1"/>
    </xf>
    <xf numFmtId="0" fontId="0" fillId="0" borderId="0" xfId="0" applyAlignment="1">
      <alignment horizontal="left"/>
    </xf>
    <xf numFmtId="0" fontId="2" fillId="85" borderId="0" xfId="0" applyFont="1" applyFill="1"/>
    <xf numFmtId="0" fontId="2" fillId="84" borderId="0" xfId="0" applyFont="1" applyFill="1"/>
    <xf numFmtId="0" fontId="2" fillId="83" borderId="0" xfId="0" applyFont="1" applyFill="1"/>
    <xf numFmtId="0" fontId="2" fillId="81" borderId="0" xfId="0" applyFont="1" applyFill="1"/>
    <xf numFmtId="0" fontId="4" fillId="81" borderId="0" xfId="0" applyFont="1" applyFill="1"/>
    <xf numFmtId="0" fontId="4" fillId="3" borderId="0" xfId="0" applyFont="1" applyFill="1" applyAlignment="1">
      <alignment horizontal="left" indent="1"/>
    </xf>
    <xf numFmtId="0" fontId="6" fillId="0" borderId="0" xfId="2" applyFont="1" applyBorder="1" applyAlignment="1">
      <alignment horizontal="left" vertical="top" wrapText="1"/>
    </xf>
    <xf numFmtId="0" fontId="6" fillId="0" borderId="0" xfId="2" applyFont="1" applyBorder="1" applyAlignment="1">
      <alignment horizontal="left" vertical="top" wrapText="1"/>
    </xf>
    <xf numFmtId="0" fontId="16" fillId="0" borderId="0" xfId="6" applyNumberFormat="1" applyFont="1" applyFill="1" applyBorder="1" applyAlignment="1">
      <alignment horizontal="center" vertical="center" wrapText="1"/>
    </xf>
    <xf numFmtId="0" fontId="170" fillId="0" borderId="0" xfId="0" applyFont="1" applyAlignment="1">
      <alignment horizontal="center" vertical="center"/>
    </xf>
    <xf numFmtId="0" fontId="0" fillId="82" borderId="0" xfId="0" applyFill="1" applyAlignment="1">
      <alignment horizontal="left" wrapText="1"/>
    </xf>
    <xf numFmtId="0" fontId="0" fillId="0" borderId="0" xfId="0" applyAlignment="1">
      <alignment horizontal="left" vertical="top" wrapText="1"/>
    </xf>
    <xf numFmtId="0" fontId="0" fillId="0" borderId="0" xfId="0" applyAlignment="1">
      <alignment horizontal="left" vertical="top"/>
    </xf>
    <xf numFmtId="0" fontId="6" fillId="0" borderId="46" xfId="2" applyFont="1" applyBorder="1" applyAlignment="1">
      <alignment horizontal="left" vertical="top" wrapText="1"/>
    </xf>
    <xf numFmtId="0" fontId="6" fillId="0" borderId="0" xfId="2" applyFont="1" applyBorder="1" applyAlignment="1">
      <alignment horizontal="left" vertical="top" wrapText="1"/>
    </xf>
    <xf numFmtId="0" fontId="3" fillId="0" borderId="0" xfId="0" applyFont="1" applyAlignment="1">
      <alignment horizontal="left"/>
    </xf>
    <xf numFmtId="0" fontId="6" fillId="0" borderId="46" xfId="2" applyFont="1" applyBorder="1" applyAlignment="1">
      <alignment horizontal="left"/>
    </xf>
    <xf numFmtId="0" fontId="6" fillId="0" borderId="46" xfId="2" applyFont="1" applyBorder="1" applyAlignment="1"/>
  </cellXfs>
  <cellStyles count="5984">
    <cellStyle name="&quot;X&quot; Men" xfId="10" xr:uid="{00000000-0005-0000-0000-000000000000}"/>
    <cellStyle name="%" xfId="11" xr:uid="{00000000-0005-0000-0000-000001000000}"/>
    <cellStyle name="******************************************" xfId="12" xr:uid="{00000000-0005-0000-0000-000002000000}"/>
    <cellStyle name="]_x000a__x000a_Extension=conv.dll_x000a__x000a_MS-DOS Tools Extentions=C:\DOS\MSTOOLS.DLL_x000a__x000a__x000a__x000a_[Settings]_x000a__x000a_UNDELETE.DLL=C:\DOS\MSTOOLS.DLL_x000a__x000a_W" xfId="13" xr:uid="{00000000-0005-0000-0000-000003000000}"/>
    <cellStyle name="_Chart" xfId="14" xr:uid="{00000000-0005-0000-0000-000004000000}"/>
    <cellStyle name="_Comma" xfId="15" xr:uid="{00000000-0005-0000-0000-000005000000}"/>
    <cellStyle name="_Currency" xfId="16" xr:uid="{00000000-0005-0000-0000-000006000000}"/>
    <cellStyle name="_CurrencySpace" xfId="17" xr:uid="{00000000-0005-0000-0000-000007000000}"/>
    <cellStyle name="_ere_KADS_Full_Upload_Items" xfId="18" xr:uid="{00000000-0005-0000-0000-000008000000}"/>
    <cellStyle name="_FOR CLIENTS - SS Historical prices, US inventory" xfId="19" xr:uid="{00000000-0005-0000-0000-000009000000}"/>
    <cellStyle name="_Gold Fields Standard Model Extended September 2002 edition 4 20052002" xfId="20" xr:uid="{00000000-0005-0000-0000-00000A000000}"/>
    <cellStyle name="_Highland Gold Russian model template December rev1 2006" xfId="21" xr:uid="{00000000-0005-0000-0000-00000B000000}"/>
    <cellStyle name="_Ioannis" xfId="22" xr:uid="{00000000-0005-0000-0000-00000C000000}"/>
    <cellStyle name="_LOM ANG GFI HAR September  April  2006" xfId="23" xr:uid="{00000000-0005-0000-0000-00000D000000}"/>
    <cellStyle name="_LOM ANG GFI HAR September  April  2006 (version 1)" xfId="24" xr:uid="{00000000-0005-0000-0000-00000E000000}"/>
    <cellStyle name="_Multiple" xfId="25" xr:uid="{00000000-0005-0000-0000-00000F000000}"/>
    <cellStyle name="_MultipleSpace" xfId="26" xr:uid="{00000000-0005-0000-0000-000010000000}"/>
    <cellStyle name="_Percent" xfId="27" xr:uid="{00000000-0005-0000-0000-000011000000}"/>
    <cellStyle name="_PercentSpace" xfId="28" xr:uid="{00000000-0005-0000-0000-000012000000}"/>
    <cellStyle name="_Peter Hambro Russian model template December rev1 2006" xfId="29" xr:uid="{00000000-0005-0000-0000-000013000000}"/>
    <cellStyle name="_PGM s d model (June09_oldie)" xfId="30" xr:uid="{00000000-0005-0000-0000-000014000000}"/>
    <cellStyle name="_Platinum model 2009" xfId="31" xr:uid="{00000000-0005-0000-0000-000015000000}"/>
    <cellStyle name="_Polyus Russian model template December rev1 2006" xfId="32" xr:uid="{00000000-0005-0000-0000-000016000000}"/>
    <cellStyle name="_Rio_Tables and Charts 1H06 Results_20060721" xfId="33" xr:uid="{00000000-0005-0000-0000-000017000000}"/>
    <cellStyle name="_Stainless supply demandNEW" xfId="34" xr:uid="{00000000-0005-0000-0000-000018000000}"/>
    <cellStyle name="_TableHead" xfId="35" xr:uid="{00000000-0005-0000-0000-000019000000}"/>
    <cellStyle name="_TableHead_AQP Model_working__18" xfId="36" xr:uid="{00000000-0005-0000-0000-00001A000000}"/>
    <cellStyle name="_WorldGoldProduction" xfId="37" xr:uid="{00000000-0005-0000-0000-00001B000000}"/>
    <cellStyle name="=C:\WINNT35\SYSTEM32\COMMAND.COM" xfId="38" xr:uid="{00000000-0005-0000-0000-00001C000000}"/>
    <cellStyle name="0  + -" xfId="39" xr:uid="{00000000-0005-0000-0000-00001D000000}"/>
    <cellStyle name="0+ -" xfId="40" xr:uid="{00000000-0005-0000-0000-00001E000000}"/>
    <cellStyle name="0+   -" xfId="41" xr:uid="{00000000-0005-0000-0000-00001F000000}"/>
    <cellStyle name="06_per cent" xfId="42" xr:uid="{00000000-0005-0000-0000-000020000000}"/>
    <cellStyle name="07_Bold table text" xfId="43" xr:uid="{00000000-0005-0000-0000-000021000000}"/>
    <cellStyle name="1992" xfId="44" xr:uid="{00000000-0005-0000-0000-000022000000}"/>
    <cellStyle name="20% - Accent1 10" xfId="45" xr:uid="{00000000-0005-0000-0000-000023000000}"/>
    <cellStyle name="20% - Accent1 11" xfId="46" xr:uid="{00000000-0005-0000-0000-000024000000}"/>
    <cellStyle name="20% - Accent1 12" xfId="47" xr:uid="{00000000-0005-0000-0000-000025000000}"/>
    <cellStyle name="20% - Accent1 13" xfId="48" xr:uid="{00000000-0005-0000-0000-000026000000}"/>
    <cellStyle name="20% - Accent1 14" xfId="49" xr:uid="{00000000-0005-0000-0000-000027000000}"/>
    <cellStyle name="20% - Accent1 15" xfId="50" xr:uid="{00000000-0005-0000-0000-000028000000}"/>
    <cellStyle name="20% - Accent1 16" xfId="51" xr:uid="{00000000-0005-0000-0000-000029000000}"/>
    <cellStyle name="20% - Accent1 17" xfId="52" xr:uid="{00000000-0005-0000-0000-00002A000000}"/>
    <cellStyle name="20% - Accent1 18" xfId="53" xr:uid="{00000000-0005-0000-0000-00002B000000}"/>
    <cellStyle name="20% - Accent1 19" xfId="54" xr:uid="{00000000-0005-0000-0000-00002C000000}"/>
    <cellStyle name="20% - Accent1 2" xfId="55" xr:uid="{00000000-0005-0000-0000-00002D000000}"/>
    <cellStyle name="20% - Accent1 2 2" xfId="56" xr:uid="{00000000-0005-0000-0000-00002E000000}"/>
    <cellStyle name="20% - Accent1 2 3" xfId="57" xr:uid="{00000000-0005-0000-0000-00002F000000}"/>
    <cellStyle name="20% - Accent1 2 4" xfId="58" xr:uid="{00000000-0005-0000-0000-000030000000}"/>
    <cellStyle name="20% - Accent1 20" xfId="59" xr:uid="{00000000-0005-0000-0000-000031000000}"/>
    <cellStyle name="20% - Accent1 21" xfId="60" xr:uid="{00000000-0005-0000-0000-000032000000}"/>
    <cellStyle name="20% - Accent1 22" xfId="61" xr:uid="{00000000-0005-0000-0000-000033000000}"/>
    <cellStyle name="20% - Accent1 23" xfId="62" xr:uid="{00000000-0005-0000-0000-000034000000}"/>
    <cellStyle name="20% - Accent1 24" xfId="63" xr:uid="{00000000-0005-0000-0000-000035000000}"/>
    <cellStyle name="20% - Accent1 25" xfId="64" xr:uid="{00000000-0005-0000-0000-000036000000}"/>
    <cellStyle name="20% - Accent1 26" xfId="65" xr:uid="{00000000-0005-0000-0000-000037000000}"/>
    <cellStyle name="20% - Accent1 27" xfId="66" xr:uid="{00000000-0005-0000-0000-000038000000}"/>
    <cellStyle name="20% - Accent1 28" xfId="67" xr:uid="{00000000-0005-0000-0000-000039000000}"/>
    <cellStyle name="20% - Accent1 29" xfId="68" xr:uid="{00000000-0005-0000-0000-00003A000000}"/>
    <cellStyle name="20% - Accent1 3" xfId="69" xr:uid="{00000000-0005-0000-0000-00003B000000}"/>
    <cellStyle name="20% - Accent1 3 2" xfId="70" xr:uid="{00000000-0005-0000-0000-00003C000000}"/>
    <cellStyle name="20% - Accent1 3 3" xfId="71" xr:uid="{00000000-0005-0000-0000-00003D000000}"/>
    <cellStyle name="20% - Accent1 30" xfId="72" xr:uid="{00000000-0005-0000-0000-00003E000000}"/>
    <cellStyle name="20% - Accent1 31" xfId="73" xr:uid="{00000000-0005-0000-0000-00003F000000}"/>
    <cellStyle name="20% - Accent1 32" xfId="74" xr:uid="{00000000-0005-0000-0000-000040000000}"/>
    <cellStyle name="20% - Accent1 33" xfId="75" xr:uid="{00000000-0005-0000-0000-000041000000}"/>
    <cellStyle name="20% - Accent1 34" xfId="76" xr:uid="{00000000-0005-0000-0000-000042000000}"/>
    <cellStyle name="20% - Accent1 35" xfId="77" xr:uid="{00000000-0005-0000-0000-000043000000}"/>
    <cellStyle name="20% - Accent1 36" xfId="78" xr:uid="{00000000-0005-0000-0000-000044000000}"/>
    <cellStyle name="20% - Accent1 37" xfId="79" xr:uid="{00000000-0005-0000-0000-000045000000}"/>
    <cellStyle name="20% - Accent1 38" xfId="80" xr:uid="{00000000-0005-0000-0000-000046000000}"/>
    <cellStyle name="20% - Accent1 39" xfId="81" xr:uid="{00000000-0005-0000-0000-000047000000}"/>
    <cellStyle name="20% - Accent1 4" xfId="82" xr:uid="{00000000-0005-0000-0000-000048000000}"/>
    <cellStyle name="20% - Accent1 40" xfId="83" xr:uid="{00000000-0005-0000-0000-000049000000}"/>
    <cellStyle name="20% - Accent1 41" xfId="84" xr:uid="{00000000-0005-0000-0000-00004A000000}"/>
    <cellStyle name="20% - Accent1 42" xfId="85" xr:uid="{00000000-0005-0000-0000-00004B000000}"/>
    <cellStyle name="20% - Accent1 43" xfId="86" xr:uid="{00000000-0005-0000-0000-00004C000000}"/>
    <cellStyle name="20% - Accent1 44" xfId="87" xr:uid="{00000000-0005-0000-0000-00004D000000}"/>
    <cellStyle name="20% - Accent1 45" xfId="88" xr:uid="{00000000-0005-0000-0000-00004E000000}"/>
    <cellStyle name="20% - Accent1 5" xfId="89" xr:uid="{00000000-0005-0000-0000-00004F000000}"/>
    <cellStyle name="20% - Accent1 5 2" xfId="90" xr:uid="{00000000-0005-0000-0000-000050000000}"/>
    <cellStyle name="20% - Accent1 6" xfId="91" xr:uid="{00000000-0005-0000-0000-000051000000}"/>
    <cellStyle name="20% - Accent1 7" xfId="92" xr:uid="{00000000-0005-0000-0000-000052000000}"/>
    <cellStyle name="20% - Accent1 8" xfId="93" xr:uid="{00000000-0005-0000-0000-000053000000}"/>
    <cellStyle name="20% - Accent1 9" xfId="94" xr:uid="{00000000-0005-0000-0000-000054000000}"/>
    <cellStyle name="20% - Accent2 10" xfId="95" xr:uid="{00000000-0005-0000-0000-000055000000}"/>
    <cellStyle name="20% - Accent2 11" xfId="96" xr:uid="{00000000-0005-0000-0000-000056000000}"/>
    <cellStyle name="20% - Accent2 12" xfId="97" xr:uid="{00000000-0005-0000-0000-000057000000}"/>
    <cellStyle name="20% - Accent2 13" xfId="98" xr:uid="{00000000-0005-0000-0000-000058000000}"/>
    <cellStyle name="20% - Accent2 14" xfId="99" xr:uid="{00000000-0005-0000-0000-000059000000}"/>
    <cellStyle name="20% - Accent2 15" xfId="100" xr:uid="{00000000-0005-0000-0000-00005A000000}"/>
    <cellStyle name="20% - Accent2 16" xfId="101" xr:uid="{00000000-0005-0000-0000-00005B000000}"/>
    <cellStyle name="20% - Accent2 17" xfId="102" xr:uid="{00000000-0005-0000-0000-00005C000000}"/>
    <cellStyle name="20% - Accent2 18" xfId="103" xr:uid="{00000000-0005-0000-0000-00005D000000}"/>
    <cellStyle name="20% - Accent2 19" xfId="104" xr:uid="{00000000-0005-0000-0000-00005E000000}"/>
    <cellStyle name="20% - Accent2 2" xfId="105" xr:uid="{00000000-0005-0000-0000-00005F000000}"/>
    <cellStyle name="20% - Accent2 2 2" xfId="106" xr:uid="{00000000-0005-0000-0000-000060000000}"/>
    <cellStyle name="20% - Accent2 2 3" xfId="107" xr:uid="{00000000-0005-0000-0000-000061000000}"/>
    <cellStyle name="20% - Accent2 2 4" xfId="108" xr:uid="{00000000-0005-0000-0000-000062000000}"/>
    <cellStyle name="20% - Accent2 20" xfId="109" xr:uid="{00000000-0005-0000-0000-000063000000}"/>
    <cellStyle name="20% - Accent2 21" xfId="110" xr:uid="{00000000-0005-0000-0000-000064000000}"/>
    <cellStyle name="20% - Accent2 22" xfId="111" xr:uid="{00000000-0005-0000-0000-000065000000}"/>
    <cellStyle name="20% - Accent2 23" xfId="112" xr:uid="{00000000-0005-0000-0000-000066000000}"/>
    <cellStyle name="20% - Accent2 24" xfId="113" xr:uid="{00000000-0005-0000-0000-000067000000}"/>
    <cellStyle name="20% - Accent2 25" xfId="114" xr:uid="{00000000-0005-0000-0000-000068000000}"/>
    <cellStyle name="20% - Accent2 26" xfId="115" xr:uid="{00000000-0005-0000-0000-000069000000}"/>
    <cellStyle name="20% - Accent2 27" xfId="116" xr:uid="{00000000-0005-0000-0000-00006A000000}"/>
    <cellStyle name="20% - Accent2 28" xfId="117" xr:uid="{00000000-0005-0000-0000-00006B000000}"/>
    <cellStyle name="20% - Accent2 29" xfId="118" xr:uid="{00000000-0005-0000-0000-00006C000000}"/>
    <cellStyle name="20% - Accent2 3" xfId="119" xr:uid="{00000000-0005-0000-0000-00006D000000}"/>
    <cellStyle name="20% - Accent2 3 2" xfId="120" xr:uid="{00000000-0005-0000-0000-00006E000000}"/>
    <cellStyle name="20% - Accent2 3 3" xfId="121" xr:uid="{00000000-0005-0000-0000-00006F000000}"/>
    <cellStyle name="20% - Accent2 30" xfId="122" xr:uid="{00000000-0005-0000-0000-000070000000}"/>
    <cellStyle name="20% - Accent2 31" xfId="123" xr:uid="{00000000-0005-0000-0000-000071000000}"/>
    <cellStyle name="20% - Accent2 32" xfId="124" xr:uid="{00000000-0005-0000-0000-000072000000}"/>
    <cellStyle name="20% - Accent2 33" xfId="125" xr:uid="{00000000-0005-0000-0000-000073000000}"/>
    <cellStyle name="20% - Accent2 34" xfId="126" xr:uid="{00000000-0005-0000-0000-000074000000}"/>
    <cellStyle name="20% - Accent2 35" xfId="127" xr:uid="{00000000-0005-0000-0000-000075000000}"/>
    <cellStyle name="20% - Accent2 36" xfId="128" xr:uid="{00000000-0005-0000-0000-000076000000}"/>
    <cellStyle name="20% - Accent2 37" xfId="129" xr:uid="{00000000-0005-0000-0000-000077000000}"/>
    <cellStyle name="20% - Accent2 38" xfId="130" xr:uid="{00000000-0005-0000-0000-000078000000}"/>
    <cellStyle name="20% - Accent2 39" xfId="131" xr:uid="{00000000-0005-0000-0000-000079000000}"/>
    <cellStyle name="20% - Accent2 4" xfId="132" xr:uid="{00000000-0005-0000-0000-00007A000000}"/>
    <cellStyle name="20% - Accent2 40" xfId="133" xr:uid="{00000000-0005-0000-0000-00007B000000}"/>
    <cellStyle name="20% - Accent2 41" xfId="134" xr:uid="{00000000-0005-0000-0000-00007C000000}"/>
    <cellStyle name="20% - Accent2 42" xfId="135" xr:uid="{00000000-0005-0000-0000-00007D000000}"/>
    <cellStyle name="20% - Accent2 43" xfId="136" xr:uid="{00000000-0005-0000-0000-00007E000000}"/>
    <cellStyle name="20% - Accent2 44" xfId="137" xr:uid="{00000000-0005-0000-0000-00007F000000}"/>
    <cellStyle name="20% - Accent2 45" xfId="138" xr:uid="{00000000-0005-0000-0000-000080000000}"/>
    <cellStyle name="20% - Accent2 5" xfId="139" xr:uid="{00000000-0005-0000-0000-000081000000}"/>
    <cellStyle name="20% - Accent2 5 2" xfId="140" xr:uid="{00000000-0005-0000-0000-000082000000}"/>
    <cellStyle name="20% - Accent2 6" xfId="141" xr:uid="{00000000-0005-0000-0000-000083000000}"/>
    <cellStyle name="20% - Accent2 7" xfId="142" xr:uid="{00000000-0005-0000-0000-000084000000}"/>
    <cellStyle name="20% - Accent2 8" xfId="143" xr:uid="{00000000-0005-0000-0000-000085000000}"/>
    <cellStyle name="20% - Accent2 9" xfId="144" xr:uid="{00000000-0005-0000-0000-000086000000}"/>
    <cellStyle name="20% - Accent3 10" xfId="145" xr:uid="{00000000-0005-0000-0000-000087000000}"/>
    <cellStyle name="20% - Accent3 11" xfId="146" xr:uid="{00000000-0005-0000-0000-000088000000}"/>
    <cellStyle name="20% - Accent3 12" xfId="147" xr:uid="{00000000-0005-0000-0000-000089000000}"/>
    <cellStyle name="20% - Accent3 13" xfId="148" xr:uid="{00000000-0005-0000-0000-00008A000000}"/>
    <cellStyle name="20% - Accent3 14" xfId="149" xr:uid="{00000000-0005-0000-0000-00008B000000}"/>
    <cellStyle name="20% - Accent3 15" xfId="150" xr:uid="{00000000-0005-0000-0000-00008C000000}"/>
    <cellStyle name="20% - Accent3 16" xfId="151" xr:uid="{00000000-0005-0000-0000-00008D000000}"/>
    <cellStyle name="20% - Accent3 17" xfId="152" xr:uid="{00000000-0005-0000-0000-00008E000000}"/>
    <cellStyle name="20% - Accent3 18" xfId="153" xr:uid="{00000000-0005-0000-0000-00008F000000}"/>
    <cellStyle name="20% - Accent3 19" xfId="154" xr:uid="{00000000-0005-0000-0000-000090000000}"/>
    <cellStyle name="20% - Accent3 2" xfId="155" xr:uid="{00000000-0005-0000-0000-000091000000}"/>
    <cellStyle name="20% - Accent3 2 2" xfId="156" xr:uid="{00000000-0005-0000-0000-000092000000}"/>
    <cellStyle name="20% - Accent3 2 3" xfId="157" xr:uid="{00000000-0005-0000-0000-000093000000}"/>
    <cellStyle name="20% - Accent3 2 4" xfId="158" xr:uid="{00000000-0005-0000-0000-000094000000}"/>
    <cellStyle name="20% - Accent3 20" xfId="159" xr:uid="{00000000-0005-0000-0000-000095000000}"/>
    <cellStyle name="20% - Accent3 21" xfId="160" xr:uid="{00000000-0005-0000-0000-000096000000}"/>
    <cellStyle name="20% - Accent3 22" xfId="161" xr:uid="{00000000-0005-0000-0000-000097000000}"/>
    <cellStyle name="20% - Accent3 23" xfId="162" xr:uid="{00000000-0005-0000-0000-000098000000}"/>
    <cellStyle name="20% - Accent3 24" xfId="163" xr:uid="{00000000-0005-0000-0000-000099000000}"/>
    <cellStyle name="20% - Accent3 25" xfId="164" xr:uid="{00000000-0005-0000-0000-00009A000000}"/>
    <cellStyle name="20% - Accent3 26" xfId="165" xr:uid="{00000000-0005-0000-0000-00009B000000}"/>
    <cellStyle name="20% - Accent3 27" xfId="166" xr:uid="{00000000-0005-0000-0000-00009C000000}"/>
    <cellStyle name="20% - Accent3 28" xfId="167" xr:uid="{00000000-0005-0000-0000-00009D000000}"/>
    <cellStyle name="20% - Accent3 29" xfId="168" xr:uid="{00000000-0005-0000-0000-00009E000000}"/>
    <cellStyle name="20% - Accent3 3" xfId="169" xr:uid="{00000000-0005-0000-0000-00009F000000}"/>
    <cellStyle name="20% - Accent3 3 2" xfId="170" xr:uid="{00000000-0005-0000-0000-0000A0000000}"/>
    <cellStyle name="20% - Accent3 3 3" xfId="171" xr:uid="{00000000-0005-0000-0000-0000A1000000}"/>
    <cellStyle name="20% - Accent3 30" xfId="172" xr:uid="{00000000-0005-0000-0000-0000A2000000}"/>
    <cellStyle name="20% - Accent3 31" xfId="173" xr:uid="{00000000-0005-0000-0000-0000A3000000}"/>
    <cellStyle name="20% - Accent3 32" xfId="174" xr:uid="{00000000-0005-0000-0000-0000A4000000}"/>
    <cellStyle name="20% - Accent3 33" xfId="175" xr:uid="{00000000-0005-0000-0000-0000A5000000}"/>
    <cellStyle name="20% - Accent3 34" xfId="176" xr:uid="{00000000-0005-0000-0000-0000A6000000}"/>
    <cellStyle name="20% - Accent3 35" xfId="177" xr:uid="{00000000-0005-0000-0000-0000A7000000}"/>
    <cellStyle name="20% - Accent3 36" xfId="178" xr:uid="{00000000-0005-0000-0000-0000A8000000}"/>
    <cellStyle name="20% - Accent3 37" xfId="179" xr:uid="{00000000-0005-0000-0000-0000A9000000}"/>
    <cellStyle name="20% - Accent3 38" xfId="180" xr:uid="{00000000-0005-0000-0000-0000AA000000}"/>
    <cellStyle name="20% - Accent3 39" xfId="181" xr:uid="{00000000-0005-0000-0000-0000AB000000}"/>
    <cellStyle name="20% - Accent3 4" xfId="182" xr:uid="{00000000-0005-0000-0000-0000AC000000}"/>
    <cellStyle name="20% - Accent3 40" xfId="183" xr:uid="{00000000-0005-0000-0000-0000AD000000}"/>
    <cellStyle name="20% - Accent3 41" xfId="184" xr:uid="{00000000-0005-0000-0000-0000AE000000}"/>
    <cellStyle name="20% - Accent3 42" xfId="185" xr:uid="{00000000-0005-0000-0000-0000AF000000}"/>
    <cellStyle name="20% - Accent3 43" xfId="186" xr:uid="{00000000-0005-0000-0000-0000B0000000}"/>
    <cellStyle name="20% - Accent3 44" xfId="187" xr:uid="{00000000-0005-0000-0000-0000B1000000}"/>
    <cellStyle name="20% - Accent3 45" xfId="188" xr:uid="{00000000-0005-0000-0000-0000B2000000}"/>
    <cellStyle name="20% - Accent3 5" xfId="189" xr:uid="{00000000-0005-0000-0000-0000B3000000}"/>
    <cellStyle name="20% - Accent3 5 2" xfId="190" xr:uid="{00000000-0005-0000-0000-0000B4000000}"/>
    <cellStyle name="20% - Accent3 6" xfId="191" xr:uid="{00000000-0005-0000-0000-0000B5000000}"/>
    <cellStyle name="20% - Accent3 7" xfId="192" xr:uid="{00000000-0005-0000-0000-0000B6000000}"/>
    <cellStyle name="20% - Accent3 8" xfId="193" xr:uid="{00000000-0005-0000-0000-0000B7000000}"/>
    <cellStyle name="20% - Accent3 9" xfId="194" xr:uid="{00000000-0005-0000-0000-0000B8000000}"/>
    <cellStyle name="20% - Accent4 10" xfId="195" xr:uid="{00000000-0005-0000-0000-0000B9000000}"/>
    <cellStyle name="20% - Accent4 11" xfId="196" xr:uid="{00000000-0005-0000-0000-0000BA000000}"/>
    <cellStyle name="20% - Accent4 12" xfId="197" xr:uid="{00000000-0005-0000-0000-0000BB000000}"/>
    <cellStyle name="20% - Accent4 13" xfId="198" xr:uid="{00000000-0005-0000-0000-0000BC000000}"/>
    <cellStyle name="20% - Accent4 14" xfId="199" xr:uid="{00000000-0005-0000-0000-0000BD000000}"/>
    <cellStyle name="20% - Accent4 15" xfId="200" xr:uid="{00000000-0005-0000-0000-0000BE000000}"/>
    <cellStyle name="20% - Accent4 16" xfId="201" xr:uid="{00000000-0005-0000-0000-0000BF000000}"/>
    <cellStyle name="20% - Accent4 17" xfId="202" xr:uid="{00000000-0005-0000-0000-0000C0000000}"/>
    <cellStyle name="20% - Accent4 18" xfId="203" xr:uid="{00000000-0005-0000-0000-0000C1000000}"/>
    <cellStyle name="20% - Accent4 19" xfId="204" xr:uid="{00000000-0005-0000-0000-0000C2000000}"/>
    <cellStyle name="20% - Accent4 2" xfId="205" xr:uid="{00000000-0005-0000-0000-0000C3000000}"/>
    <cellStyle name="20% - Accent4 2 2" xfId="206" xr:uid="{00000000-0005-0000-0000-0000C4000000}"/>
    <cellStyle name="20% - Accent4 2 3" xfId="207" xr:uid="{00000000-0005-0000-0000-0000C5000000}"/>
    <cellStyle name="20% - Accent4 2 4" xfId="208" xr:uid="{00000000-0005-0000-0000-0000C6000000}"/>
    <cellStyle name="20% - Accent4 20" xfId="209" xr:uid="{00000000-0005-0000-0000-0000C7000000}"/>
    <cellStyle name="20% - Accent4 21" xfId="210" xr:uid="{00000000-0005-0000-0000-0000C8000000}"/>
    <cellStyle name="20% - Accent4 22" xfId="211" xr:uid="{00000000-0005-0000-0000-0000C9000000}"/>
    <cellStyle name="20% - Accent4 23" xfId="212" xr:uid="{00000000-0005-0000-0000-0000CA000000}"/>
    <cellStyle name="20% - Accent4 24" xfId="213" xr:uid="{00000000-0005-0000-0000-0000CB000000}"/>
    <cellStyle name="20% - Accent4 25" xfId="214" xr:uid="{00000000-0005-0000-0000-0000CC000000}"/>
    <cellStyle name="20% - Accent4 26" xfId="215" xr:uid="{00000000-0005-0000-0000-0000CD000000}"/>
    <cellStyle name="20% - Accent4 27" xfId="216" xr:uid="{00000000-0005-0000-0000-0000CE000000}"/>
    <cellStyle name="20% - Accent4 28" xfId="217" xr:uid="{00000000-0005-0000-0000-0000CF000000}"/>
    <cellStyle name="20% - Accent4 29" xfId="218" xr:uid="{00000000-0005-0000-0000-0000D0000000}"/>
    <cellStyle name="20% - Accent4 3" xfId="219" xr:uid="{00000000-0005-0000-0000-0000D1000000}"/>
    <cellStyle name="20% - Accent4 3 2" xfId="220" xr:uid="{00000000-0005-0000-0000-0000D2000000}"/>
    <cellStyle name="20% - Accent4 3 3" xfId="221" xr:uid="{00000000-0005-0000-0000-0000D3000000}"/>
    <cellStyle name="20% - Accent4 30" xfId="222" xr:uid="{00000000-0005-0000-0000-0000D4000000}"/>
    <cellStyle name="20% - Accent4 31" xfId="223" xr:uid="{00000000-0005-0000-0000-0000D5000000}"/>
    <cellStyle name="20% - Accent4 32" xfId="224" xr:uid="{00000000-0005-0000-0000-0000D6000000}"/>
    <cellStyle name="20% - Accent4 33" xfId="225" xr:uid="{00000000-0005-0000-0000-0000D7000000}"/>
    <cellStyle name="20% - Accent4 34" xfId="226" xr:uid="{00000000-0005-0000-0000-0000D8000000}"/>
    <cellStyle name="20% - Accent4 35" xfId="227" xr:uid="{00000000-0005-0000-0000-0000D9000000}"/>
    <cellStyle name="20% - Accent4 36" xfId="228" xr:uid="{00000000-0005-0000-0000-0000DA000000}"/>
    <cellStyle name="20% - Accent4 37" xfId="229" xr:uid="{00000000-0005-0000-0000-0000DB000000}"/>
    <cellStyle name="20% - Accent4 38" xfId="230" xr:uid="{00000000-0005-0000-0000-0000DC000000}"/>
    <cellStyle name="20% - Accent4 39" xfId="231" xr:uid="{00000000-0005-0000-0000-0000DD000000}"/>
    <cellStyle name="20% - Accent4 4" xfId="232" xr:uid="{00000000-0005-0000-0000-0000DE000000}"/>
    <cellStyle name="20% - Accent4 40" xfId="233" xr:uid="{00000000-0005-0000-0000-0000DF000000}"/>
    <cellStyle name="20% - Accent4 41" xfId="234" xr:uid="{00000000-0005-0000-0000-0000E0000000}"/>
    <cellStyle name="20% - Accent4 42" xfId="235" xr:uid="{00000000-0005-0000-0000-0000E1000000}"/>
    <cellStyle name="20% - Accent4 43" xfId="236" xr:uid="{00000000-0005-0000-0000-0000E2000000}"/>
    <cellStyle name="20% - Accent4 44" xfId="237" xr:uid="{00000000-0005-0000-0000-0000E3000000}"/>
    <cellStyle name="20% - Accent4 45" xfId="238" xr:uid="{00000000-0005-0000-0000-0000E4000000}"/>
    <cellStyle name="20% - Accent4 5" xfId="239" xr:uid="{00000000-0005-0000-0000-0000E5000000}"/>
    <cellStyle name="20% - Accent4 5 2" xfId="240" xr:uid="{00000000-0005-0000-0000-0000E6000000}"/>
    <cellStyle name="20% - Accent4 6" xfId="241" xr:uid="{00000000-0005-0000-0000-0000E7000000}"/>
    <cellStyle name="20% - Accent4 7" xfId="242" xr:uid="{00000000-0005-0000-0000-0000E8000000}"/>
    <cellStyle name="20% - Accent4 8" xfId="243" xr:uid="{00000000-0005-0000-0000-0000E9000000}"/>
    <cellStyle name="20% - Accent4 9" xfId="244" xr:uid="{00000000-0005-0000-0000-0000EA000000}"/>
    <cellStyle name="20% - Accent5 10" xfId="245" xr:uid="{00000000-0005-0000-0000-0000EB000000}"/>
    <cellStyle name="20% - Accent5 11" xfId="246" xr:uid="{00000000-0005-0000-0000-0000EC000000}"/>
    <cellStyle name="20% - Accent5 12" xfId="247" xr:uid="{00000000-0005-0000-0000-0000ED000000}"/>
    <cellStyle name="20% - Accent5 13" xfId="248" xr:uid="{00000000-0005-0000-0000-0000EE000000}"/>
    <cellStyle name="20% - Accent5 14" xfId="249" xr:uid="{00000000-0005-0000-0000-0000EF000000}"/>
    <cellStyle name="20% - Accent5 15" xfId="250" xr:uid="{00000000-0005-0000-0000-0000F0000000}"/>
    <cellStyle name="20% - Accent5 16" xfId="251" xr:uid="{00000000-0005-0000-0000-0000F1000000}"/>
    <cellStyle name="20% - Accent5 17" xfId="252" xr:uid="{00000000-0005-0000-0000-0000F2000000}"/>
    <cellStyle name="20% - Accent5 18" xfId="253" xr:uid="{00000000-0005-0000-0000-0000F3000000}"/>
    <cellStyle name="20% - Accent5 19" xfId="254" xr:uid="{00000000-0005-0000-0000-0000F4000000}"/>
    <cellStyle name="20% - Accent5 2" xfId="255" xr:uid="{00000000-0005-0000-0000-0000F5000000}"/>
    <cellStyle name="20% - Accent5 2 2" xfId="256" xr:uid="{00000000-0005-0000-0000-0000F6000000}"/>
    <cellStyle name="20% - Accent5 2 3" xfId="257" xr:uid="{00000000-0005-0000-0000-0000F7000000}"/>
    <cellStyle name="20% - Accent5 2 4" xfId="258" xr:uid="{00000000-0005-0000-0000-0000F8000000}"/>
    <cellStyle name="20% - Accent5 20" xfId="259" xr:uid="{00000000-0005-0000-0000-0000F9000000}"/>
    <cellStyle name="20% - Accent5 21" xfId="260" xr:uid="{00000000-0005-0000-0000-0000FA000000}"/>
    <cellStyle name="20% - Accent5 22" xfId="261" xr:uid="{00000000-0005-0000-0000-0000FB000000}"/>
    <cellStyle name="20% - Accent5 23" xfId="262" xr:uid="{00000000-0005-0000-0000-0000FC000000}"/>
    <cellStyle name="20% - Accent5 24" xfId="263" xr:uid="{00000000-0005-0000-0000-0000FD000000}"/>
    <cellStyle name="20% - Accent5 25" xfId="264" xr:uid="{00000000-0005-0000-0000-0000FE000000}"/>
    <cellStyle name="20% - Accent5 26" xfId="265" xr:uid="{00000000-0005-0000-0000-0000FF000000}"/>
    <cellStyle name="20% - Accent5 27" xfId="266" xr:uid="{00000000-0005-0000-0000-000000010000}"/>
    <cellStyle name="20% - Accent5 28" xfId="267" xr:uid="{00000000-0005-0000-0000-000001010000}"/>
    <cellStyle name="20% - Accent5 29" xfId="268" xr:uid="{00000000-0005-0000-0000-000002010000}"/>
    <cellStyle name="20% - Accent5 3" xfId="269" xr:uid="{00000000-0005-0000-0000-000003010000}"/>
    <cellStyle name="20% - Accent5 3 2" xfId="270" xr:uid="{00000000-0005-0000-0000-000004010000}"/>
    <cellStyle name="20% - Accent5 3 3" xfId="271" xr:uid="{00000000-0005-0000-0000-000005010000}"/>
    <cellStyle name="20% - Accent5 30" xfId="272" xr:uid="{00000000-0005-0000-0000-000006010000}"/>
    <cellStyle name="20% - Accent5 31" xfId="273" xr:uid="{00000000-0005-0000-0000-000007010000}"/>
    <cellStyle name="20% - Accent5 32" xfId="274" xr:uid="{00000000-0005-0000-0000-000008010000}"/>
    <cellStyle name="20% - Accent5 33" xfId="275" xr:uid="{00000000-0005-0000-0000-000009010000}"/>
    <cellStyle name="20% - Accent5 34" xfId="276" xr:uid="{00000000-0005-0000-0000-00000A010000}"/>
    <cellStyle name="20% - Accent5 35" xfId="277" xr:uid="{00000000-0005-0000-0000-00000B010000}"/>
    <cellStyle name="20% - Accent5 36" xfId="278" xr:uid="{00000000-0005-0000-0000-00000C010000}"/>
    <cellStyle name="20% - Accent5 37" xfId="279" xr:uid="{00000000-0005-0000-0000-00000D010000}"/>
    <cellStyle name="20% - Accent5 38" xfId="280" xr:uid="{00000000-0005-0000-0000-00000E010000}"/>
    <cellStyle name="20% - Accent5 39" xfId="281" xr:uid="{00000000-0005-0000-0000-00000F010000}"/>
    <cellStyle name="20% - Accent5 4" xfId="282" xr:uid="{00000000-0005-0000-0000-000010010000}"/>
    <cellStyle name="20% - Accent5 40" xfId="283" xr:uid="{00000000-0005-0000-0000-000011010000}"/>
    <cellStyle name="20% - Accent5 41" xfId="284" xr:uid="{00000000-0005-0000-0000-000012010000}"/>
    <cellStyle name="20% - Accent5 42" xfId="285" xr:uid="{00000000-0005-0000-0000-000013010000}"/>
    <cellStyle name="20% - Accent5 43" xfId="286" xr:uid="{00000000-0005-0000-0000-000014010000}"/>
    <cellStyle name="20% - Accent5 44" xfId="287" xr:uid="{00000000-0005-0000-0000-000015010000}"/>
    <cellStyle name="20% - Accent5 45" xfId="288" xr:uid="{00000000-0005-0000-0000-000016010000}"/>
    <cellStyle name="20% - Accent5 5" xfId="289" xr:uid="{00000000-0005-0000-0000-000017010000}"/>
    <cellStyle name="20% - Accent5 5 2" xfId="290" xr:uid="{00000000-0005-0000-0000-000018010000}"/>
    <cellStyle name="20% - Accent5 6" xfId="291" xr:uid="{00000000-0005-0000-0000-000019010000}"/>
    <cellStyle name="20% - Accent5 7" xfId="292" xr:uid="{00000000-0005-0000-0000-00001A010000}"/>
    <cellStyle name="20% - Accent5 8" xfId="293" xr:uid="{00000000-0005-0000-0000-00001B010000}"/>
    <cellStyle name="20% - Accent5 9" xfId="294" xr:uid="{00000000-0005-0000-0000-00001C010000}"/>
    <cellStyle name="20% - Accent6 10" xfId="295" xr:uid="{00000000-0005-0000-0000-00001D010000}"/>
    <cellStyle name="20% - Accent6 11" xfId="296" xr:uid="{00000000-0005-0000-0000-00001E010000}"/>
    <cellStyle name="20% - Accent6 12" xfId="297" xr:uid="{00000000-0005-0000-0000-00001F010000}"/>
    <cellStyle name="20% - Accent6 13" xfId="298" xr:uid="{00000000-0005-0000-0000-000020010000}"/>
    <cellStyle name="20% - Accent6 14" xfId="299" xr:uid="{00000000-0005-0000-0000-000021010000}"/>
    <cellStyle name="20% - Accent6 15" xfId="300" xr:uid="{00000000-0005-0000-0000-000022010000}"/>
    <cellStyle name="20% - Accent6 16" xfId="301" xr:uid="{00000000-0005-0000-0000-000023010000}"/>
    <cellStyle name="20% - Accent6 17" xfId="302" xr:uid="{00000000-0005-0000-0000-000024010000}"/>
    <cellStyle name="20% - Accent6 18" xfId="303" xr:uid="{00000000-0005-0000-0000-000025010000}"/>
    <cellStyle name="20% - Accent6 19" xfId="304" xr:uid="{00000000-0005-0000-0000-000026010000}"/>
    <cellStyle name="20% - Accent6 2" xfId="305" xr:uid="{00000000-0005-0000-0000-000027010000}"/>
    <cellStyle name="20% - Accent6 2 2" xfId="306" xr:uid="{00000000-0005-0000-0000-000028010000}"/>
    <cellStyle name="20% - Accent6 2 3" xfId="307" xr:uid="{00000000-0005-0000-0000-000029010000}"/>
    <cellStyle name="20% - Accent6 2 4" xfId="308" xr:uid="{00000000-0005-0000-0000-00002A010000}"/>
    <cellStyle name="20% - Accent6 20" xfId="309" xr:uid="{00000000-0005-0000-0000-00002B010000}"/>
    <cellStyle name="20% - Accent6 21" xfId="310" xr:uid="{00000000-0005-0000-0000-00002C010000}"/>
    <cellStyle name="20% - Accent6 22" xfId="311" xr:uid="{00000000-0005-0000-0000-00002D010000}"/>
    <cellStyle name="20% - Accent6 23" xfId="312" xr:uid="{00000000-0005-0000-0000-00002E010000}"/>
    <cellStyle name="20% - Accent6 24" xfId="313" xr:uid="{00000000-0005-0000-0000-00002F010000}"/>
    <cellStyle name="20% - Accent6 25" xfId="314" xr:uid="{00000000-0005-0000-0000-000030010000}"/>
    <cellStyle name="20% - Accent6 26" xfId="315" xr:uid="{00000000-0005-0000-0000-000031010000}"/>
    <cellStyle name="20% - Accent6 27" xfId="316" xr:uid="{00000000-0005-0000-0000-000032010000}"/>
    <cellStyle name="20% - Accent6 28" xfId="317" xr:uid="{00000000-0005-0000-0000-000033010000}"/>
    <cellStyle name="20% - Accent6 29" xfId="318" xr:uid="{00000000-0005-0000-0000-000034010000}"/>
    <cellStyle name="20% - Accent6 3" xfId="319" xr:uid="{00000000-0005-0000-0000-000035010000}"/>
    <cellStyle name="20% - Accent6 3 2" xfId="320" xr:uid="{00000000-0005-0000-0000-000036010000}"/>
    <cellStyle name="20% - Accent6 3 3" xfId="321" xr:uid="{00000000-0005-0000-0000-000037010000}"/>
    <cellStyle name="20% - Accent6 30" xfId="322" xr:uid="{00000000-0005-0000-0000-000038010000}"/>
    <cellStyle name="20% - Accent6 31" xfId="323" xr:uid="{00000000-0005-0000-0000-000039010000}"/>
    <cellStyle name="20% - Accent6 32" xfId="324" xr:uid="{00000000-0005-0000-0000-00003A010000}"/>
    <cellStyle name="20% - Accent6 33" xfId="325" xr:uid="{00000000-0005-0000-0000-00003B010000}"/>
    <cellStyle name="20% - Accent6 34" xfId="326" xr:uid="{00000000-0005-0000-0000-00003C010000}"/>
    <cellStyle name="20% - Accent6 35" xfId="327" xr:uid="{00000000-0005-0000-0000-00003D010000}"/>
    <cellStyle name="20% - Accent6 36" xfId="328" xr:uid="{00000000-0005-0000-0000-00003E010000}"/>
    <cellStyle name="20% - Accent6 37" xfId="329" xr:uid="{00000000-0005-0000-0000-00003F010000}"/>
    <cellStyle name="20% - Accent6 38" xfId="330" xr:uid="{00000000-0005-0000-0000-000040010000}"/>
    <cellStyle name="20% - Accent6 39" xfId="331" xr:uid="{00000000-0005-0000-0000-000041010000}"/>
    <cellStyle name="20% - Accent6 4" xfId="332" xr:uid="{00000000-0005-0000-0000-000042010000}"/>
    <cellStyle name="20% - Accent6 40" xfId="333" xr:uid="{00000000-0005-0000-0000-000043010000}"/>
    <cellStyle name="20% - Accent6 41" xfId="334" xr:uid="{00000000-0005-0000-0000-000044010000}"/>
    <cellStyle name="20% - Accent6 42" xfId="335" xr:uid="{00000000-0005-0000-0000-000045010000}"/>
    <cellStyle name="20% - Accent6 43" xfId="336" xr:uid="{00000000-0005-0000-0000-000046010000}"/>
    <cellStyle name="20% - Accent6 44" xfId="337" xr:uid="{00000000-0005-0000-0000-000047010000}"/>
    <cellStyle name="20% - Accent6 45" xfId="338" xr:uid="{00000000-0005-0000-0000-000048010000}"/>
    <cellStyle name="20% - Accent6 5" xfId="339" xr:uid="{00000000-0005-0000-0000-000049010000}"/>
    <cellStyle name="20% - Accent6 5 2" xfId="340" xr:uid="{00000000-0005-0000-0000-00004A010000}"/>
    <cellStyle name="20% - Accent6 6" xfId="341" xr:uid="{00000000-0005-0000-0000-00004B010000}"/>
    <cellStyle name="20% - Accent6 7" xfId="342" xr:uid="{00000000-0005-0000-0000-00004C010000}"/>
    <cellStyle name="20% - Accent6 8" xfId="343" xr:uid="{00000000-0005-0000-0000-00004D010000}"/>
    <cellStyle name="20% - Accent6 9" xfId="344" xr:uid="{00000000-0005-0000-0000-00004E010000}"/>
    <cellStyle name="20% - Akzent1" xfId="345" xr:uid="{00000000-0005-0000-0000-00004F010000}"/>
    <cellStyle name="20% - Akzent2" xfId="346" xr:uid="{00000000-0005-0000-0000-000050010000}"/>
    <cellStyle name="20% - Akzent3" xfId="347" xr:uid="{00000000-0005-0000-0000-000051010000}"/>
    <cellStyle name="20% - Akzent4" xfId="348" xr:uid="{00000000-0005-0000-0000-000052010000}"/>
    <cellStyle name="20% - Akzent5" xfId="349" xr:uid="{00000000-0005-0000-0000-000053010000}"/>
    <cellStyle name="20% - Akzent6" xfId="350" xr:uid="{00000000-0005-0000-0000-000054010000}"/>
    <cellStyle name="40% - Accent1 10" xfId="351" xr:uid="{00000000-0005-0000-0000-000055010000}"/>
    <cellStyle name="40% - Accent1 11" xfId="352" xr:uid="{00000000-0005-0000-0000-000056010000}"/>
    <cellStyle name="40% - Accent1 12" xfId="353" xr:uid="{00000000-0005-0000-0000-000057010000}"/>
    <cellStyle name="40% - Accent1 13" xfId="354" xr:uid="{00000000-0005-0000-0000-000058010000}"/>
    <cellStyle name="40% - Accent1 14" xfId="355" xr:uid="{00000000-0005-0000-0000-000059010000}"/>
    <cellStyle name="40% - Accent1 15" xfId="356" xr:uid="{00000000-0005-0000-0000-00005A010000}"/>
    <cellStyle name="40% - Accent1 16" xfId="357" xr:uid="{00000000-0005-0000-0000-00005B010000}"/>
    <cellStyle name="40% - Accent1 17" xfId="358" xr:uid="{00000000-0005-0000-0000-00005C010000}"/>
    <cellStyle name="40% - Accent1 18" xfId="359" xr:uid="{00000000-0005-0000-0000-00005D010000}"/>
    <cellStyle name="40% - Accent1 19" xfId="360" xr:uid="{00000000-0005-0000-0000-00005E010000}"/>
    <cellStyle name="40% - Accent1 2" xfId="361" xr:uid="{00000000-0005-0000-0000-00005F010000}"/>
    <cellStyle name="40% - Accent1 2 2" xfId="362" xr:uid="{00000000-0005-0000-0000-000060010000}"/>
    <cellStyle name="40% - Accent1 2 3" xfId="363" xr:uid="{00000000-0005-0000-0000-000061010000}"/>
    <cellStyle name="40% - Accent1 2 4" xfId="364" xr:uid="{00000000-0005-0000-0000-000062010000}"/>
    <cellStyle name="40% - Accent1 20" xfId="365" xr:uid="{00000000-0005-0000-0000-000063010000}"/>
    <cellStyle name="40% - Accent1 21" xfId="366" xr:uid="{00000000-0005-0000-0000-000064010000}"/>
    <cellStyle name="40% - Accent1 22" xfId="367" xr:uid="{00000000-0005-0000-0000-000065010000}"/>
    <cellStyle name="40% - Accent1 23" xfId="368" xr:uid="{00000000-0005-0000-0000-000066010000}"/>
    <cellStyle name="40% - Accent1 24" xfId="369" xr:uid="{00000000-0005-0000-0000-000067010000}"/>
    <cellStyle name="40% - Accent1 25" xfId="370" xr:uid="{00000000-0005-0000-0000-000068010000}"/>
    <cellStyle name="40% - Accent1 26" xfId="371" xr:uid="{00000000-0005-0000-0000-000069010000}"/>
    <cellStyle name="40% - Accent1 27" xfId="372" xr:uid="{00000000-0005-0000-0000-00006A010000}"/>
    <cellStyle name="40% - Accent1 28" xfId="373" xr:uid="{00000000-0005-0000-0000-00006B010000}"/>
    <cellStyle name="40% - Accent1 29" xfId="374" xr:uid="{00000000-0005-0000-0000-00006C010000}"/>
    <cellStyle name="40% - Accent1 3" xfId="375" xr:uid="{00000000-0005-0000-0000-00006D010000}"/>
    <cellStyle name="40% - Accent1 3 2" xfId="376" xr:uid="{00000000-0005-0000-0000-00006E010000}"/>
    <cellStyle name="40% - Accent1 3 3" xfId="377" xr:uid="{00000000-0005-0000-0000-00006F010000}"/>
    <cellStyle name="40% - Accent1 30" xfId="378" xr:uid="{00000000-0005-0000-0000-000070010000}"/>
    <cellStyle name="40% - Accent1 31" xfId="379" xr:uid="{00000000-0005-0000-0000-000071010000}"/>
    <cellStyle name="40% - Accent1 32" xfId="380" xr:uid="{00000000-0005-0000-0000-000072010000}"/>
    <cellStyle name="40% - Accent1 33" xfId="381" xr:uid="{00000000-0005-0000-0000-000073010000}"/>
    <cellStyle name="40% - Accent1 34" xfId="382" xr:uid="{00000000-0005-0000-0000-000074010000}"/>
    <cellStyle name="40% - Accent1 35" xfId="383" xr:uid="{00000000-0005-0000-0000-000075010000}"/>
    <cellStyle name="40% - Accent1 36" xfId="384" xr:uid="{00000000-0005-0000-0000-000076010000}"/>
    <cellStyle name="40% - Accent1 37" xfId="385" xr:uid="{00000000-0005-0000-0000-000077010000}"/>
    <cellStyle name="40% - Accent1 38" xfId="386" xr:uid="{00000000-0005-0000-0000-000078010000}"/>
    <cellStyle name="40% - Accent1 39" xfId="387" xr:uid="{00000000-0005-0000-0000-000079010000}"/>
    <cellStyle name="40% - Accent1 4" xfId="388" xr:uid="{00000000-0005-0000-0000-00007A010000}"/>
    <cellStyle name="40% - Accent1 40" xfId="389" xr:uid="{00000000-0005-0000-0000-00007B010000}"/>
    <cellStyle name="40% - Accent1 41" xfId="390" xr:uid="{00000000-0005-0000-0000-00007C010000}"/>
    <cellStyle name="40% - Accent1 42" xfId="391" xr:uid="{00000000-0005-0000-0000-00007D010000}"/>
    <cellStyle name="40% - Accent1 43" xfId="392" xr:uid="{00000000-0005-0000-0000-00007E010000}"/>
    <cellStyle name="40% - Accent1 44" xfId="393" xr:uid="{00000000-0005-0000-0000-00007F010000}"/>
    <cellStyle name="40% - Accent1 45" xfId="394" xr:uid="{00000000-0005-0000-0000-000080010000}"/>
    <cellStyle name="40% - Accent1 5" xfId="395" xr:uid="{00000000-0005-0000-0000-000081010000}"/>
    <cellStyle name="40% - Accent1 5 2" xfId="396" xr:uid="{00000000-0005-0000-0000-000082010000}"/>
    <cellStyle name="40% - Accent1 6" xfId="397" xr:uid="{00000000-0005-0000-0000-000083010000}"/>
    <cellStyle name="40% - Accent1 7" xfId="398" xr:uid="{00000000-0005-0000-0000-000084010000}"/>
    <cellStyle name="40% - Accent1 8" xfId="399" xr:uid="{00000000-0005-0000-0000-000085010000}"/>
    <cellStyle name="40% - Accent1 9" xfId="400" xr:uid="{00000000-0005-0000-0000-000086010000}"/>
    <cellStyle name="40% - Accent2 10" xfId="401" xr:uid="{00000000-0005-0000-0000-000087010000}"/>
    <cellStyle name="40% - Accent2 11" xfId="402" xr:uid="{00000000-0005-0000-0000-000088010000}"/>
    <cellStyle name="40% - Accent2 12" xfId="403" xr:uid="{00000000-0005-0000-0000-000089010000}"/>
    <cellStyle name="40% - Accent2 13" xfId="404" xr:uid="{00000000-0005-0000-0000-00008A010000}"/>
    <cellStyle name="40% - Accent2 14" xfId="405" xr:uid="{00000000-0005-0000-0000-00008B010000}"/>
    <cellStyle name="40% - Accent2 15" xfId="406" xr:uid="{00000000-0005-0000-0000-00008C010000}"/>
    <cellStyle name="40% - Accent2 16" xfId="407" xr:uid="{00000000-0005-0000-0000-00008D010000}"/>
    <cellStyle name="40% - Accent2 17" xfId="408" xr:uid="{00000000-0005-0000-0000-00008E010000}"/>
    <cellStyle name="40% - Accent2 18" xfId="409" xr:uid="{00000000-0005-0000-0000-00008F010000}"/>
    <cellStyle name="40% - Accent2 19" xfId="410" xr:uid="{00000000-0005-0000-0000-000090010000}"/>
    <cellStyle name="40% - Accent2 2" xfId="411" xr:uid="{00000000-0005-0000-0000-000091010000}"/>
    <cellStyle name="40% - Accent2 2 2" xfId="412" xr:uid="{00000000-0005-0000-0000-000092010000}"/>
    <cellStyle name="40% - Accent2 2 3" xfId="413" xr:uid="{00000000-0005-0000-0000-000093010000}"/>
    <cellStyle name="40% - Accent2 2 4" xfId="414" xr:uid="{00000000-0005-0000-0000-000094010000}"/>
    <cellStyle name="40% - Accent2 20" xfId="415" xr:uid="{00000000-0005-0000-0000-000095010000}"/>
    <cellStyle name="40% - Accent2 21" xfId="416" xr:uid="{00000000-0005-0000-0000-000096010000}"/>
    <cellStyle name="40% - Accent2 22" xfId="417" xr:uid="{00000000-0005-0000-0000-000097010000}"/>
    <cellStyle name="40% - Accent2 23" xfId="418" xr:uid="{00000000-0005-0000-0000-000098010000}"/>
    <cellStyle name="40% - Accent2 24" xfId="419" xr:uid="{00000000-0005-0000-0000-000099010000}"/>
    <cellStyle name="40% - Accent2 25" xfId="420" xr:uid="{00000000-0005-0000-0000-00009A010000}"/>
    <cellStyle name="40% - Accent2 26" xfId="421" xr:uid="{00000000-0005-0000-0000-00009B010000}"/>
    <cellStyle name="40% - Accent2 27" xfId="422" xr:uid="{00000000-0005-0000-0000-00009C010000}"/>
    <cellStyle name="40% - Accent2 28" xfId="423" xr:uid="{00000000-0005-0000-0000-00009D010000}"/>
    <cellStyle name="40% - Accent2 29" xfId="424" xr:uid="{00000000-0005-0000-0000-00009E010000}"/>
    <cellStyle name="40% - Accent2 3" xfId="425" xr:uid="{00000000-0005-0000-0000-00009F010000}"/>
    <cellStyle name="40% - Accent2 3 2" xfId="426" xr:uid="{00000000-0005-0000-0000-0000A0010000}"/>
    <cellStyle name="40% - Accent2 3 3" xfId="427" xr:uid="{00000000-0005-0000-0000-0000A1010000}"/>
    <cellStyle name="40% - Accent2 30" xfId="428" xr:uid="{00000000-0005-0000-0000-0000A2010000}"/>
    <cellStyle name="40% - Accent2 31" xfId="429" xr:uid="{00000000-0005-0000-0000-0000A3010000}"/>
    <cellStyle name="40% - Accent2 32" xfId="430" xr:uid="{00000000-0005-0000-0000-0000A4010000}"/>
    <cellStyle name="40% - Accent2 33" xfId="431" xr:uid="{00000000-0005-0000-0000-0000A5010000}"/>
    <cellStyle name="40% - Accent2 34" xfId="432" xr:uid="{00000000-0005-0000-0000-0000A6010000}"/>
    <cellStyle name="40% - Accent2 35" xfId="433" xr:uid="{00000000-0005-0000-0000-0000A7010000}"/>
    <cellStyle name="40% - Accent2 36" xfId="434" xr:uid="{00000000-0005-0000-0000-0000A8010000}"/>
    <cellStyle name="40% - Accent2 37" xfId="435" xr:uid="{00000000-0005-0000-0000-0000A9010000}"/>
    <cellStyle name="40% - Accent2 38" xfId="436" xr:uid="{00000000-0005-0000-0000-0000AA010000}"/>
    <cellStyle name="40% - Accent2 39" xfId="437" xr:uid="{00000000-0005-0000-0000-0000AB010000}"/>
    <cellStyle name="40% - Accent2 4" xfId="438" xr:uid="{00000000-0005-0000-0000-0000AC010000}"/>
    <cellStyle name="40% - Accent2 40" xfId="439" xr:uid="{00000000-0005-0000-0000-0000AD010000}"/>
    <cellStyle name="40% - Accent2 41" xfId="440" xr:uid="{00000000-0005-0000-0000-0000AE010000}"/>
    <cellStyle name="40% - Accent2 42" xfId="441" xr:uid="{00000000-0005-0000-0000-0000AF010000}"/>
    <cellStyle name="40% - Accent2 43" xfId="442" xr:uid="{00000000-0005-0000-0000-0000B0010000}"/>
    <cellStyle name="40% - Accent2 44" xfId="443" xr:uid="{00000000-0005-0000-0000-0000B1010000}"/>
    <cellStyle name="40% - Accent2 45" xfId="444" xr:uid="{00000000-0005-0000-0000-0000B2010000}"/>
    <cellStyle name="40% - Accent2 5" xfId="445" xr:uid="{00000000-0005-0000-0000-0000B3010000}"/>
    <cellStyle name="40% - Accent2 5 2" xfId="446" xr:uid="{00000000-0005-0000-0000-0000B4010000}"/>
    <cellStyle name="40% - Accent2 6" xfId="447" xr:uid="{00000000-0005-0000-0000-0000B5010000}"/>
    <cellStyle name="40% - Accent2 7" xfId="448" xr:uid="{00000000-0005-0000-0000-0000B6010000}"/>
    <cellStyle name="40% - Accent2 8" xfId="449" xr:uid="{00000000-0005-0000-0000-0000B7010000}"/>
    <cellStyle name="40% - Accent2 9" xfId="450" xr:uid="{00000000-0005-0000-0000-0000B8010000}"/>
    <cellStyle name="40% - Accent3 10" xfId="451" xr:uid="{00000000-0005-0000-0000-0000B9010000}"/>
    <cellStyle name="40% - Accent3 11" xfId="452" xr:uid="{00000000-0005-0000-0000-0000BA010000}"/>
    <cellStyle name="40% - Accent3 12" xfId="453" xr:uid="{00000000-0005-0000-0000-0000BB010000}"/>
    <cellStyle name="40% - Accent3 13" xfId="454" xr:uid="{00000000-0005-0000-0000-0000BC010000}"/>
    <cellStyle name="40% - Accent3 14" xfId="455" xr:uid="{00000000-0005-0000-0000-0000BD010000}"/>
    <cellStyle name="40% - Accent3 15" xfId="456" xr:uid="{00000000-0005-0000-0000-0000BE010000}"/>
    <cellStyle name="40% - Accent3 16" xfId="457" xr:uid="{00000000-0005-0000-0000-0000BF010000}"/>
    <cellStyle name="40% - Accent3 17" xfId="458" xr:uid="{00000000-0005-0000-0000-0000C0010000}"/>
    <cellStyle name="40% - Accent3 18" xfId="459" xr:uid="{00000000-0005-0000-0000-0000C1010000}"/>
    <cellStyle name="40% - Accent3 19" xfId="460" xr:uid="{00000000-0005-0000-0000-0000C2010000}"/>
    <cellStyle name="40% - Accent3 2" xfId="461" xr:uid="{00000000-0005-0000-0000-0000C3010000}"/>
    <cellStyle name="40% - Accent3 2 2" xfId="462" xr:uid="{00000000-0005-0000-0000-0000C4010000}"/>
    <cellStyle name="40% - Accent3 2 3" xfId="463" xr:uid="{00000000-0005-0000-0000-0000C5010000}"/>
    <cellStyle name="40% - Accent3 2 4" xfId="464" xr:uid="{00000000-0005-0000-0000-0000C6010000}"/>
    <cellStyle name="40% - Accent3 20" xfId="465" xr:uid="{00000000-0005-0000-0000-0000C7010000}"/>
    <cellStyle name="40% - Accent3 21" xfId="466" xr:uid="{00000000-0005-0000-0000-0000C8010000}"/>
    <cellStyle name="40% - Accent3 22" xfId="467" xr:uid="{00000000-0005-0000-0000-0000C9010000}"/>
    <cellStyle name="40% - Accent3 23" xfId="468" xr:uid="{00000000-0005-0000-0000-0000CA010000}"/>
    <cellStyle name="40% - Accent3 24" xfId="469" xr:uid="{00000000-0005-0000-0000-0000CB010000}"/>
    <cellStyle name="40% - Accent3 25" xfId="470" xr:uid="{00000000-0005-0000-0000-0000CC010000}"/>
    <cellStyle name="40% - Accent3 26" xfId="471" xr:uid="{00000000-0005-0000-0000-0000CD010000}"/>
    <cellStyle name="40% - Accent3 27" xfId="472" xr:uid="{00000000-0005-0000-0000-0000CE010000}"/>
    <cellStyle name="40% - Accent3 28" xfId="473" xr:uid="{00000000-0005-0000-0000-0000CF010000}"/>
    <cellStyle name="40% - Accent3 29" xfId="474" xr:uid="{00000000-0005-0000-0000-0000D0010000}"/>
    <cellStyle name="40% - Accent3 3" xfId="475" xr:uid="{00000000-0005-0000-0000-0000D1010000}"/>
    <cellStyle name="40% - Accent3 3 2" xfId="476" xr:uid="{00000000-0005-0000-0000-0000D2010000}"/>
    <cellStyle name="40% - Accent3 3 3" xfId="477" xr:uid="{00000000-0005-0000-0000-0000D3010000}"/>
    <cellStyle name="40% - Accent3 30" xfId="478" xr:uid="{00000000-0005-0000-0000-0000D4010000}"/>
    <cellStyle name="40% - Accent3 31" xfId="479" xr:uid="{00000000-0005-0000-0000-0000D5010000}"/>
    <cellStyle name="40% - Accent3 32" xfId="480" xr:uid="{00000000-0005-0000-0000-0000D6010000}"/>
    <cellStyle name="40% - Accent3 33" xfId="481" xr:uid="{00000000-0005-0000-0000-0000D7010000}"/>
    <cellStyle name="40% - Accent3 34" xfId="482" xr:uid="{00000000-0005-0000-0000-0000D8010000}"/>
    <cellStyle name="40% - Accent3 35" xfId="483" xr:uid="{00000000-0005-0000-0000-0000D9010000}"/>
    <cellStyle name="40% - Accent3 36" xfId="484" xr:uid="{00000000-0005-0000-0000-0000DA010000}"/>
    <cellStyle name="40% - Accent3 37" xfId="485" xr:uid="{00000000-0005-0000-0000-0000DB010000}"/>
    <cellStyle name="40% - Accent3 38" xfId="486" xr:uid="{00000000-0005-0000-0000-0000DC010000}"/>
    <cellStyle name="40% - Accent3 39" xfId="487" xr:uid="{00000000-0005-0000-0000-0000DD010000}"/>
    <cellStyle name="40% - Accent3 4" xfId="488" xr:uid="{00000000-0005-0000-0000-0000DE010000}"/>
    <cellStyle name="40% - Accent3 40" xfId="489" xr:uid="{00000000-0005-0000-0000-0000DF010000}"/>
    <cellStyle name="40% - Accent3 41" xfId="490" xr:uid="{00000000-0005-0000-0000-0000E0010000}"/>
    <cellStyle name="40% - Accent3 42" xfId="491" xr:uid="{00000000-0005-0000-0000-0000E1010000}"/>
    <cellStyle name="40% - Accent3 43" xfId="492" xr:uid="{00000000-0005-0000-0000-0000E2010000}"/>
    <cellStyle name="40% - Accent3 44" xfId="493" xr:uid="{00000000-0005-0000-0000-0000E3010000}"/>
    <cellStyle name="40% - Accent3 45" xfId="494" xr:uid="{00000000-0005-0000-0000-0000E4010000}"/>
    <cellStyle name="40% - Accent3 5" xfId="495" xr:uid="{00000000-0005-0000-0000-0000E5010000}"/>
    <cellStyle name="40% - Accent3 5 2" xfId="496" xr:uid="{00000000-0005-0000-0000-0000E6010000}"/>
    <cellStyle name="40% - Accent3 6" xfId="497" xr:uid="{00000000-0005-0000-0000-0000E7010000}"/>
    <cellStyle name="40% - Accent3 7" xfId="498" xr:uid="{00000000-0005-0000-0000-0000E8010000}"/>
    <cellStyle name="40% - Accent3 8" xfId="499" xr:uid="{00000000-0005-0000-0000-0000E9010000}"/>
    <cellStyle name="40% - Accent3 9" xfId="500" xr:uid="{00000000-0005-0000-0000-0000EA010000}"/>
    <cellStyle name="40% - Accent4 10" xfId="501" xr:uid="{00000000-0005-0000-0000-0000EB010000}"/>
    <cellStyle name="40% - Accent4 11" xfId="502" xr:uid="{00000000-0005-0000-0000-0000EC010000}"/>
    <cellStyle name="40% - Accent4 12" xfId="503" xr:uid="{00000000-0005-0000-0000-0000ED010000}"/>
    <cellStyle name="40% - Accent4 13" xfId="504" xr:uid="{00000000-0005-0000-0000-0000EE010000}"/>
    <cellStyle name="40% - Accent4 14" xfId="505" xr:uid="{00000000-0005-0000-0000-0000EF010000}"/>
    <cellStyle name="40% - Accent4 15" xfId="506" xr:uid="{00000000-0005-0000-0000-0000F0010000}"/>
    <cellStyle name="40% - Accent4 16" xfId="507" xr:uid="{00000000-0005-0000-0000-0000F1010000}"/>
    <cellStyle name="40% - Accent4 17" xfId="508" xr:uid="{00000000-0005-0000-0000-0000F2010000}"/>
    <cellStyle name="40% - Accent4 18" xfId="509" xr:uid="{00000000-0005-0000-0000-0000F3010000}"/>
    <cellStyle name="40% - Accent4 19" xfId="510" xr:uid="{00000000-0005-0000-0000-0000F4010000}"/>
    <cellStyle name="40% - Accent4 2" xfId="511" xr:uid="{00000000-0005-0000-0000-0000F5010000}"/>
    <cellStyle name="40% - Accent4 2 2" xfId="512" xr:uid="{00000000-0005-0000-0000-0000F6010000}"/>
    <cellStyle name="40% - Accent4 2 3" xfId="513" xr:uid="{00000000-0005-0000-0000-0000F7010000}"/>
    <cellStyle name="40% - Accent4 2 4" xfId="514" xr:uid="{00000000-0005-0000-0000-0000F8010000}"/>
    <cellStyle name="40% - Accent4 20" xfId="515" xr:uid="{00000000-0005-0000-0000-0000F9010000}"/>
    <cellStyle name="40% - Accent4 21" xfId="516" xr:uid="{00000000-0005-0000-0000-0000FA010000}"/>
    <cellStyle name="40% - Accent4 22" xfId="517" xr:uid="{00000000-0005-0000-0000-0000FB010000}"/>
    <cellStyle name="40% - Accent4 23" xfId="518" xr:uid="{00000000-0005-0000-0000-0000FC010000}"/>
    <cellStyle name="40% - Accent4 24" xfId="519" xr:uid="{00000000-0005-0000-0000-0000FD010000}"/>
    <cellStyle name="40% - Accent4 25" xfId="520" xr:uid="{00000000-0005-0000-0000-0000FE010000}"/>
    <cellStyle name="40% - Accent4 26" xfId="521" xr:uid="{00000000-0005-0000-0000-0000FF010000}"/>
    <cellStyle name="40% - Accent4 27" xfId="522" xr:uid="{00000000-0005-0000-0000-000000020000}"/>
    <cellStyle name="40% - Accent4 28" xfId="523" xr:uid="{00000000-0005-0000-0000-000001020000}"/>
    <cellStyle name="40% - Accent4 29" xfId="524" xr:uid="{00000000-0005-0000-0000-000002020000}"/>
    <cellStyle name="40% - Accent4 3" xfId="525" xr:uid="{00000000-0005-0000-0000-000003020000}"/>
    <cellStyle name="40% - Accent4 3 2" xfId="526" xr:uid="{00000000-0005-0000-0000-000004020000}"/>
    <cellStyle name="40% - Accent4 3 3" xfId="527" xr:uid="{00000000-0005-0000-0000-000005020000}"/>
    <cellStyle name="40% - Accent4 30" xfId="528" xr:uid="{00000000-0005-0000-0000-000006020000}"/>
    <cellStyle name="40% - Accent4 31" xfId="529" xr:uid="{00000000-0005-0000-0000-000007020000}"/>
    <cellStyle name="40% - Accent4 32" xfId="530" xr:uid="{00000000-0005-0000-0000-000008020000}"/>
    <cellStyle name="40% - Accent4 33" xfId="531" xr:uid="{00000000-0005-0000-0000-000009020000}"/>
    <cellStyle name="40% - Accent4 34" xfId="532" xr:uid="{00000000-0005-0000-0000-00000A020000}"/>
    <cellStyle name="40% - Accent4 35" xfId="533" xr:uid="{00000000-0005-0000-0000-00000B020000}"/>
    <cellStyle name="40% - Accent4 36" xfId="534" xr:uid="{00000000-0005-0000-0000-00000C020000}"/>
    <cellStyle name="40% - Accent4 37" xfId="535" xr:uid="{00000000-0005-0000-0000-00000D020000}"/>
    <cellStyle name="40% - Accent4 38" xfId="536" xr:uid="{00000000-0005-0000-0000-00000E020000}"/>
    <cellStyle name="40% - Accent4 39" xfId="537" xr:uid="{00000000-0005-0000-0000-00000F020000}"/>
    <cellStyle name="40% - Accent4 4" xfId="538" xr:uid="{00000000-0005-0000-0000-000010020000}"/>
    <cellStyle name="40% - Accent4 40" xfId="539" xr:uid="{00000000-0005-0000-0000-000011020000}"/>
    <cellStyle name="40% - Accent4 41" xfId="540" xr:uid="{00000000-0005-0000-0000-000012020000}"/>
    <cellStyle name="40% - Accent4 42" xfId="541" xr:uid="{00000000-0005-0000-0000-000013020000}"/>
    <cellStyle name="40% - Accent4 43" xfId="542" xr:uid="{00000000-0005-0000-0000-000014020000}"/>
    <cellStyle name="40% - Accent4 44" xfId="543" xr:uid="{00000000-0005-0000-0000-000015020000}"/>
    <cellStyle name="40% - Accent4 45" xfId="544" xr:uid="{00000000-0005-0000-0000-000016020000}"/>
    <cellStyle name="40% - Accent4 5" xfId="545" xr:uid="{00000000-0005-0000-0000-000017020000}"/>
    <cellStyle name="40% - Accent4 5 2" xfId="546" xr:uid="{00000000-0005-0000-0000-000018020000}"/>
    <cellStyle name="40% - Accent4 6" xfId="547" xr:uid="{00000000-0005-0000-0000-000019020000}"/>
    <cellStyle name="40% - Accent4 7" xfId="548" xr:uid="{00000000-0005-0000-0000-00001A020000}"/>
    <cellStyle name="40% - Accent4 8" xfId="549" xr:uid="{00000000-0005-0000-0000-00001B020000}"/>
    <cellStyle name="40% - Accent4 9" xfId="550" xr:uid="{00000000-0005-0000-0000-00001C020000}"/>
    <cellStyle name="40% - Accent5 10" xfId="551" xr:uid="{00000000-0005-0000-0000-00001D020000}"/>
    <cellStyle name="40% - Accent5 11" xfId="552" xr:uid="{00000000-0005-0000-0000-00001E020000}"/>
    <cellStyle name="40% - Accent5 12" xfId="553" xr:uid="{00000000-0005-0000-0000-00001F020000}"/>
    <cellStyle name="40% - Accent5 13" xfId="554" xr:uid="{00000000-0005-0000-0000-000020020000}"/>
    <cellStyle name="40% - Accent5 14" xfId="555" xr:uid="{00000000-0005-0000-0000-000021020000}"/>
    <cellStyle name="40% - Accent5 15" xfId="556" xr:uid="{00000000-0005-0000-0000-000022020000}"/>
    <cellStyle name="40% - Accent5 16" xfId="557" xr:uid="{00000000-0005-0000-0000-000023020000}"/>
    <cellStyle name="40% - Accent5 17" xfId="558" xr:uid="{00000000-0005-0000-0000-000024020000}"/>
    <cellStyle name="40% - Accent5 18" xfId="559" xr:uid="{00000000-0005-0000-0000-000025020000}"/>
    <cellStyle name="40% - Accent5 19" xfId="560" xr:uid="{00000000-0005-0000-0000-000026020000}"/>
    <cellStyle name="40% - Accent5 2" xfId="561" xr:uid="{00000000-0005-0000-0000-000027020000}"/>
    <cellStyle name="40% - Accent5 2 2" xfId="562" xr:uid="{00000000-0005-0000-0000-000028020000}"/>
    <cellStyle name="40% - Accent5 2 3" xfId="563" xr:uid="{00000000-0005-0000-0000-000029020000}"/>
    <cellStyle name="40% - Accent5 2 4" xfId="564" xr:uid="{00000000-0005-0000-0000-00002A020000}"/>
    <cellStyle name="40% - Accent5 20" xfId="565" xr:uid="{00000000-0005-0000-0000-00002B020000}"/>
    <cellStyle name="40% - Accent5 21" xfId="566" xr:uid="{00000000-0005-0000-0000-00002C020000}"/>
    <cellStyle name="40% - Accent5 22" xfId="567" xr:uid="{00000000-0005-0000-0000-00002D020000}"/>
    <cellStyle name="40% - Accent5 23" xfId="568" xr:uid="{00000000-0005-0000-0000-00002E020000}"/>
    <cellStyle name="40% - Accent5 24" xfId="569" xr:uid="{00000000-0005-0000-0000-00002F020000}"/>
    <cellStyle name="40% - Accent5 25" xfId="570" xr:uid="{00000000-0005-0000-0000-000030020000}"/>
    <cellStyle name="40% - Accent5 26" xfId="571" xr:uid="{00000000-0005-0000-0000-000031020000}"/>
    <cellStyle name="40% - Accent5 27" xfId="572" xr:uid="{00000000-0005-0000-0000-000032020000}"/>
    <cellStyle name="40% - Accent5 28" xfId="573" xr:uid="{00000000-0005-0000-0000-000033020000}"/>
    <cellStyle name="40% - Accent5 29" xfId="574" xr:uid="{00000000-0005-0000-0000-000034020000}"/>
    <cellStyle name="40% - Accent5 3" xfId="575" xr:uid="{00000000-0005-0000-0000-000035020000}"/>
    <cellStyle name="40% - Accent5 3 2" xfId="576" xr:uid="{00000000-0005-0000-0000-000036020000}"/>
    <cellStyle name="40% - Accent5 3 3" xfId="577" xr:uid="{00000000-0005-0000-0000-000037020000}"/>
    <cellStyle name="40% - Accent5 30" xfId="578" xr:uid="{00000000-0005-0000-0000-000038020000}"/>
    <cellStyle name="40% - Accent5 31" xfId="579" xr:uid="{00000000-0005-0000-0000-000039020000}"/>
    <cellStyle name="40% - Accent5 32" xfId="580" xr:uid="{00000000-0005-0000-0000-00003A020000}"/>
    <cellStyle name="40% - Accent5 33" xfId="581" xr:uid="{00000000-0005-0000-0000-00003B020000}"/>
    <cellStyle name="40% - Accent5 34" xfId="582" xr:uid="{00000000-0005-0000-0000-00003C020000}"/>
    <cellStyle name="40% - Accent5 35" xfId="583" xr:uid="{00000000-0005-0000-0000-00003D020000}"/>
    <cellStyle name="40% - Accent5 36" xfId="584" xr:uid="{00000000-0005-0000-0000-00003E020000}"/>
    <cellStyle name="40% - Accent5 37" xfId="585" xr:uid="{00000000-0005-0000-0000-00003F020000}"/>
    <cellStyle name="40% - Accent5 38" xfId="586" xr:uid="{00000000-0005-0000-0000-000040020000}"/>
    <cellStyle name="40% - Accent5 39" xfId="587" xr:uid="{00000000-0005-0000-0000-000041020000}"/>
    <cellStyle name="40% - Accent5 4" xfId="588" xr:uid="{00000000-0005-0000-0000-000042020000}"/>
    <cellStyle name="40% - Accent5 40" xfId="589" xr:uid="{00000000-0005-0000-0000-000043020000}"/>
    <cellStyle name="40% - Accent5 41" xfId="590" xr:uid="{00000000-0005-0000-0000-000044020000}"/>
    <cellStyle name="40% - Accent5 42" xfId="591" xr:uid="{00000000-0005-0000-0000-000045020000}"/>
    <cellStyle name="40% - Accent5 43" xfId="592" xr:uid="{00000000-0005-0000-0000-000046020000}"/>
    <cellStyle name="40% - Accent5 44" xfId="593" xr:uid="{00000000-0005-0000-0000-000047020000}"/>
    <cellStyle name="40% - Accent5 45" xfId="594" xr:uid="{00000000-0005-0000-0000-000048020000}"/>
    <cellStyle name="40% - Accent5 5" xfId="595" xr:uid="{00000000-0005-0000-0000-000049020000}"/>
    <cellStyle name="40% - Accent5 5 2" xfId="596" xr:uid="{00000000-0005-0000-0000-00004A020000}"/>
    <cellStyle name="40% - Accent5 6" xfId="597" xr:uid="{00000000-0005-0000-0000-00004B020000}"/>
    <cellStyle name="40% - Accent5 7" xfId="598" xr:uid="{00000000-0005-0000-0000-00004C020000}"/>
    <cellStyle name="40% - Accent5 8" xfId="599" xr:uid="{00000000-0005-0000-0000-00004D020000}"/>
    <cellStyle name="40% - Accent5 9" xfId="600" xr:uid="{00000000-0005-0000-0000-00004E020000}"/>
    <cellStyle name="40% - Accent6 10" xfId="601" xr:uid="{00000000-0005-0000-0000-00004F020000}"/>
    <cellStyle name="40% - Accent6 11" xfId="602" xr:uid="{00000000-0005-0000-0000-000050020000}"/>
    <cellStyle name="40% - Accent6 12" xfId="603" xr:uid="{00000000-0005-0000-0000-000051020000}"/>
    <cellStyle name="40% - Accent6 13" xfId="604" xr:uid="{00000000-0005-0000-0000-000052020000}"/>
    <cellStyle name="40% - Accent6 14" xfId="605" xr:uid="{00000000-0005-0000-0000-000053020000}"/>
    <cellStyle name="40% - Accent6 15" xfId="606" xr:uid="{00000000-0005-0000-0000-000054020000}"/>
    <cellStyle name="40% - Accent6 16" xfId="607" xr:uid="{00000000-0005-0000-0000-000055020000}"/>
    <cellStyle name="40% - Accent6 17" xfId="608" xr:uid="{00000000-0005-0000-0000-000056020000}"/>
    <cellStyle name="40% - Accent6 18" xfId="609" xr:uid="{00000000-0005-0000-0000-000057020000}"/>
    <cellStyle name="40% - Accent6 19" xfId="610" xr:uid="{00000000-0005-0000-0000-000058020000}"/>
    <cellStyle name="40% - Accent6 2" xfId="611" xr:uid="{00000000-0005-0000-0000-000059020000}"/>
    <cellStyle name="40% - Accent6 2 2" xfId="612" xr:uid="{00000000-0005-0000-0000-00005A020000}"/>
    <cellStyle name="40% - Accent6 2 3" xfId="613" xr:uid="{00000000-0005-0000-0000-00005B020000}"/>
    <cellStyle name="40% - Accent6 2 4" xfId="614" xr:uid="{00000000-0005-0000-0000-00005C020000}"/>
    <cellStyle name="40% - Accent6 20" xfId="615" xr:uid="{00000000-0005-0000-0000-00005D020000}"/>
    <cellStyle name="40% - Accent6 21" xfId="616" xr:uid="{00000000-0005-0000-0000-00005E020000}"/>
    <cellStyle name="40% - Accent6 22" xfId="617" xr:uid="{00000000-0005-0000-0000-00005F020000}"/>
    <cellStyle name="40% - Accent6 23" xfId="618" xr:uid="{00000000-0005-0000-0000-000060020000}"/>
    <cellStyle name="40% - Accent6 24" xfId="619" xr:uid="{00000000-0005-0000-0000-000061020000}"/>
    <cellStyle name="40% - Accent6 25" xfId="620" xr:uid="{00000000-0005-0000-0000-000062020000}"/>
    <cellStyle name="40% - Accent6 26" xfId="621" xr:uid="{00000000-0005-0000-0000-000063020000}"/>
    <cellStyle name="40% - Accent6 27" xfId="622" xr:uid="{00000000-0005-0000-0000-000064020000}"/>
    <cellStyle name="40% - Accent6 28" xfId="623" xr:uid="{00000000-0005-0000-0000-000065020000}"/>
    <cellStyle name="40% - Accent6 29" xfId="624" xr:uid="{00000000-0005-0000-0000-000066020000}"/>
    <cellStyle name="40% - Accent6 3" xfId="625" xr:uid="{00000000-0005-0000-0000-000067020000}"/>
    <cellStyle name="40% - Accent6 3 2" xfId="626" xr:uid="{00000000-0005-0000-0000-000068020000}"/>
    <cellStyle name="40% - Accent6 3 3" xfId="627" xr:uid="{00000000-0005-0000-0000-000069020000}"/>
    <cellStyle name="40% - Accent6 30" xfId="628" xr:uid="{00000000-0005-0000-0000-00006A020000}"/>
    <cellStyle name="40% - Accent6 31" xfId="629" xr:uid="{00000000-0005-0000-0000-00006B020000}"/>
    <cellStyle name="40% - Accent6 32" xfId="630" xr:uid="{00000000-0005-0000-0000-00006C020000}"/>
    <cellStyle name="40% - Accent6 33" xfId="631" xr:uid="{00000000-0005-0000-0000-00006D020000}"/>
    <cellStyle name="40% - Accent6 34" xfId="632" xr:uid="{00000000-0005-0000-0000-00006E020000}"/>
    <cellStyle name="40% - Accent6 35" xfId="633" xr:uid="{00000000-0005-0000-0000-00006F020000}"/>
    <cellStyle name="40% - Accent6 36" xfId="634" xr:uid="{00000000-0005-0000-0000-000070020000}"/>
    <cellStyle name="40% - Accent6 37" xfId="635" xr:uid="{00000000-0005-0000-0000-000071020000}"/>
    <cellStyle name="40% - Accent6 38" xfId="636" xr:uid="{00000000-0005-0000-0000-000072020000}"/>
    <cellStyle name="40% - Accent6 39" xfId="637" xr:uid="{00000000-0005-0000-0000-000073020000}"/>
    <cellStyle name="40% - Accent6 4" xfId="638" xr:uid="{00000000-0005-0000-0000-000074020000}"/>
    <cellStyle name="40% - Accent6 40" xfId="639" xr:uid="{00000000-0005-0000-0000-000075020000}"/>
    <cellStyle name="40% - Accent6 41" xfId="640" xr:uid="{00000000-0005-0000-0000-000076020000}"/>
    <cellStyle name="40% - Accent6 42" xfId="641" xr:uid="{00000000-0005-0000-0000-000077020000}"/>
    <cellStyle name="40% - Accent6 43" xfId="642" xr:uid="{00000000-0005-0000-0000-000078020000}"/>
    <cellStyle name="40% - Accent6 44" xfId="643" xr:uid="{00000000-0005-0000-0000-000079020000}"/>
    <cellStyle name="40% - Accent6 45" xfId="644" xr:uid="{00000000-0005-0000-0000-00007A020000}"/>
    <cellStyle name="40% - Accent6 5" xfId="645" xr:uid="{00000000-0005-0000-0000-00007B020000}"/>
    <cellStyle name="40% - Accent6 5 2" xfId="646" xr:uid="{00000000-0005-0000-0000-00007C020000}"/>
    <cellStyle name="40% - Accent6 6" xfId="647" xr:uid="{00000000-0005-0000-0000-00007D020000}"/>
    <cellStyle name="40% - Accent6 7" xfId="648" xr:uid="{00000000-0005-0000-0000-00007E020000}"/>
    <cellStyle name="40% - Accent6 8" xfId="649" xr:uid="{00000000-0005-0000-0000-00007F020000}"/>
    <cellStyle name="40% - Accent6 9" xfId="650" xr:uid="{00000000-0005-0000-0000-000080020000}"/>
    <cellStyle name="40% - Akzent1" xfId="651" xr:uid="{00000000-0005-0000-0000-000081020000}"/>
    <cellStyle name="40% - Akzent2" xfId="652" xr:uid="{00000000-0005-0000-0000-000082020000}"/>
    <cellStyle name="40% - Akzent3" xfId="653" xr:uid="{00000000-0005-0000-0000-000083020000}"/>
    <cellStyle name="40% - Akzent4" xfId="654" xr:uid="{00000000-0005-0000-0000-000084020000}"/>
    <cellStyle name="40% - Akzent5" xfId="655" xr:uid="{00000000-0005-0000-0000-000085020000}"/>
    <cellStyle name="40% - Akzent6" xfId="656" xr:uid="{00000000-0005-0000-0000-000086020000}"/>
    <cellStyle name="60% - Accent1 10" xfId="657" xr:uid="{00000000-0005-0000-0000-000087020000}"/>
    <cellStyle name="60% - Accent1 11" xfId="658" xr:uid="{00000000-0005-0000-0000-000088020000}"/>
    <cellStyle name="60% - Accent1 12" xfId="659" xr:uid="{00000000-0005-0000-0000-000089020000}"/>
    <cellStyle name="60% - Accent1 13" xfId="660" xr:uid="{00000000-0005-0000-0000-00008A020000}"/>
    <cellStyle name="60% - Accent1 14" xfId="661" xr:uid="{00000000-0005-0000-0000-00008B020000}"/>
    <cellStyle name="60% - Accent1 15" xfId="662" xr:uid="{00000000-0005-0000-0000-00008C020000}"/>
    <cellStyle name="60% - Accent1 16" xfId="663" xr:uid="{00000000-0005-0000-0000-00008D020000}"/>
    <cellStyle name="60% - Accent1 17" xfId="664" xr:uid="{00000000-0005-0000-0000-00008E020000}"/>
    <cellStyle name="60% - Accent1 18" xfId="665" xr:uid="{00000000-0005-0000-0000-00008F020000}"/>
    <cellStyle name="60% - Accent1 19" xfId="666" xr:uid="{00000000-0005-0000-0000-000090020000}"/>
    <cellStyle name="60% - Accent1 2" xfId="667" xr:uid="{00000000-0005-0000-0000-000091020000}"/>
    <cellStyle name="60% - Accent1 2 2" xfId="668" xr:uid="{00000000-0005-0000-0000-000092020000}"/>
    <cellStyle name="60% - Accent1 2 3" xfId="669" xr:uid="{00000000-0005-0000-0000-000093020000}"/>
    <cellStyle name="60% - Accent1 2 4" xfId="670" xr:uid="{00000000-0005-0000-0000-000094020000}"/>
    <cellStyle name="60% - Accent1 20" xfId="671" xr:uid="{00000000-0005-0000-0000-000095020000}"/>
    <cellStyle name="60% - Accent1 21" xfId="672" xr:uid="{00000000-0005-0000-0000-000096020000}"/>
    <cellStyle name="60% - Accent1 22" xfId="673" xr:uid="{00000000-0005-0000-0000-000097020000}"/>
    <cellStyle name="60% - Accent1 23" xfId="674" xr:uid="{00000000-0005-0000-0000-000098020000}"/>
    <cellStyle name="60% - Accent1 24" xfId="675" xr:uid="{00000000-0005-0000-0000-000099020000}"/>
    <cellStyle name="60% - Accent1 25" xfId="676" xr:uid="{00000000-0005-0000-0000-00009A020000}"/>
    <cellStyle name="60% - Accent1 26" xfId="677" xr:uid="{00000000-0005-0000-0000-00009B020000}"/>
    <cellStyle name="60% - Accent1 27" xfId="678" xr:uid="{00000000-0005-0000-0000-00009C020000}"/>
    <cellStyle name="60% - Accent1 28" xfId="679" xr:uid="{00000000-0005-0000-0000-00009D020000}"/>
    <cellStyle name="60% - Accent1 29" xfId="680" xr:uid="{00000000-0005-0000-0000-00009E020000}"/>
    <cellStyle name="60% - Accent1 3" xfId="681" xr:uid="{00000000-0005-0000-0000-00009F020000}"/>
    <cellStyle name="60% - Accent1 3 2" xfId="682" xr:uid="{00000000-0005-0000-0000-0000A0020000}"/>
    <cellStyle name="60% - Accent1 30" xfId="683" xr:uid="{00000000-0005-0000-0000-0000A1020000}"/>
    <cellStyle name="60% - Accent1 4" xfId="684" xr:uid="{00000000-0005-0000-0000-0000A2020000}"/>
    <cellStyle name="60% - Accent1 5" xfId="685" xr:uid="{00000000-0005-0000-0000-0000A3020000}"/>
    <cellStyle name="60% - Accent1 6" xfId="686" xr:uid="{00000000-0005-0000-0000-0000A4020000}"/>
    <cellStyle name="60% - Accent1 7" xfId="687" xr:uid="{00000000-0005-0000-0000-0000A5020000}"/>
    <cellStyle name="60% - Accent1 8" xfId="688" xr:uid="{00000000-0005-0000-0000-0000A6020000}"/>
    <cellStyle name="60% - Accent1 9" xfId="689" xr:uid="{00000000-0005-0000-0000-0000A7020000}"/>
    <cellStyle name="60% - Accent2 10" xfId="690" xr:uid="{00000000-0005-0000-0000-0000A8020000}"/>
    <cellStyle name="60% - Accent2 11" xfId="691" xr:uid="{00000000-0005-0000-0000-0000A9020000}"/>
    <cellStyle name="60% - Accent2 12" xfId="692" xr:uid="{00000000-0005-0000-0000-0000AA020000}"/>
    <cellStyle name="60% - Accent2 13" xfId="693" xr:uid="{00000000-0005-0000-0000-0000AB020000}"/>
    <cellStyle name="60% - Accent2 14" xfId="694" xr:uid="{00000000-0005-0000-0000-0000AC020000}"/>
    <cellStyle name="60% - Accent2 15" xfId="695" xr:uid="{00000000-0005-0000-0000-0000AD020000}"/>
    <cellStyle name="60% - Accent2 16" xfId="696" xr:uid="{00000000-0005-0000-0000-0000AE020000}"/>
    <cellStyle name="60% - Accent2 17" xfId="697" xr:uid="{00000000-0005-0000-0000-0000AF020000}"/>
    <cellStyle name="60% - Accent2 18" xfId="698" xr:uid="{00000000-0005-0000-0000-0000B0020000}"/>
    <cellStyle name="60% - Accent2 19" xfId="699" xr:uid="{00000000-0005-0000-0000-0000B1020000}"/>
    <cellStyle name="60% - Accent2 2" xfId="700" xr:uid="{00000000-0005-0000-0000-0000B2020000}"/>
    <cellStyle name="60% - Accent2 2 2" xfId="701" xr:uid="{00000000-0005-0000-0000-0000B3020000}"/>
    <cellStyle name="60% - Accent2 2 3" xfId="702" xr:uid="{00000000-0005-0000-0000-0000B4020000}"/>
    <cellStyle name="60% - Accent2 2 4" xfId="703" xr:uid="{00000000-0005-0000-0000-0000B5020000}"/>
    <cellStyle name="60% - Accent2 20" xfId="704" xr:uid="{00000000-0005-0000-0000-0000B6020000}"/>
    <cellStyle name="60% - Accent2 21" xfId="705" xr:uid="{00000000-0005-0000-0000-0000B7020000}"/>
    <cellStyle name="60% - Accent2 22" xfId="706" xr:uid="{00000000-0005-0000-0000-0000B8020000}"/>
    <cellStyle name="60% - Accent2 23" xfId="707" xr:uid="{00000000-0005-0000-0000-0000B9020000}"/>
    <cellStyle name="60% - Accent2 24" xfId="708" xr:uid="{00000000-0005-0000-0000-0000BA020000}"/>
    <cellStyle name="60% - Accent2 25" xfId="709" xr:uid="{00000000-0005-0000-0000-0000BB020000}"/>
    <cellStyle name="60% - Accent2 26" xfId="710" xr:uid="{00000000-0005-0000-0000-0000BC020000}"/>
    <cellStyle name="60% - Accent2 27" xfId="711" xr:uid="{00000000-0005-0000-0000-0000BD020000}"/>
    <cellStyle name="60% - Accent2 28" xfId="712" xr:uid="{00000000-0005-0000-0000-0000BE020000}"/>
    <cellStyle name="60% - Accent2 29" xfId="713" xr:uid="{00000000-0005-0000-0000-0000BF020000}"/>
    <cellStyle name="60% - Accent2 3" xfId="714" xr:uid="{00000000-0005-0000-0000-0000C0020000}"/>
    <cellStyle name="60% - Accent2 3 2" xfId="715" xr:uid="{00000000-0005-0000-0000-0000C1020000}"/>
    <cellStyle name="60% - Accent2 30" xfId="716" xr:uid="{00000000-0005-0000-0000-0000C2020000}"/>
    <cellStyle name="60% - Accent2 4" xfId="717" xr:uid="{00000000-0005-0000-0000-0000C3020000}"/>
    <cellStyle name="60% - Accent2 5" xfId="718" xr:uid="{00000000-0005-0000-0000-0000C4020000}"/>
    <cellStyle name="60% - Accent2 6" xfId="719" xr:uid="{00000000-0005-0000-0000-0000C5020000}"/>
    <cellStyle name="60% - Accent2 7" xfId="720" xr:uid="{00000000-0005-0000-0000-0000C6020000}"/>
    <cellStyle name="60% - Accent2 8" xfId="721" xr:uid="{00000000-0005-0000-0000-0000C7020000}"/>
    <cellStyle name="60% - Accent2 9" xfId="722" xr:uid="{00000000-0005-0000-0000-0000C8020000}"/>
    <cellStyle name="60% - Accent3 10" xfId="723" xr:uid="{00000000-0005-0000-0000-0000C9020000}"/>
    <cellStyle name="60% - Accent3 11" xfId="724" xr:uid="{00000000-0005-0000-0000-0000CA020000}"/>
    <cellStyle name="60% - Accent3 12" xfId="725" xr:uid="{00000000-0005-0000-0000-0000CB020000}"/>
    <cellStyle name="60% - Accent3 13" xfId="726" xr:uid="{00000000-0005-0000-0000-0000CC020000}"/>
    <cellStyle name="60% - Accent3 14" xfId="727" xr:uid="{00000000-0005-0000-0000-0000CD020000}"/>
    <cellStyle name="60% - Accent3 15" xfId="728" xr:uid="{00000000-0005-0000-0000-0000CE020000}"/>
    <cellStyle name="60% - Accent3 16" xfId="729" xr:uid="{00000000-0005-0000-0000-0000CF020000}"/>
    <cellStyle name="60% - Accent3 17" xfId="730" xr:uid="{00000000-0005-0000-0000-0000D0020000}"/>
    <cellStyle name="60% - Accent3 18" xfId="731" xr:uid="{00000000-0005-0000-0000-0000D1020000}"/>
    <cellStyle name="60% - Accent3 19" xfId="732" xr:uid="{00000000-0005-0000-0000-0000D2020000}"/>
    <cellStyle name="60% - Accent3 2" xfId="733" xr:uid="{00000000-0005-0000-0000-0000D3020000}"/>
    <cellStyle name="60% - Accent3 2 2" xfId="734" xr:uid="{00000000-0005-0000-0000-0000D4020000}"/>
    <cellStyle name="60% - Accent3 2 3" xfId="735" xr:uid="{00000000-0005-0000-0000-0000D5020000}"/>
    <cellStyle name="60% - Accent3 2 4" xfId="736" xr:uid="{00000000-0005-0000-0000-0000D6020000}"/>
    <cellStyle name="60% - Accent3 20" xfId="737" xr:uid="{00000000-0005-0000-0000-0000D7020000}"/>
    <cellStyle name="60% - Accent3 21" xfId="738" xr:uid="{00000000-0005-0000-0000-0000D8020000}"/>
    <cellStyle name="60% - Accent3 22" xfId="739" xr:uid="{00000000-0005-0000-0000-0000D9020000}"/>
    <cellStyle name="60% - Accent3 23" xfId="740" xr:uid="{00000000-0005-0000-0000-0000DA020000}"/>
    <cellStyle name="60% - Accent3 24" xfId="741" xr:uid="{00000000-0005-0000-0000-0000DB020000}"/>
    <cellStyle name="60% - Accent3 25" xfId="742" xr:uid="{00000000-0005-0000-0000-0000DC020000}"/>
    <cellStyle name="60% - Accent3 26" xfId="743" xr:uid="{00000000-0005-0000-0000-0000DD020000}"/>
    <cellStyle name="60% - Accent3 27" xfId="744" xr:uid="{00000000-0005-0000-0000-0000DE020000}"/>
    <cellStyle name="60% - Accent3 28" xfId="745" xr:uid="{00000000-0005-0000-0000-0000DF020000}"/>
    <cellStyle name="60% - Accent3 29" xfId="746" xr:uid="{00000000-0005-0000-0000-0000E0020000}"/>
    <cellStyle name="60% - Accent3 3" xfId="747" xr:uid="{00000000-0005-0000-0000-0000E1020000}"/>
    <cellStyle name="60% - Accent3 3 2" xfId="748" xr:uid="{00000000-0005-0000-0000-0000E2020000}"/>
    <cellStyle name="60% - Accent3 30" xfId="749" xr:uid="{00000000-0005-0000-0000-0000E3020000}"/>
    <cellStyle name="60% - Accent3 4" xfId="750" xr:uid="{00000000-0005-0000-0000-0000E4020000}"/>
    <cellStyle name="60% - Accent3 5" xfId="751" xr:uid="{00000000-0005-0000-0000-0000E5020000}"/>
    <cellStyle name="60% - Accent3 6" xfId="752" xr:uid="{00000000-0005-0000-0000-0000E6020000}"/>
    <cellStyle name="60% - Accent3 7" xfId="753" xr:uid="{00000000-0005-0000-0000-0000E7020000}"/>
    <cellStyle name="60% - Accent3 8" xfId="754" xr:uid="{00000000-0005-0000-0000-0000E8020000}"/>
    <cellStyle name="60% - Accent3 9" xfId="755" xr:uid="{00000000-0005-0000-0000-0000E9020000}"/>
    <cellStyle name="60% - Accent4 10" xfId="756" xr:uid="{00000000-0005-0000-0000-0000EA020000}"/>
    <cellStyle name="60% - Accent4 11" xfId="757" xr:uid="{00000000-0005-0000-0000-0000EB020000}"/>
    <cellStyle name="60% - Accent4 12" xfId="758" xr:uid="{00000000-0005-0000-0000-0000EC020000}"/>
    <cellStyle name="60% - Accent4 13" xfId="759" xr:uid="{00000000-0005-0000-0000-0000ED020000}"/>
    <cellStyle name="60% - Accent4 14" xfId="760" xr:uid="{00000000-0005-0000-0000-0000EE020000}"/>
    <cellStyle name="60% - Accent4 15" xfId="761" xr:uid="{00000000-0005-0000-0000-0000EF020000}"/>
    <cellStyle name="60% - Accent4 16" xfId="762" xr:uid="{00000000-0005-0000-0000-0000F0020000}"/>
    <cellStyle name="60% - Accent4 17" xfId="763" xr:uid="{00000000-0005-0000-0000-0000F1020000}"/>
    <cellStyle name="60% - Accent4 18" xfId="764" xr:uid="{00000000-0005-0000-0000-0000F2020000}"/>
    <cellStyle name="60% - Accent4 19" xfId="765" xr:uid="{00000000-0005-0000-0000-0000F3020000}"/>
    <cellStyle name="60% - Accent4 2" xfId="766" xr:uid="{00000000-0005-0000-0000-0000F4020000}"/>
    <cellStyle name="60% - Accent4 2 2" xfId="767" xr:uid="{00000000-0005-0000-0000-0000F5020000}"/>
    <cellStyle name="60% - Accent4 2 3" xfId="768" xr:uid="{00000000-0005-0000-0000-0000F6020000}"/>
    <cellStyle name="60% - Accent4 2 4" xfId="769" xr:uid="{00000000-0005-0000-0000-0000F7020000}"/>
    <cellStyle name="60% - Accent4 20" xfId="770" xr:uid="{00000000-0005-0000-0000-0000F8020000}"/>
    <cellStyle name="60% - Accent4 21" xfId="771" xr:uid="{00000000-0005-0000-0000-0000F9020000}"/>
    <cellStyle name="60% - Accent4 22" xfId="772" xr:uid="{00000000-0005-0000-0000-0000FA020000}"/>
    <cellStyle name="60% - Accent4 23" xfId="773" xr:uid="{00000000-0005-0000-0000-0000FB020000}"/>
    <cellStyle name="60% - Accent4 24" xfId="774" xr:uid="{00000000-0005-0000-0000-0000FC020000}"/>
    <cellStyle name="60% - Accent4 25" xfId="775" xr:uid="{00000000-0005-0000-0000-0000FD020000}"/>
    <cellStyle name="60% - Accent4 26" xfId="776" xr:uid="{00000000-0005-0000-0000-0000FE020000}"/>
    <cellStyle name="60% - Accent4 27" xfId="777" xr:uid="{00000000-0005-0000-0000-0000FF020000}"/>
    <cellStyle name="60% - Accent4 28" xfId="778" xr:uid="{00000000-0005-0000-0000-000000030000}"/>
    <cellStyle name="60% - Accent4 29" xfId="779" xr:uid="{00000000-0005-0000-0000-000001030000}"/>
    <cellStyle name="60% - Accent4 3" xfId="780" xr:uid="{00000000-0005-0000-0000-000002030000}"/>
    <cellStyle name="60% - Accent4 3 2" xfId="781" xr:uid="{00000000-0005-0000-0000-000003030000}"/>
    <cellStyle name="60% - Accent4 30" xfId="782" xr:uid="{00000000-0005-0000-0000-000004030000}"/>
    <cellStyle name="60% - Accent4 4" xfId="783" xr:uid="{00000000-0005-0000-0000-000005030000}"/>
    <cellStyle name="60% - Accent4 5" xfId="784" xr:uid="{00000000-0005-0000-0000-000006030000}"/>
    <cellStyle name="60% - Accent4 6" xfId="785" xr:uid="{00000000-0005-0000-0000-000007030000}"/>
    <cellStyle name="60% - Accent4 7" xfId="786" xr:uid="{00000000-0005-0000-0000-000008030000}"/>
    <cellStyle name="60% - Accent4 8" xfId="787" xr:uid="{00000000-0005-0000-0000-000009030000}"/>
    <cellStyle name="60% - Accent4 9" xfId="788" xr:uid="{00000000-0005-0000-0000-00000A030000}"/>
    <cellStyle name="60% - Accent5 10" xfId="789" xr:uid="{00000000-0005-0000-0000-00000B030000}"/>
    <cellStyle name="60% - Accent5 11" xfId="790" xr:uid="{00000000-0005-0000-0000-00000C030000}"/>
    <cellStyle name="60% - Accent5 12" xfId="791" xr:uid="{00000000-0005-0000-0000-00000D030000}"/>
    <cellStyle name="60% - Accent5 13" xfId="792" xr:uid="{00000000-0005-0000-0000-00000E030000}"/>
    <cellStyle name="60% - Accent5 14" xfId="793" xr:uid="{00000000-0005-0000-0000-00000F030000}"/>
    <cellStyle name="60% - Accent5 15" xfId="794" xr:uid="{00000000-0005-0000-0000-000010030000}"/>
    <cellStyle name="60% - Accent5 16" xfId="795" xr:uid="{00000000-0005-0000-0000-000011030000}"/>
    <cellStyle name="60% - Accent5 17" xfId="796" xr:uid="{00000000-0005-0000-0000-000012030000}"/>
    <cellStyle name="60% - Accent5 18" xfId="797" xr:uid="{00000000-0005-0000-0000-000013030000}"/>
    <cellStyle name="60% - Accent5 19" xfId="798" xr:uid="{00000000-0005-0000-0000-000014030000}"/>
    <cellStyle name="60% - Accent5 2" xfId="799" xr:uid="{00000000-0005-0000-0000-000015030000}"/>
    <cellStyle name="60% - Accent5 2 2" xfId="800" xr:uid="{00000000-0005-0000-0000-000016030000}"/>
    <cellStyle name="60% - Accent5 2 3" xfId="801" xr:uid="{00000000-0005-0000-0000-000017030000}"/>
    <cellStyle name="60% - Accent5 2 4" xfId="802" xr:uid="{00000000-0005-0000-0000-000018030000}"/>
    <cellStyle name="60% - Accent5 20" xfId="803" xr:uid="{00000000-0005-0000-0000-000019030000}"/>
    <cellStyle name="60% - Accent5 21" xfId="804" xr:uid="{00000000-0005-0000-0000-00001A030000}"/>
    <cellStyle name="60% - Accent5 22" xfId="805" xr:uid="{00000000-0005-0000-0000-00001B030000}"/>
    <cellStyle name="60% - Accent5 23" xfId="806" xr:uid="{00000000-0005-0000-0000-00001C030000}"/>
    <cellStyle name="60% - Accent5 24" xfId="807" xr:uid="{00000000-0005-0000-0000-00001D030000}"/>
    <cellStyle name="60% - Accent5 25" xfId="808" xr:uid="{00000000-0005-0000-0000-00001E030000}"/>
    <cellStyle name="60% - Accent5 26" xfId="809" xr:uid="{00000000-0005-0000-0000-00001F030000}"/>
    <cellStyle name="60% - Accent5 27" xfId="810" xr:uid="{00000000-0005-0000-0000-000020030000}"/>
    <cellStyle name="60% - Accent5 28" xfId="811" xr:uid="{00000000-0005-0000-0000-000021030000}"/>
    <cellStyle name="60% - Accent5 29" xfId="812" xr:uid="{00000000-0005-0000-0000-000022030000}"/>
    <cellStyle name="60% - Accent5 3" xfId="813" xr:uid="{00000000-0005-0000-0000-000023030000}"/>
    <cellStyle name="60% - Accent5 3 2" xfId="814" xr:uid="{00000000-0005-0000-0000-000024030000}"/>
    <cellStyle name="60% - Accent5 30" xfId="815" xr:uid="{00000000-0005-0000-0000-000025030000}"/>
    <cellStyle name="60% - Accent5 4" xfId="816" xr:uid="{00000000-0005-0000-0000-000026030000}"/>
    <cellStyle name="60% - Accent5 5" xfId="817" xr:uid="{00000000-0005-0000-0000-000027030000}"/>
    <cellStyle name="60% - Accent5 6" xfId="818" xr:uid="{00000000-0005-0000-0000-000028030000}"/>
    <cellStyle name="60% - Accent5 7" xfId="819" xr:uid="{00000000-0005-0000-0000-000029030000}"/>
    <cellStyle name="60% - Accent5 8" xfId="820" xr:uid="{00000000-0005-0000-0000-00002A030000}"/>
    <cellStyle name="60% - Accent5 9" xfId="821" xr:uid="{00000000-0005-0000-0000-00002B030000}"/>
    <cellStyle name="60% - Accent6 10" xfId="822" xr:uid="{00000000-0005-0000-0000-00002C030000}"/>
    <cellStyle name="60% - Accent6 11" xfId="823" xr:uid="{00000000-0005-0000-0000-00002D030000}"/>
    <cellStyle name="60% - Accent6 12" xfId="824" xr:uid="{00000000-0005-0000-0000-00002E030000}"/>
    <cellStyle name="60% - Accent6 13" xfId="825" xr:uid="{00000000-0005-0000-0000-00002F030000}"/>
    <cellStyle name="60% - Accent6 14" xfId="826" xr:uid="{00000000-0005-0000-0000-000030030000}"/>
    <cellStyle name="60% - Accent6 15" xfId="827" xr:uid="{00000000-0005-0000-0000-000031030000}"/>
    <cellStyle name="60% - Accent6 16" xfId="828" xr:uid="{00000000-0005-0000-0000-000032030000}"/>
    <cellStyle name="60% - Accent6 17" xfId="829" xr:uid="{00000000-0005-0000-0000-000033030000}"/>
    <cellStyle name="60% - Accent6 18" xfId="830" xr:uid="{00000000-0005-0000-0000-000034030000}"/>
    <cellStyle name="60% - Accent6 19" xfId="831" xr:uid="{00000000-0005-0000-0000-000035030000}"/>
    <cellStyle name="60% - Accent6 2" xfId="832" xr:uid="{00000000-0005-0000-0000-000036030000}"/>
    <cellStyle name="60% - Accent6 2 2" xfId="833" xr:uid="{00000000-0005-0000-0000-000037030000}"/>
    <cellStyle name="60% - Accent6 2 3" xfId="834" xr:uid="{00000000-0005-0000-0000-000038030000}"/>
    <cellStyle name="60% - Accent6 2 4" xfId="835" xr:uid="{00000000-0005-0000-0000-000039030000}"/>
    <cellStyle name="60% - Accent6 20" xfId="836" xr:uid="{00000000-0005-0000-0000-00003A030000}"/>
    <cellStyle name="60% - Accent6 21" xfId="837" xr:uid="{00000000-0005-0000-0000-00003B030000}"/>
    <cellStyle name="60% - Accent6 22" xfId="838" xr:uid="{00000000-0005-0000-0000-00003C030000}"/>
    <cellStyle name="60% - Accent6 23" xfId="839" xr:uid="{00000000-0005-0000-0000-00003D030000}"/>
    <cellStyle name="60% - Accent6 24" xfId="840" xr:uid="{00000000-0005-0000-0000-00003E030000}"/>
    <cellStyle name="60% - Accent6 25" xfId="841" xr:uid="{00000000-0005-0000-0000-00003F030000}"/>
    <cellStyle name="60% - Accent6 26" xfId="842" xr:uid="{00000000-0005-0000-0000-000040030000}"/>
    <cellStyle name="60% - Accent6 27" xfId="843" xr:uid="{00000000-0005-0000-0000-000041030000}"/>
    <cellStyle name="60% - Accent6 28" xfId="844" xr:uid="{00000000-0005-0000-0000-000042030000}"/>
    <cellStyle name="60% - Accent6 29" xfId="845" xr:uid="{00000000-0005-0000-0000-000043030000}"/>
    <cellStyle name="60% - Accent6 3" xfId="846" xr:uid="{00000000-0005-0000-0000-000044030000}"/>
    <cellStyle name="60% - Accent6 3 2" xfId="847" xr:uid="{00000000-0005-0000-0000-000045030000}"/>
    <cellStyle name="60% - Accent6 30" xfId="848" xr:uid="{00000000-0005-0000-0000-000046030000}"/>
    <cellStyle name="60% - Accent6 4" xfId="849" xr:uid="{00000000-0005-0000-0000-000047030000}"/>
    <cellStyle name="60% - Accent6 5" xfId="850" xr:uid="{00000000-0005-0000-0000-000048030000}"/>
    <cellStyle name="60% - Accent6 6" xfId="851" xr:uid="{00000000-0005-0000-0000-000049030000}"/>
    <cellStyle name="60% - Accent6 7" xfId="852" xr:uid="{00000000-0005-0000-0000-00004A030000}"/>
    <cellStyle name="60% - Accent6 8" xfId="853" xr:uid="{00000000-0005-0000-0000-00004B030000}"/>
    <cellStyle name="60% - Accent6 9" xfId="854" xr:uid="{00000000-0005-0000-0000-00004C030000}"/>
    <cellStyle name="60% - Akzent1" xfId="855" xr:uid="{00000000-0005-0000-0000-00004D030000}"/>
    <cellStyle name="60% - Akzent2" xfId="856" xr:uid="{00000000-0005-0000-0000-00004E030000}"/>
    <cellStyle name="60% - Akzent3" xfId="857" xr:uid="{00000000-0005-0000-0000-00004F030000}"/>
    <cellStyle name="60% - Akzent4" xfId="858" xr:uid="{00000000-0005-0000-0000-000050030000}"/>
    <cellStyle name="60% - Akzent5" xfId="859" xr:uid="{00000000-0005-0000-0000-000051030000}"/>
    <cellStyle name="60% - Akzent6" xfId="860" xr:uid="{00000000-0005-0000-0000-000052030000}"/>
    <cellStyle name="Accent1 10" xfId="861" xr:uid="{00000000-0005-0000-0000-000053030000}"/>
    <cellStyle name="Accent1 11" xfId="862" xr:uid="{00000000-0005-0000-0000-000054030000}"/>
    <cellStyle name="Accent1 12" xfId="863" xr:uid="{00000000-0005-0000-0000-000055030000}"/>
    <cellStyle name="Accent1 13" xfId="864" xr:uid="{00000000-0005-0000-0000-000056030000}"/>
    <cellStyle name="Accent1 14" xfId="865" xr:uid="{00000000-0005-0000-0000-000057030000}"/>
    <cellStyle name="Accent1 15" xfId="866" xr:uid="{00000000-0005-0000-0000-000058030000}"/>
    <cellStyle name="Accent1 16" xfId="867" xr:uid="{00000000-0005-0000-0000-000059030000}"/>
    <cellStyle name="Accent1 17" xfId="868" xr:uid="{00000000-0005-0000-0000-00005A030000}"/>
    <cellStyle name="Accent1 18" xfId="869" xr:uid="{00000000-0005-0000-0000-00005B030000}"/>
    <cellStyle name="Accent1 19" xfId="870" xr:uid="{00000000-0005-0000-0000-00005C030000}"/>
    <cellStyle name="Accent1 2" xfId="871" xr:uid="{00000000-0005-0000-0000-00005D030000}"/>
    <cellStyle name="Accent1 2 2" xfId="872" xr:uid="{00000000-0005-0000-0000-00005E030000}"/>
    <cellStyle name="Accent1 2 3" xfId="873" xr:uid="{00000000-0005-0000-0000-00005F030000}"/>
    <cellStyle name="Accent1 2 4" xfId="874" xr:uid="{00000000-0005-0000-0000-000060030000}"/>
    <cellStyle name="Accent1 20" xfId="875" xr:uid="{00000000-0005-0000-0000-000061030000}"/>
    <cellStyle name="Accent1 21" xfId="876" xr:uid="{00000000-0005-0000-0000-000062030000}"/>
    <cellStyle name="Accent1 22" xfId="877" xr:uid="{00000000-0005-0000-0000-000063030000}"/>
    <cellStyle name="Accent1 23" xfId="878" xr:uid="{00000000-0005-0000-0000-000064030000}"/>
    <cellStyle name="Accent1 24" xfId="879" xr:uid="{00000000-0005-0000-0000-000065030000}"/>
    <cellStyle name="Accent1 25" xfId="880" xr:uid="{00000000-0005-0000-0000-000066030000}"/>
    <cellStyle name="Accent1 26" xfId="881" xr:uid="{00000000-0005-0000-0000-000067030000}"/>
    <cellStyle name="Accent1 27" xfId="882" xr:uid="{00000000-0005-0000-0000-000068030000}"/>
    <cellStyle name="Accent1 28" xfId="883" xr:uid="{00000000-0005-0000-0000-000069030000}"/>
    <cellStyle name="Accent1 29" xfId="884" xr:uid="{00000000-0005-0000-0000-00006A030000}"/>
    <cellStyle name="Accent1 3" xfId="885" xr:uid="{00000000-0005-0000-0000-00006B030000}"/>
    <cellStyle name="Accent1 3 2" xfId="886" xr:uid="{00000000-0005-0000-0000-00006C030000}"/>
    <cellStyle name="Accent1 30" xfId="887" xr:uid="{00000000-0005-0000-0000-00006D030000}"/>
    <cellStyle name="Accent1 4" xfId="888" xr:uid="{00000000-0005-0000-0000-00006E030000}"/>
    <cellStyle name="Accent1 5" xfId="889" xr:uid="{00000000-0005-0000-0000-00006F030000}"/>
    <cellStyle name="Accent1 6" xfId="890" xr:uid="{00000000-0005-0000-0000-000070030000}"/>
    <cellStyle name="Accent1 7" xfId="891" xr:uid="{00000000-0005-0000-0000-000071030000}"/>
    <cellStyle name="Accent1 8" xfId="892" xr:uid="{00000000-0005-0000-0000-000072030000}"/>
    <cellStyle name="Accent1 9" xfId="893" xr:uid="{00000000-0005-0000-0000-000073030000}"/>
    <cellStyle name="Accent2 10" xfId="894" xr:uid="{00000000-0005-0000-0000-000074030000}"/>
    <cellStyle name="Accent2 11" xfId="895" xr:uid="{00000000-0005-0000-0000-000075030000}"/>
    <cellStyle name="Accent2 12" xfId="896" xr:uid="{00000000-0005-0000-0000-000076030000}"/>
    <cellStyle name="Accent2 13" xfId="897" xr:uid="{00000000-0005-0000-0000-000077030000}"/>
    <cellStyle name="Accent2 14" xfId="898" xr:uid="{00000000-0005-0000-0000-000078030000}"/>
    <cellStyle name="Accent2 15" xfId="899" xr:uid="{00000000-0005-0000-0000-000079030000}"/>
    <cellStyle name="Accent2 16" xfId="900" xr:uid="{00000000-0005-0000-0000-00007A030000}"/>
    <cellStyle name="Accent2 17" xfId="901" xr:uid="{00000000-0005-0000-0000-00007B030000}"/>
    <cellStyle name="Accent2 18" xfId="902" xr:uid="{00000000-0005-0000-0000-00007C030000}"/>
    <cellStyle name="Accent2 19" xfId="903" xr:uid="{00000000-0005-0000-0000-00007D030000}"/>
    <cellStyle name="Accent2 2" xfId="904" xr:uid="{00000000-0005-0000-0000-00007E030000}"/>
    <cellStyle name="Accent2 2 2" xfId="905" xr:uid="{00000000-0005-0000-0000-00007F030000}"/>
    <cellStyle name="Accent2 2 3" xfId="906" xr:uid="{00000000-0005-0000-0000-000080030000}"/>
    <cellStyle name="Accent2 2 4" xfId="907" xr:uid="{00000000-0005-0000-0000-000081030000}"/>
    <cellStyle name="Accent2 20" xfId="908" xr:uid="{00000000-0005-0000-0000-000082030000}"/>
    <cellStyle name="Accent2 21" xfId="909" xr:uid="{00000000-0005-0000-0000-000083030000}"/>
    <cellStyle name="Accent2 22" xfId="910" xr:uid="{00000000-0005-0000-0000-000084030000}"/>
    <cellStyle name="Accent2 23" xfId="911" xr:uid="{00000000-0005-0000-0000-000085030000}"/>
    <cellStyle name="Accent2 24" xfId="912" xr:uid="{00000000-0005-0000-0000-000086030000}"/>
    <cellStyle name="Accent2 25" xfId="913" xr:uid="{00000000-0005-0000-0000-000087030000}"/>
    <cellStyle name="Accent2 26" xfId="914" xr:uid="{00000000-0005-0000-0000-000088030000}"/>
    <cellStyle name="Accent2 27" xfId="915" xr:uid="{00000000-0005-0000-0000-000089030000}"/>
    <cellStyle name="Accent2 28" xfId="916" xr:uid="{00000000-0005-0000-0000-00008A030000}"/>
    <cellStyle name="Accent2 29" xfId="917" xr:uid="{00000000-0005-0000-0000-00008B030000}"/>
    <cellStyle name="Accent2 3" xfId="918" xr:uid="{00000000-0005-0000-0000-00008C030000}"/>
    <cellStyle name="Accent2 3 2" xfId="919" xr:uid="{00000000-0005-0000-0000-00008D030000}"/>
    <cellStyle name="Accent2 30" xfId="920" xr:uid="{00000000-0005-0000-0000-00008E030000}"/>
    <cellStyle name="Accent2 4" xfId="921" xr:uid="{00000000-0005-0000-0000-00008F030000}"/>
    <cellStyle name="Accent2 5" xfId="922" xr:uid="{00000000-0005-0000-0000-000090030000}"/>
    <cellStyle name="Accent2 6" xfId="923" xr:uid="{00000000-0005-0000-0000-000091030000}"/>
    <cellStyle name="Accent2 7" xfId="924" xr:uid="{00000000-0005-0000-0000-000092030000}"/>
    <cellStyle name="Accent2 8" xfId="925" xr:uid="{00000000-0005-0000-0000-000093030000}"/>
    <cellStyle name="Accent2 9" xfId="926" xr:uid="{00000000-0005-0000-0000-000094030000}"/>
    <cellStyle name="Accent3 10" xfId="927" xr:uid="{00000000-0005-0000-0000-000095030000}"/>
    <cellStyle name="Accent3 11" xfId="928" xr:uid="{00000000-0005-0000-0000-000096030000}"/>
    <cellStyle name="Accent3 12" xfId="929" xr:uid="{00000000-0005-0000-0000-000097030000}"/>
    <cellStyle name="Accent3 13" xfId="930" xr:uid="{00000000-0005-0000-0000-000098030000}"/>
    <cellStyle name="Accent3 14" xfId="931" xr:uid="{00000000-0005-0000-0000-000099030000}"/>
    <cellStyle name="Accent3 15" xfId="932" xr:uid="{00000000-0005-0000-0000-00009A030000}"/>
    <cellStyle name="Accent3 16" xfId="933" xr:uid="{00000000-0005-0000-0000-00009B030000}"/>
    <cellStyle name="Accent3 17" xfId="934" xr:uid="{00000000-0005-0000-0000-00009C030000}"/>
    <cellStyle name="Accent3 18" xfId="935" xr:uid="{00000000-0005-0000-0000-00009D030000}"/>
    <cellStyle name="Accent3 19" xfId="936" xr:uid="{00000000-0005-0000-0000-00009E030000}"/>
    <cellStyle name="Accent3 2" xfId="937" xr:uid="{00000000-0005-0000-0000-00009F030000}"/>
    <cellStyle name="Accent3 2 2" xfId="938" xr:uid="{00000000-0005-0000-0000-0000A0030000}"/>
    <cellStyle name="Accent3 2 3" xfId="939" xr:uid="{00000000-0005-0000-0000-0000A1030000}"/>
    <cellStyle name="Accent3 2 4" xfId="940" xr:uid="{00000000-0005-0000-0000-0000A2030000}"/>
    <cellStyle name="Accent3 20" xfId="941" xr:uid="{00000000-0005-0000-0000-0000A3030000}"/>
    <cellStyle name="Accent3 21" xfId="942" xr:uid="{00000000-0005-0000-0000-0000A4030000}"/>
    <cellStyle name="Accent3 22" xfId="943" xr:uid="{00000000-0005-0000-0000-0000A5030000}"/>
    <cellStyle name="Accent3 23" xfId="944" xr:uid="{00000000-0005-0000-0000-0000A6030000}"/>
    <cellStyle name="Accent3 24" xfId="945" xr:uid="{00000000-0005-0000-0000-0000A7030000}"/>
    <cellStyle name="Accent3 25" xfId="946" xr:uid="{00000000-0005-0000-0000-0000A8030000}"/>
    <cellStyle name="Accent3 26" xfId="947" xr:uid="{00000000-0005-0000-0000-0000A9030000}"/>
    <cellStyle name="Accent3 27" xfId="948" xr:uid="{00000000-0005-0000-0000-0000AA030000}"/>
    <cellStyle name="Accent3 28" xfId="949" xr:uid="{00000000-0005-0000-0000-0000AB030000}"/>
    <cellStyle name="Accent3 29" xfId="950" xr:uid="{00000000-0005-0000-0000-0000AC030000}"/>
    <cellStyle name="Accent3 3" xfId="951" xr:uid="{00000000-0005-0000-0000-0000AD030000}"/>
    <cellStyle name="Accent3 3 2" xfId="952" xr:uid="{00000000-0005-0000-0000-0000AE030000}"/>
    <cellStyle name="Accent3 30" xfId="953" xr:uid="{00000000-0005-0000-0000-0000AF030000}"/>
    <cellStyle name="Accent3 4" xfId="954" xr:uid="{00000000-0005-0000-0000-0000B0030000}"/>
    <cellStyle name="Accent3 5" xfId="955" xr:uid="{00000000-0005-0000-0000-0000B1030000}"/>
    <cellStyle name="Accent3 6" xfId="956" xr:uid="{00000000-0005-0000-0000-0000B2030000}"/>
    <cellStyle name="Accent3 7" xfId="957" xr:uid="{00000000-0005-0000-0000-0000B3030000}"/>
    <cellStyle name="Accent3 8" xfId="958" xr:uid="{00000000-0005-0000-0000-0000B4030000}"/>
    <cellStyle name="Accent3 9" xfId="959" xr:uid="{00000000-0005-0000-0000-0000B5030000}"/>
    <cellStyle name="Accent4 10" xfId="960" xr:uid="{00000000-0005-0000-0000-0000B6030000}"/>
    <cellStyle name="Accent4 11" xfId="961" xr:uid="{00000000-0005-0000-0000-0000B7030000}"/>
    <cellStyle name="Accent4 12" xfId="962" xr:uid="{00000000-0005-0000-0000-0000B8030000}"/>
    <cellStyle name="Accent4 13" xfId="963" xr:uid="{00000000-0005-0000-0000-0000B9030000}"/>
    <cellStyle name="Accent4 14" xfId="964" xr:uid="{00000000-0005-0000-0000-0000BA030000}"/>
    <cellStyle name="Accent4 15" xfId="965" xr:uid="{00000000-0005-0000-0000-0000BB030000}"/>
    <cellStyle name="Accent4 16" xfId="966" xr:uid="{00000000-0005-0000-0000-0000BC030000}"/>
    <cellStyle name="Accent4 17" xfId="967" xr:uid="{00000000-0005-0000-0000-0000BD030000}"/>
    <cellStyle name="Accent4 18" xfId="968" xr:uid="{00000000-0005-0000-0000-0000BE030000}"/>
    <cellStyle name="Accent4 19" xfId="969" xr:uid="{00000000-0005-0000-0000-0000BF030000}"/>
    <cellStyle name="Accent4 2" xfId="970" xr:uid="{00000000-0005-0000-0000-0000C0030000}"/>
    <cellStyle name="Accent4 2 2" xfId="971" xr:uid="{00000000-0005-0000-0000-0000C1030000}"/>
    <cellStyle name="Accent4 2 3" xfId="972" xr:uid="{00000000-0005-0000-0000-0000C2030000}"/>
    <cellStyle name="Accent4 2 4" xfId="973" xr:uid="{00000000-0005-0000-0000-0000C3030000}"/>
    <cellStyle name="Accent4 20" xfId="974" xr:uid="{00000000-0005-0000-0000-0000C4030000}"/>
    <cellStyle name="Accent4 21" xfId="975" xr:uid="{00000000-0005-0000-0000-0000C5030000}"/>
    <cellStyle name="Accent4 22" xfId="976" xr:uid="{00000000-0005-0000-0000-0000C6030000}"/>
    <cellStyle name="Accent4 23" xfId="977" xr:uid="{00000000-0005-0000-0000-0000C7030000}"/>
    <cellStyle name="Accent4 24" xfId="978" xr:uid="{00000000-0005-0000-0000-0000C8030000}"/>
    <cellStyle name="Accent4 25" xfId="979" xr:uid="{00000000-0005-0000-0000-0000C9030000}"/>
    <cellStyle name="Accent4 26" xfId="980" xr:uid="{00000000-0005-0000-0000-0000CA030000}"/>
    <cellStyle name="Accent4 27" xfId="981" xr:uid="{00000000-0005-0000-0000-0000CB030000}"/>
    <cellStyle name="Accent4 28" xfId="982" xr:uid="{00000000-0005-0000-0000-0000CC030000}"/>
    <cellStyle name="Accent4 29" xfId="983" xr:uid="{00000000-0005-0000-0000-0000CD030000}"/>
    <cellStyle name="Accent4 3" xfId="984" xr:uid="{00000000-0005-0000-0000-0000CE030000}"/>
    <cellStyle name="Accent4 3 2" xfId="985" xr:uid="{00000000-0005-0000-0000-0000CF030000}"/>
    <cellStyle name="Accent4 30" xfId="986" xr:uid="{00000000-0005-0000-0000-0000D0030000}"/>
    <cellStyle name="Accent4 4" xfId="987" xr:uid="{00000000-0005-0000-0000-0000D1030000}"/>
    <cellStyle name="Accent4 5" xfId="988" xr:uid="{00000000-0005-0000-0000-0000D2030000}"/>
    <cellStyle name="Accent4 6" xfId="989" xr:uid="{00000000-0005-0000-0000-0000D3030000}"/>
    <cellStyle name="Accent4 7" xfId="990" xr:uid="{00000000-0005-0000-0000-0000D4030000}"/>
    <cellStyle name="Accent4 8" xfId="991" xr:uid="{00000000-0005-0000-0000-0000D5030000}"/>
    <cellStyle name="Accent4 9" xfId="992" xr:uid="{00000000-0005-0000-0000-0000D6030000}"/>
    <cellStyle name="Accent5 10" xfId="993" xr:uid="{00000000-0005-0000-0000-0000D7030000}"/>
    <cellStyle name="Accent5 11" xfId="994" xr:uid="{00000000-0005-0000-0000-0000D8030000}"/>
    <cellStyle name="Accent5 12" xfId="995" xr:uid="{00000000-0005-0000-0000-0000D9030000}"/>
    <cellStyle name="Accent5 13" xfId="996" xr:uid="{00000000-0005-0000-0000-0000DA030000}"/>
    <cellStyle name="Accent5 14" xfId="997" xr:uid="{00000000-0005-0000-0000-0000DB030000}"/>
    <cellStyle name="Accent5 15" xfId="998" xr:uid="{00000000-0005-0000-0000-0000DC030000}"/>
    <cellStyle name="Accent5 16" xfId="999" xr:uid="{00000000-0005-0000-0000-0000DD030000}"/>
    <cellStyle name="Accent5 17" xfId="1000" xr:uid="{00000000-0005-0000-0000-0000DE030000}"/>
    <cellStyle name="Accent5 18" xfId="1001" xr:uid="{00000000-0005-0000-0000-0000DF030000}"/>
    <cellStyle name="Accent5 19" xfId="1002" xr:uid="{00000000-0005-0000-0000-0000E0030000}"/>
    <cellStyle name="Accent5 2" xfId="1003" xr:uid="{00000000-0005-0000-0000-0000E1030000}"/>
    <cellStyle name="Accent5 2 2" xfId="1004" xr:uid="{00000000-0005-0000-0000-0000E2030000}"/>
    <cellStyle name="Accent5 2 3" xfId="1005" xr:uid="{00000000-0005-0000-0000-0000E3030000}"/>
    <cellStyle name="Accent5 2 4" xfId="1006" xr:uid="{00000000-0005-0000-0000-0000E4030000}"/>
    <cellStyle name="Accent5 20" xfId="1007" xr:uid="{00000000-0005-0000-0000-0000E5030000}"/>
    <cellStyle name="Accent5 21" xfId="1008" xr:uid="{00000000-0005-0000-0000-0000E6030000}"/>
    <cellStyle name="Accent5 22" xfId="1009" xr:uid="{00000000-0005-0000-0000-0000E7030000}"/>
    <cellStyle name="Accent5 23" xfId="1010" xr:uid="{00000000-0005-0000-0000-0000E8030000}"/>
    <cellStyle name="Accent5 24" xfId="1011" xr:uid="{00000000-0005-0000-0000-0000E9030000}"/>
    <cellStyle name="Accent5 25" xfId="1012" xr:uid="{00000000-0005-0000-0000-0000EA030000}"/>
    <cellStyle name="Accent5 26" xfId="1013" xr:uid="{00000000-0005-0000-0000-0000EB030000}"/>
    <cellStyle name="Accent5 27" xfId="1014" xr:uid="{00000000-0005-0000-0000-0000EC030000}"/>
    <cellStyle name="Accent5 28" xfId="1015" xr:uid="{00000000-0005-0000-0000-0000ED030000}"/>
    <cellStyle name="Accent5 29" xfId="1016" xr:uid="{00000000-0005-0000-0000-0000EE030000}"/>
    <cellStyle name="Accent5 3" xfId="1017" xr:uid="{00000000-0005-0000-0000-0000EF030000}"/>
    <cellStyle name="Accent5 3 2" xfId="1018" xr:uid="{00000000-0005-0000-0000-0000F0030000}"/>
    <cellStyle name="Accent5 30" xfId="1019" xr:uid="{00000000-0005-0000-0000-0000F1030000}"/>
    <cellStyle name="Accent5 4" xfId="1020" xr:uid="{00000000-0005-0000-0000-0000F2030000}"/>
    <cellStyle name="Accent5 5" xfId="1021" xr:uid="{00000000-0005-0000-0000-0000F3030000}"/>
    <cellStyle name="Accent5 6" xfId="1022" xr:uid="{00000000-0005-0000-0000-0000F4030000}"/>
    <cellStyle name="Accent5 7" xfId="1023" xr:uid="{00000000-0005-0000-0000-0000F5030000}"/>
    <cellStyle name="Accent5 8" xfId="1024" xr:uid="{00000000-0005-0000-0000-0000F6030000}"/>
    <cellStyle name="Accent5 9" xfId="1025" xr:uid="{00000000-0005-0000-0000-0000F7030000}"/>
    <cellStyle name="Accent6 10" xfId="1026" xr:uid="{00000000-0005-0000-0000-0000F8030000}"/>
    <cellStyle name="Accent6 11" xfId="1027" xr:uid="{00000000-0005-0000-0000-0000F9030000}"/>
    <cellStyle name="Accent6 12" xfId="1028" xr:uid="{00000000-0005-0000-0000-0000FA030000}"/>
    <cellStyle name="Accent6 13" xfId="1029" xr:uid="{00000000-0005-0000-0000-0000FB030000}"/>
    <cellStyle name="Accent6 14" xfId="1030" xr:uid="{00000000-0005-0000-0000-0000FC030000}"/>
    <cellStyle name="Accent6 15" xfId="1031" xr:uid="{00000000-0005-0000-0000-0000FD030000}"/>
    <cellStyle name="Accent6 16" xfId="1032" xr:uid="{00000000-0005-0000-0000-0000FE030000}"/>
    <cellStyle name="Accent6 17" xfId="1033" xr:uid="{00000000-0005-0000-0000-0000FF030000}"/>
    <cellStyle name="Accent6 18" xfId="1034" xr:uid="{00000000-0005-0000-0000-000000040000}"/>
    <cellStyle name="Accent6 19" xfId="1035" xr:uid="{00000000-0005-0000-0000-000001040000}"/>
    <cellStyle name="Accent6 2" xfId="1036" xr:uid="{00000000-0005-0000-0000-000002040000}"/>
    <cellStyle name="Accent6 2 2" xfId="1037" xr:uid="{00000000-0005-0000-0000-000003040000}"/>
    <cellStyle name="Accent6 2 3" xfId="1038" xr:uid="{00000000-0005-0000-0000-000004040000}"/>
    <cellStyle name="Accent6 2 4" xfId="1039" xr:uid="{00000000-0005-0000-0000-000005040000}"/>
    <cellStyle name="Accent6 20" xfId="1040" xr:uid="{00000000-0005-0000-0000-000006040000}"/>
    <cellStyle name="Accent6 21" xfId="1041" xr:uid="{00000000-0005-0000-0000-000007040000}"/>
    <cellStyle name="Accent6 22" xfId="1042" xr:uid="{00000000-0005-0000-0000-000008040000}"/>
    <cellStyle name="Accent6 23" xfId="1043" xr:uid="{00000000-0005-0000-0000-000009040000}"/>
    <cellStyle name="Accent6 24" xfId="1044" xr:uid="{00000000-0005-0000-0000-00000A040000}"/>
    <cellStyle name="Accent6 25" xfId="1045" xr:uid="{00000000-0005-0000-0000-00000B040000}"/>
    <cellStyle name="Accent6 26" xfId="1046" xr:uid="{00000000-0005-0000-0000-00000C040000}"/>
    <cellStyle name="Accent6 27" xfId="1047" xr:uid="{00000000-0005-0000-0000-00000D040000}"/>
    <cellStyle name="Accent6 28" xfId="1048" xr:uid="{00000000-0005-0000-0000-00000E040000}"/>
    <cellStyle name="Accent6 29" xfId="1049" xr:uid="{00000000-0005-0000-0000-00000F040000}"/>
    <cellStyle name="Accent6 3" xfId="1050" xr:uid="{00000000-0005-0000-0000-000010040000}"/>
    <cellStyle name="Accent6 3 2" xfId="1051" xr:uid="{00000000-0005-0000-0000-000011040000}"/>
    <cellStyle name="Accent6 30" xfId="1052" xr:uid="{00000000-0005-0000-0000-000012040000}"/>
    <cellStyle name="Accent6 4" xfId="1053" xr:uid="{00000000-0005-0000-0000-000013040000}"/>
    <cellStyle name="Accent6 5" xfId="1054" xr:uid="{00000000-0005-0000-0000-000014040000}"/>
    <cellStyle name="Accent6 6" xfId="1055" xr:uid="{00000000-0005-0000-0000-000015040000}"/>
    <cellStyle name="Accent6 7" xfId="1056" xr:uid="{00000000-0005-0000-0000-000016040000}"/>
    <cellStyle name="Accent6 8" xfId="1057" xr:uid="{00000000-0005-0000-0000-000017040000}"/>
    <cellStyle name="Accent6 9" xfId="1058" xr:uid="{00000000-0005-0000-0000-000018040000}"/>
    <cellStyle name="adj_share" xfId="1059" xr:uid="{00000000-0005-0000-0000-000019040000}"/>
    <cellStyle name="Afjusted" xfId="1060" xr:uid="{00000000-0005-0000-0000-00001A040000}"/>
    <cellStyle name="Akzent1" xfId="1061" xr:uid="{00000000-0005-0000-0000-00001B040000}"/>
    <cellStyle name="Akzent2" xfId="1062" xr:uid="{00000000-0005-0000-0000-00001C040000}"/>
    <cellStyle name="Akzent3" xfId="1063" xr:uid="{00000000-0005-0000-0000-00001D040000}"/>
    <cellStyle name="Akzent4" xfId="1064" xr:uid="{00000000-0005-0000-0000-00001E040000}"/>
    <cellStyle name="Akzent5" xfId="1065" xr:uid="{00000000-0005-0000-0000-00001F040000}"/>
    <cellStyle name="Akzent6" xfId="1066" xr:uid="{00000000-0005-0000-0000-000020040000}"/>
    <cellStyle name="Andre's Title" xfId="1067" xr:uid="{00000000-0005-0000-0000-000021040000}"/>
    <cellStyle name="annee semestre" xfId="1068" xr:uid="{00000000-0005-0000-0000-000022040000}"/>
    <cellStyle name="Arial6Bold" xfId="1069" xr:uid="{00000000-0005-0000-0000-000023040000}"/>
    <cellStyle name="Arial8Bold" xfId="1070" xr:uid="{00000000-0005-0000-0000-000024040000}"/>
    <cellStyle name="Arial8Italic" xfId="1071" xr:uid="{00000000-0005-0000-0000-000025040000}"/>
    <cellStyle name="ArialNormal" xfId="1072" xr:uid="{00000000-0005-0000-0000-000026040000}"/>
    <cellStyle name="Array" xfId="1073" xr:uid="{00000000-0005-0000-0000-000027040000}"/>
    <cellStyle name="Array Enter" xfId="1074" xr:uid="{00000000-0005-0000-0000-000028040000}"/>
    <cellStyle name="Ausgabe" xfId="1075" xr:uid="{00000000-0005-0000-0000-000029040000}"/>
    <cellStyle name="Bad 10" xfId="1076" xr:uid="{00000000-0005-0000-0000-00002A040000}"/>
    <cellStyle name="Bad 11" xfId="1077" xr:uid="{00000000-0005-0000-0000-00002B040000}"/>
    <cellStyle name="Bad 12" xfId="1078" xr:uid="{00000000-0005-0000-0000-00002C040000}"/>
    <cellStyle name="Bad 13" xfId="1079" xr:uid="{00000000-0005-0000-0000-00002D040000}"/>
    <cellStyle name="Bad 14" xfId="1080" xr:uid="{00000000-0005-0000-0000-00002E040000}"/>
    <cellStyle name="Bad 15" xfId="1081" xr:uid="{00000000-0005-0000-0000-00002F040000}"/>
    <cellStyle name="Bad 16" xfId="1082" xr:uid="{00000000-0005-0000-0000-000030040000}"/>
    <cellStyle name="Bad 17" xfId="1083" xr:uid="{00000000-0005-0000-0000-000031040000}"/>
    <cellStyle name="Bad 18" xfId="1084" xr:uid="{00000000-0005-0000-0000-000032040000}"/>
    <cellStyle name="Bad 19" xfId="1085" xr:uid="{00000000-0005-0000-0000-000033040000}"/>
    <cellStyle name="Bad 2" xfId="1086" xr:uid="{00000000-0005-0000-0000-000034040000}"/>
    <cellStyle name="Bad 2 2" xfId="1087" xr:uid="{00000000-0005-0000-0000-000035040000}"/>
    <cellStyle name="Bad 2 3" xfId="1088" xr:uid="{00000000-0005-0000-0000-000036040000}"/>
    <cellStyle name="Bad 2 4" xfId="1089" xr:uid="{00000000-0005-0000-0000-000037040000}"/>
    <cellStyle name="Bad 20" xfId="1090" xr:uid="{00000000-0005-0000-0000-000038040000}"/>
    <cellStyle name="Bad 21" xfId="1091" xr:uid="{00000000-0005-0000-0000-000039040000}"/>
    <cellStyle name="Bad 22" xfId="1092" xr:uid="{00000000-0005-0000-0000-00003A040000}"/>
    <cellStyle name="Bad 23" xfId="1093" xr:uid="{00000000-0005-0000-0000-00003B040000}"/>
    <cellStyle name="Bad 24" xfId="1094" xr:uid="{00000000-0005-0000-0000-00003C040000}"/>
    <cellStyle name="Bad 25" xfId="1095" xr:uid="{00000000-0005-0000-0000-00003D040000}"/>
    <cellStyle name="Bad 26" xfId="1096" xr:uid="{00000000-0005-0000-0000-00003E040000}"/>
    <cellStyle name="Bad 27" xfId="1097" xr:uid="{00000000-0005-0000-0000-00003F040000}"/>
    <cellStyle name="Bad 28" xfId="1098" xr:uid="{00000000-0005-0000-0000-000040040000}"/>
    <cellStyle name="Bad 29" xfId="1099" xr:uid="{00000000-0005-0000-0000-000041040000}"/>
    <cellStyle name="Bad 3" xfId="1100" xr:uid="{00000000-0005-0000-0000-000042040000}"/>
    <cellStyle name="Bad 3 2" xfId="1101" xr:uid="{00000000-0005-0000-0000-000043040000}"/>
    <cellStyle name="Bad 30" xfId="1102" xr:uid="{00000000-0005-0000-0000-000044040000}"/>
    <cellStyle name="Bad 4" xfId="1103" xr:uid="{00000000-0005-0000-0000-000045040000}"/>
    <cellStyle name="Bad 5" xfId="1104" xr:uid="{00000000-0005-0000-0000-000046040000}"/>
    <cellStyle name="Bad 6" xfId="1105" xr:uid="{00000000-0005-0000-0000-000047040000}"/>
    <cellStyle name="Bad 7" xfId="1106" xr:uid="{00000000-0005-0000-0000-000048040000}"/>
    <cellStyle name="Bad 8" xfId="1107" xr:uid="{00000000-0005-0000-0000-000049040000}"/>
    <cellStyle name="Bad 9" xfId="1108" xr:uid="{00000000-0005-0000-0000-00004A040000}"/>
    <cellStyle name="Berechnung" xfId="1109" xr:uid="{00000000-0005-0000-0000-00004B040000}"/>
    <cellStyle name="Blue" xfId="1110" xr:uid="{00000000-0005-0000-0000-00004C040000}"/>
    <cellStyle name="Bottom Edge" xfId="1111" xr:uid="{00000000-0005-0000-0000-00004D040000}"/>
    <cellStyle name="Business Description" xfId="1112" xr:uid="{00000000-0005-0000-0000-00004E040000}"/>
    <cellStyle name="Calc_0dp" xfId="1113" xr:uid="{00000000-0005-0000-0000-00004F040000}"/>
    <cellStyle name="Calculation 10" xfId="1114" xr:uid="{00000000-0005-0000-0000-000050040000}"/>
    <cellStyle name="Calculation 11" xfId="1115" xr:uid="{00000000-0005-0000-0000-000051040000}"/>
    <cellStyle name="Calculation 12" xfId="1116" xr:uid="{00000000-0005-0000-0000-000052040000}"/>
    <cellStyle name="Calculation 13" xfId="1117" xr:uid="{00000000-0005-0000-0000-000053040000}"/>
    <cellStyle name="Calculation 14" xfId="1118" xr:uid="{00000000-0005-0000-0000-000054040000}"/>
    <cellStyle name="Calculation 15" xfId="1119" xr:uid="{00000000-0005-0000-0000-000055040000}"/>
    <cellStyle name="Calculation 16" xfId="1120" xr:uid="{00000000-0005-0000-0000-000056040000}"/>
    <cellStyle name="Calculation 17" xfId="1121" xr:uid="{00000000-0005-0000-0000-000057040000}"/>
    <cellStyle name="Calculation 18" xfId="1122" xr:uid="{00000000-0005-0000-0000-000058040000}"/>
    <cellStyle name="Calculation 19" xfId="1123" xr:uid="{00000000-0005-0000-0000-000059040000}"/>
    <cellStyle name="Calculation 2" xfId="1124" xr:uid="{00000000-0005-0000-0000-00005A040000}"/>
    <cellStyle name="Calculation 2 2" xfId="1125" xr:uid="{00000000-0005-0000-0000-00005B040000}"/>
    <cellStyle name="Calculation 2 2 2" xfId="1126" xr:uid="{00000000-0005-0000-0000-00005C040000}"/>
    <cellStyle name="Calculation 2 3" xfId="1127" xr:uid="{00000000-0005-0000-0000-00005D040000}"/>
    <cellStyle name="Calculation 2 3 2" xfId="1128" xr:uid="{00000000-0005-0000-0000-00005E040000}"/>
    <cellStyle name="Calculation 2 4" xfId="1129" xr:uid="{00000000-0005-0000-0000-00005F040000}"/>
    <cellStyle name="Calculation 2 4 2" xfId="1130" xr:uid="{00000000-0005-0000-0000-000060040000}"/>
    <cellStyle name="Calculation 2 5" xfId="1131" xr:uid="{00000000-0005-0000-0000-000061040000}"/>
    <cellStyle name="Calculation 2 5 2" xfId="1132" xr:uid="{00000000-0005-0000-0000-000062040000}"/>
    <cellStyle name="Calculation 2 5 3" xfId="1133" xr:uid="{00000000-0005-0000-0000-000063040000}"/>
    <cellStyle name="Calculation 2 6" xfId="1134" xr:uid="{00000000-0005-0000-0000-000064040000}"/>
    <cellStyle name="Calculation 20" xfId="1135" xr:uid="{00000000-0005-0000-0000-000065040000}"/>
    <cellStyle name="Calculation 21" xfId="1136" xr:uid="{00000000-0005-0000-0000-000066040000}"/>
    <cellStyle name="Calculation 22" xfId="1137" xr:uid="{00000000-0005-0000-0000-000067040000}"/>
    <cellStyle name="Calculation 23" xfId="1138" xr:uid="{00000000-0005-0000-0000-000068040000}"/>
    <cellStyle name="Calculation 24" xfId="1139" xr:uid="{00000000-0005-0000-0000-000069040000}"/>
    <cellStyle name="Calculation 25" xfId="1140" xr:uid="{00000000-0005-0000-0000-00006A040000}"/>
    <cellStyle name="Calculation 26" xfId="1141" xr:uid="{00000000-0005-0000-0000-00006B040000}"/>
    <cellStyle name="Calculation 27" xfId="1142" xr:uid="{00000000-0005-0000-0000-00006C040000}"/>
    <cellStyle name="Calculation 28" xfId="1143" xr:uid="{00000000-0005-0000-0000-00006D040000}"/>
    <cellStyle name="Calculation 29" xfId="1144" xr:uid="{00000000-0005-0000-0000-00006E040000}"/>
    <cellStyle name="Calculation 3" xfId="1145" xr:uid="{00000000-0005-0000-0000-00006F040000}"/>
    <cellStyle name="Calculation 3 2" xfId="1146" xr:uid="{00000000-0005-0000-0000-000070040000}"/>
    <cellStyle name="Calculation 30" xfId="1147" xr:uid="{00000000-0005-0000-0000-000071040000}"/>
    <cellStyle name="Calculation 4" xfId="1148" xr:uid="{00000000-0005-0000-0000-000072040000}"/>
    <cellStyle name="Calculation 4 2" xfId="1149" xr:uid="{00000000-0005-0000-0000-000073040000}"/>
    <cellStyle name="Calculation 4 3" xfId="1150" xr:uid="{00000000-0005-0000-0000-000074040000}"/>
    <cellStyle name="Calculation 5" xfId="1151" xr:uid="{00000000-0005-0000-0000-000075040000}"/>
    <cellStyle name="Calculation 5 2" xfId="1152" xr:uid="{00000000-0005-0000-0000-000076040000}"/>
    <cellStyle name="Calculation 6" xfId="1153" xr:uid="{00000000-0005-0000-0000-000077040000}"/>
    <cellStyle name="Calculation 6 2" xfId="1154" xr:uid="{00000000-0005-0000-0000-000078040000}"/>
    <cellStyle name="Calculation 7" xfId="1155" xr:uid="{00000000-0005-0000-0000-000079040000}"/>
    <cellStyle name="Calculation 8" xfId="1156" xr:uid="{00000000-0005-0000-0000-00007A040000}"/>
    <cellStyle name="Calculation 9" xfId="1157" xr:uid="{00000000-0005-0000-0000-00007B040000}"/>
    <cellStyle name="CComma" xfId="1158" xr:uid="{00000000-0005-0000-0000-00007C040000}"/>
    <cellStyle name="CComma (0)" xfId="1159" xr:uid="{00000000-0005-0000-0000-00007D040000}"/>
    <cellStyle name="CComma_AQP Model_working__18" xfId="1160" xr:uid="{00000000-0005-0000-0000-00007E040000}"/>
    <cellStyle name="CCurrency (0)" xfId="1161" xr:uid="{00000000-0005-0000-0000-00007F040000}"/>
    <cellStyle name="Cents" xfId="1162" xr:uid="{00000000-0005-0000-0000-000080040000}"/>
    <cellStyle name="Check Cell 10" xfId="1163" xr:uid="{00000000-0005-0000-0000-000081040000}"/>
    <cellStyle name="Check Cell 11" xfId="1164" xr:uid="{00000000-0005-0000-0000-000082040000}"/>
    <cellStyle name="Check Cell 12" xfId="1165" xr:uid="{00000000-0005-0000-0000-000083040000}"/>
    <cellStyle name="Check Cell 13" xfId="1166" xr:uid="{00000000-0005-0000-0000-000084040000}"/>
    <cellStyle name="Check Cell 14" xfId="1167" xr:uid="{00000000-0005-0000-0000-000085040000}"/>
    <cellStyle name="Check Cell 15" xfId="1168" xr:uid="{00000000-0005-0000-0000-000086040000}"/>
    <cellStyle name="Check Cell 16" xfId="1169" xr:uid="{00000000-0005-0000-0000-000087040000}"/>
    <cellStyle name="Check Cell 17" xfId="1170" xr:uid="{00000000-0005-0000-0000-000088040000}"/>
    <cellStyle name="Check Cell 18" xfId="1171" xr:uid="{00000000-0005-0000-0000-000089040000}"/>
    <cellStyle name="Check Cell 19" xfId="1172" xr:uid="{00000000-0005-0000-0000-00008A040000}"/>
    <cellStyle name="Check Cell 2" xfId="1173" xr:uid="{00000000-0005-0000-0000-00008B040000}"/>
    <cellStyle name="Check Cell 2 10" xfId="1174" xr:uid="{00000000-0005-0000-0000-00008C040000}"/>
    <cellStyle name="Check Cell 2 11" xfId="1175" xr:uid="{00000000-0005-0000-0000-00008D040000}"/>
    <cellStyle name="Check Cell 2 12" xfId="1176" xr:uid="{00000000-0005-0000-0000-00008E040000}"/>
    <cellStyle name="Check Cell 2 13" xfId="1177" xr:uid="{00000000-0005-0000-0000-00008F040000}"/>
    <cellStyle name="Check Cell 2 14" xfId="1178" xr:uid="{00000000-0005-0000-0000-000090040000}"/>
    <cellStyle name="Check Cell 2 15" xfId="1179" xr:uid="{00000000-0005-0000-0000-000091040000}"/>
    <cellStyle name="Check Cell 2 16" xfId="1180" xr:uid="{00000000-0005-0000-0000-000092040000}"/>
    <cellStyle name="Check Cell 2 17" xfId="1181" xr:uid="{00000000-0005-0000-0000-000093040000}"/>
    <cellStyle name="Check Cell 2 18" xfId="1182" xr:uid="{00000000-0005-0000-0000-000094040000}"/>
    <cellStyle name="Check Cell 2 19" xfId="1183" xr:uid="{00000000-0005-0000-0000-000095040000}"/>
    <cellStyle name="Check Cell 2 2" xfId="1184" xr:uid="{00000000-0005-0000-0000-000096040000}"/>
    <cellStyle name="Check Cell 2 2 2" xfId="1185" xr:uid="{00000000-0005-0000-0000-000097040000}"/>
    <cellStyle name="Check Cell 2 2 2 2" xfId="1186" xr:uid="{00000000-0005-0000-0000-000098040000}"/>
    <cellStyle name="Check Cell 2 2 2 2 2" xfId="1187" xr:uid="{00000000-0005-0000-0000-000099040000}"/>
    <cellStyle name="Check Cell 2 2 2 2 2 2" xfId="1188" xr:uid="{00000000-0005-0000-0000-00009A040000}"/>
    <cellStyle name="Check Cell 2 2 2 2 2 2 2" xfId="1189" xr:uid="{00000000-0005-0000-0000-00009B040000}"/>
    <cellStyle name="Check Cell 2 2 2 2 2 2 2 2" xfId="1190" xr:uid="{00000000-0005-0000-0000-00009C040000}"/>
    <cellStyle name="Check Cell 2 2 2 2 2 3" xfId="1191" xr:uid="{00000000-0005-0000-0000-00009D040000}"/>
    <cellStyle name="Check Cell 2 2 2 2 2 3 2" xfId="1192" xr:uid="{00000000-0005-0000-0000-00009E040000}"/>
    <cellStyle name="Check Cell 2 2 2 2 2 4" xfId="1193" xr:uid="{00000000-0005-0000-0000-00009F040000}"/>
    <cellStyle name="Check Cell 2 2 2 2 2 4 2" xfId="1194" xr:uid="{00000000-0005-0000-0000-0000A0040000}"/>
    <cellStyle name="Check Cell 2 2 2 2 2 5" xfId="1195" xr:uid="{00000000-0005-0000-0000-0000A1040000}"/>
    <cellStyle name="Check Cell 2 2 2 2 3" xfId="1196" xr:uid="{00000000-0005-0000-0000-0000A2040000}"/>
    <cellStyle name="Check Cell 2 2 2 2 3 2" xfId="1197" xr:uid="{00000000-0005-0000-0000-0000A3040000}"/>
    <cellStyle name="Check Cell 2 2 2 2 3 3" xfId="1198" xr:uid="{00000000-0005-0000-0000-0000A4040000}"/>
    <cellStyle name="Check Cell 2 2 2 2 4" xfId="1199" xr:uid="{00000000-0005-0000-0000-0000A5040000}"/>
    <cellStyle name="Check Cell 2 2 2 3" xfId="1200" xr:uid="{00000000-0005-0000-0000-0000A6040000}"/>
    <cellStyle name="Check Cell 2 2 2 3 2" xfId="1201" xr:uid="{00000000-0005-0000-0000-0000A7040000}"/>
    <cellStyle name="Check Cell 2 2 2 3 2 2" xfId="1202" xr:uid="{00000000-0005-0000-0000-0000A8040000}"/>
    <cellStyle name="Check Cell 2 2 2 4" xfId="1203" xr:uid="{00000000-0005-0000-0000-0000A9040000}"/>
    <cellStyle name="Check Cell 2 2 2 4 2" xfId="1204" xr:uid="{00000000-0005-0000-0000-0000AA040000}"/>
    <cellStyle name="Check Cell 2 2 2 5" xfId="1205" xr:uid="{00000000-0005-0000-0000-0000AB040000}"/>
    <cellStyle name="Check Cell 2 2 3" xfId="1206" xr:uid="{00000000-0005-0000-0000-0000AC040000}"/>
    <cellStyle name="Check Cell 2 2 3 2" xfId="1207" xr:uid="{00000000-0005-0000-0000-0000AD040000}"/>
    <cellStyle name="Check Cell 2 2 4" xfId="1208" xr:uid="{00000000-0005-0000-0000-0000AE040000}"/>
    <cellStyle name="Check Cell 2 2 4 2" xfId="1209" xr:uid="{00000000-0005-0000-0000-0000AF040000}"/>
    <cellStyle name="Check Cell 2 2 4 3" xfId="1210" xr:uid="{00000000-0005-0000-0000-0000B0040000}"/>
    <cellStyle name="Check Cell 2 2 5" xfId="1211" xr:uid="{00000000-0005-0000-0000-0000B1040000}"/>
    <cellStyle name="Check Cell 2 20" xfId="1212" xr:uid="{00000000-0005-0000-0000-0000B2040000}"/>
    <cellStyle name="Check Cell 2 21" xfId="1213" xr:uid="{00000000-0005-0000-0000-0000B3040000}"/>
    <cellStyle name="Check Cell 2 22" xfId="1214" xr:uid="{00000000-0005-0000-0000-0000B4040000}"/>
    <cellStyle name="Check Cell 2 23" xfId="1215" xr:uid="{00000000-0005-0000-0000-0000B5040000}"/>
    <cellStyle name="Check Cell 2 24" xfId="1216" xr:uid="{00000000-0005-0000-0000-0000B6040000}"/>
    <cellStyle name="Check Cell 2 25" xfId="1217" xr:uid="{00000000-0005-0000-0000-0000B7040000}"/>
    <cellStyle name="Check Cell 2 26" xfId="1218" xr:uid="{00000000-0005-0000-0000-0000B8040000}"/>
    <cellStyle name="Check Cell 2 27" xfId="1219" xr:uid="{00000000-0005-0000-0000-0000B9040000}"/>
    <cellStyle name="Check Cell 2 3" xfId="1220" xr:uid="{00000000-0005-0000-0000-0000BA040000}"/>
    <cellStyle name="Check Cell 2 3 2" xfId="1221" xr:uid="{00000000-0005-0000-0000-0000BB040000}"/>
    <cellStyle name="Check Cell 2 4" xfId="1222" xr:uid="{00000000-0005-0000-0000-0000BC040000}"/>
    <cellStyle name="Check Cell 2 5" xfId="1223" xr:uid="{00000000-0005-0000-0000-0000BD040000}"/>
    <cellStyle name="Check Cell 2 5 2" xfId="1224" xr:uid="{00000000-0005-0000-0000-0000BE040000}"/>
    <cellStyle name="Check Cell 2 5 2 2" xfId="1225" xr:uid="{00000000-0005-0000-0000-0000BF040000}"/>
    <cellStyle name="Check Cell 2 6" xfId="1226" xr:uid="{00000000-0005-0000-0000-0000C0040000}"/>
    <cellStyle name="Check Cell 2 6 2" xfId="1227" xr:uid="{00000000-0005-0000-0000-0000C1040000}"/>
    <cellStyle name="Check Cell 2 7" xfId="1228" xr:uid="{00000000-0005-0000-0000-0000C2040000}"/>
    <cellStyle name="Check Cell 2 8" xfId="1229" xr:uid="{00000000-0005-0000-0000-0000C3040000}"/>
    <cellStyle name="Check Cell 2 9" xfId="1230" xr:uid="{00000000-0005-0000-0000-0000C4040000}"/>
    <cellStyle name="Check Cell 20" xfId="1231" xr:uid="{00000000-0005-0000-0000-0000C5040000}"/>
    <cellStyle name="Check Cell 21" xfId="1232" xr:uid="{00000000-0005-0000-0000-0000C6040000}"/>
    <cellStyle name="Check Cell 22" xfId="1233" xr:uid="{00000000-0005-0000-0000-0000C7040000}"/>
    <cellStyle name="Check Cell 23" xfId="1234" xr:uid="{00000000-0005-0000-0000-0000C8040000}"/>
    <cellStyle name="Check Cell 24" xfId="1235" xr:uid="{00000000-0005-0000-0000-0000C9040000}"/>
    <cellStyle name="Check Cell 25" xfId="1236" xr:uid="{00000000-0005-0000-0000-0000CA040000}"/>
    <cellStyle name="Check Cell 26" xfId="1237" xr:uid="{00000000-0005-0000-0000-0000CB040000}"/>
    <cellStyle name="Check Cell 27" xfId="1238" xr:uid="{00000000-0005-0000-0000-0000CC040000}"/>
    <cellStyle name="Check Cell 28" xfId="1239" xr:uid="{00000000-0005-0000-0000-0000CD040000}"/>
    <cellStyle name="Check Cell 29" xfId="1240" xr:uid="{00000000-0005-0000-0000-0000CE040000}"/>
    <cellStyle name="Check Cell 3" xfId="1241" xr:uid="{00000000-0005-0000-0000-0000CF040000}"/>
    <cellStyle name="Check Cell 3 2" xfId="1242" xr:uid="{00000000-0005-0000-0000-0000D0040000}"/>
    <cellStyle name="Check Cell 30" xfId="1243" xr:uid="{00000000-0005-0000-0000-0000D1040000}"/>
    <cellStyle name="Check Cell 4" xfId="1244" xr:uid="{00000000-0005-0000-0000-0000D2040000}"/>
    <cellStyle name="Check Cell 5" xfId="1245" xr:uid="{00000000-0005-0000-0000-0000D3040000}"/>
    <cellStyle name="Check Cell 6" xfId="1246" xr:uid="{00000000-0005-0000-0000-0000D4040000}"/>
    <cellStyle name="Check Cell 7" xfId="1247" xr:uid="{00000000-0005-0000-0000-0000D5040000}"/>
    <cellStyle name="Check Cell 8" xfId="1248" xr:uid="{00000000-0005-0000-0000-0000D6040000}"/>
    <cellStyle name="Check Cell 9" xfId="1249" xr:uid="{00000000-0005-0000-0000-0000D7040000}"/>
    <cellStyle name="Co. Names" xfId="1250" xr:uid="{00000000-0005-0000-0000-0000D8040000}"/>
    <cellStyle name="Co. Names - Bold" xfId="1251" xr:uid="{00000000-0005-0000-0000-0000D9040000}"/>
    <cellStyle name="Co. Names_Break-Up" xfId="1252" xr:uid="{00000000-0005-0000-0000-0000DA040000}"/>
    <cellStyle name="COL HEADINGS" xfId="1253" xr:uid="{00000000-0005-0000-0000-0000DB040000}"/>
    <cellStyle name="Colhead_left" xfId="1254" xr:uid="{00000000-0005-0000-0000-0000DC040000}"/>
    <cellStyle name="ColHeading" xfId="1255" xr:uid="{00000000-0005-0000-0000-0000DD040000}"/>
    <cellStyle name="Comma (1)" xfId="1256" xr:uid="{00000000-0005-0000-0000-0000DF040000}"/>
    <cellStyle name="Comma [0] 2" xfId="1257" xr:uid="{00000000-0005-0000-0000-0000E0040000}"/>
    <cellStyle name="Comma 0" xfId="1258" xr:uid="{00000000-0005-0000-0000-0000E1040000}"/>
    <cellStyle name="Comma 10" xfId="1259" xr:uid="{00000000-0005-0000-0000-0000E2040000}"/>
    <cellStyle name="Comma 10 2" xfId="1260" xr:uid="{00000000-0005-0000-0000-0000E3040000}"/>
    <cellStyle name="Comma 10 2 2" xfId="1261" xr:uid="{00000000-0005-0000-0000-0000E4040000}"/>
    <cellStyle name="Comma 10 2 2 2" xfId="5940" xr:uid="{1CC9BE06-5C3D-4CC6-9895-9DF68C72110A}"/>
    <cellStyle name="Comma 10 2 3" xfId="5939" xr:uid="{0C565D61-040A-437F-9825-800519886222}"/>
    <cellStyle name="Comma 10 3" xfId="1262" xr:uid="{00000000-0005-0000-0000-0000E5040000}"/>
    <cellStyle name="Comma 10 3 2" xfId="5941" xr:uid="{10976436-7B3E-4013-B242-90C5869D0267}"/>
    <cellStyle name="Comma 10 4" xfId="1263" xr:uid="{00000000-0005-0000-0000-0000E6040000}"/>
    <cellStyle name="Comma 10 4 2" xfId="5942" xr:uid="{12B3B728-12C7-496C-877F-4B6E326C2193}"/>
    <cellStyle name="Comma 10 5" xfId="1264" xr:uid="{00000000-0005-0000-0000-0000E7040000}"/>
    <cellStyle name="Comma 10 5 2" xfId="5943" xr:uid="{CB5CAD40-077E-414A-9E48-3ED43F72693B}"/>
    <cellStyle name="Comma 10 6" xfId="1265" xr:uid="{00000000-0005-0000-0000-0000E8040000}"/>
    <cellStyle name="Comma 10 6 2" xfId="5944" xr:uid="{81849549-F49C-4695-956F-A3B73C488ABD}"/>
    <cellStyle name="Comma 10 7" xfId="1266" xr:uid="{00000000-0005-0000-0000-0000E9040000}"/>
    <cellStyle name="Comma 10 7 2" xfId="5945" xr:uid="{50E60A62-8938-4EF9-AF91-2D178E7CEFBE}"/>
    <cellStyle name="Comma 10 8" xfId="5938" xr:uid="{912A3BC5-268A-4CFC-94E8-00E9E7DF4C5B}"/>
    <cellStyle name="Comma 11" xfId="1267" xr:uid="{00000000-0005-0000-0000-0000EA040000}"/>
    <cellStyle name="Comma 11 2" xfId="5946" xr:uid="{5F439D92-DC0D-46B4-97B8-3677522E855B}"/>
    <cellStyle name="Comma 12" xfId="1268" xr:uid="{00000000-0005-0000-0000-0000EB040000}"/>
    <cellStyle name="Comma 12 2" xfId="5947" xr:uid="{74A77BFB-CA2A-4585-9A65-01C75F220626}"/>
    <cellStyle name="Comma 13" xfId="1269" xr:uid="{00000000-0005-0000-0000-0000EC040000}"/>
    <cellStyle name="Comma 13 2" xfId="5948" xr:uid="{F52EBA74-D06A-444B-BA64-1002FC4B4498}"/>
    <cellStyle name="Comma 14" xfId="1270" xr:uid="{00000000-0005-0000-0000-0000ED040000}"/>
    <cellStyle name="Comma 14 2" xfId="5949" xr:uid="{BAFE735D-D2B9-4C43-A104-CB6CFFCFB710}"/>
    <cellStyle name="Comma 15" xfId="1271" xr:uid="{00000000-0005-0000-0000-0000EE040000}"/>
    <cellStyle name="Comma 15 2" xfId="5950" xr:uid="{A86674B5-C613-4B60-A4C1-B2CEA135F70C}"/>
    <cellStyle name="Comma 16" xfId="1272" xr:uid="{00000000-0005-0000-0000-0000EF040000}"/>
    <cellStyle name="Comma 16 2" xfId="5951" xr:uid="{C19A1B45-D3E5-4DFD-96CD-5F3206AD7199}"/>
    <cellStyle name="Comma 17" xfId="1273" xr:uid="{00000000-0005-0000-0000-0000F0040000}"/>
    <cellStyle name="Comma 17 2" xfId="5952" xr:uid="{F28C943F-EDCD-45AC-99BA-C75A201A9340}"/>
    <cellStyle name="Comma 18" xfId="1274" xr:uid="{00000000-0005-0000-0000-0000F1040000}"/>
    <cellStyle name="Comma 18 2" xfId="5953" xr:uid="{70B31D08-8DEC-4239-8EAC-8BDD18DAE63B}"/>
    <cellStyle name="Comma 2" xfId="4" xr:uid="{00000000-0005-0000-0000-0000F2040000}"/>
    <cellStyle name="Comma 2 10" xfId="1275" xr:uid="{00000000-0005-0000-0000-0000F3040000}"/>
    <cellStyle name="Comma 2 11" xfId="1276" xr:uid="{00000000-0005-0000-0000-0000F4040000}"/>
    <cellStyle name="Comma 2 12" xfId="1277" xr:uid="{00000000-0005-0000-0000-0000F5040000}"/>
    <cellStyle name="Comma 2 13" xfId="1278" xr:uid="{00000000-0005-0000-0000-0000F6040000}"/>
    <cellStyle name="Comma 2 14" xfId="1279" xr:uid="{00000000-0005-0000-0000-0000F7040000}"/>
    <cellStyle name="Comma 2 15" xfId="1280" xr:uid="{00000000-0005-0000-0000-0000F8040000}"/>
    <cellStyle name="Comma 2 15 2" xfId="1281" xr:uid="{00000000-0005-0000-0000-0000F9040000}"/>
    <cellStyle name="Comma 2 15 2 2" xfId="1282" xr:uid="{00000000-0005-0000-0000-0000FA040000}"/>
    <cellStyle name="Comma 2 15 2 2 2" xfId="5956" xr:uid="{11A3BC68-D087-484C-8420-A0AC8137A990}"/>
    <cellStyle name="Comma 2 15 2 3" xfId="5955" xr:uid="{7F89BF09-CD57-4571-B65E-4155906E6595}"/>
    <cellStyle name="Comma 2 15 3" xfId="5954" xr:uid="{6666F0B6-DEB5-4E98-AD91-D0BF37109AD4}"/>
    <cellStyle name="Comma 2 16" xfId="1283" xr:uid="{00000000-0005-0000-0000-0000FB040000}"/>
    <cellStyle name="Comma 2 16 2" xfId="5957" xr:uid="{7D82DCE2-8391-4FD3-9A57-EF3065744C2C}"/>
    <cellStyle name="Comma 2 2" xfId="1284" xr:uid="{00000000-0005-0000-0000-0000FC040000}"/>
    <cellStyle name="Comma 2 2 2" xfId="1285" xr:uid="{00000000-0005-0000-0000-0000FD040000}"/>
    <cellStyle name="Comma 2 2 2 2" xfId="5959" xr:uid="{C1D384A3-2625-4772-BC30-35830547B0AD}"/>
    <cellStyle name="Comma 2 2 3" xfId="5958" xr:uid="{B903A17E-FDBF-42C2-89DA-3AD4E449229D}"/>
    <cellStyle name="Comma 2 3" xfId="1286" xr:uid="{00000000-0005-0000-0000-0000FE040000}"/>
    <cellStyle name="Comma 2 3 2" xfId="1287" xr:uid="{00000000-0005-0000-0000-0000FF040000}"/>
    <cellStyle name="Comma 2 3 2 2" xfId="5961" xr:uid="{C64A1B49-7271-414E-B230-0CED84C5B3FB}"/>
    <cellStyle name="Comma 2 3 3" xfId="1288" xr:uid="{00000000-0005-0000-0000-000000050000}"/>
    <cellStyle name="Comma 2 3 3 2" xfId="5962" xr:uid="{F64AA62E-B979-4FD3-8680-09D8E3E328F1}"/>
    <cellStyle name="Comma 2 3 4" xfId="5960" xr:uid="{70FB8D02-9EBC-4978-97FC-078F865C998A}"/>
    <cellStyle name="Comma 2 4" xfId="1289" xr:uid="{00000000-0005-0000-0000-000001050000}"/>
    <cellStyle name="Comma 2 5" xfId="1290" xr:uid="{00000000-0005-0000-0000-000002050000}"/>
    <cellStyle name="Comma 2 6" xfId="1291" xr:uid="{00000000-0005-0000-0000-000003050000}"/>
    <cellStyle name="Comma 2 7" xfId="1292" xr:uid="{00000000-0005-0000-0000-000004050000}"/>
    <cellStyle name="Comma 2 8" xfId="1293" xr:uid="{00000000-0005-0000-0000-000005050000}"/>
    <cellStyle name="Comma 2 9" xfId="1294" xr:uid="{00000000-0005-0000-0000-000006050000}"/>
    <cellStyle name="Comma 3" xfId="1295" xr:uid="{00000000-0005-0000-0000-000007050000}"/>
    <cellStyle name="Comma 3 2" xfId="1296" xr:uid="{00000000-0005-0000-0000-000008050000}"/>
    <cellStyle name="Comma 3 2 2" xfId="1297" xr:uid="{00000000-0005-0000-0000-000009050000}"/>
    <cellStyle name="Comma 3 2 2 2" xfId="5965" xr:uid="{5A643C12-44F1-4F84-9D42-8738843B388F}"/>
    <cellStyle name="Comma 3 2 3" xfId="5964" xr:uid="{C2F85D76-D88F-4CC7-9F1C-40D0C1A92BF2}"/>
    <cellStyle name="Comma 3 3" xfId="1298" xr:uid="{00000000-0005-0000-0000-00000A050000}"/>
    <cellStyle name="Comma 3 3 2" xfId="5966" xr:uid="{15726178-FDE3-4923-88CE-3BB43BB643A0}"/>
    <cellStyle name="Comma 3 4" xfId="1299" xr:uid="{00000000-0005-0000-0000-00000B050000}"/>
    <cellStyle name="Comma 3 4 2" xfId="1300" xr:uid="{00000000-0005-0000-0000-00000C050000}"/>
    <cellStyle name="Comma 3 4 2 2" xfId="5968" xr:uid="{0AC5F9F4-CFF5-4AB9-8E69-7C9CA561B36A}"/>
    <cellStyle name="Comma 3 4 3" xfId="5967" xr:uid="{F984B3FB-9AD8-4A37-A8DA-198FD8ADE2C7}"/>
    <cellStyle name="Comma 3 5" xfId="1301" xr:uid="{00000000-0005-0000-0000-00000D050000}"/>
    <cellStyle name="Comma 3 5 2" xfId="5969" xr:uid="{8AE3D810-8553-4436-88E8-9D0998D43268}"/>
    <cellStyle name="Comma 3 6" xfId="5963" xr:uid="{7E6534C4-261D-414C-A87C-C42AF84CFDEB}"/>
    <cellStyle name="Comma 4" xfId="1302" xr:uid="{00000000-0005-0000-0000-00000E050000}"/>
    <cellStyle name="Comma 4 2" xfId="1303" xr:uid="{00000000-0005-0000-0000-00000F050000}"/>
    <cellStyle name="Comma 4 2 2" xfId="5971" xr:uid="{B5DC94C4-10C8-4AEC-A7B3-0A279BBEEB11}"/>
    <cellStyle name="Comma 4 3" xfId="5970" xr:uid="{B5D69356-EEDE-4B4C-80CC-ECCD871C294C}"/>
    <cellStyle name="Comma 45" xfId="1304" xr:uid="{00000000-0005-0000-0000-000010050000}"/>
    <cellStyle name="Comma 45 2" xfId="5972" xr:uid="{398BADE8-C006-48E0-97BA-4E5B44E45723}"/>
    <cellStyle name="Comma 5" xfId="1305" xr:uid="{00000000-0005-0000-0000-000011050000}"/>
    <cellStyle name="Comma 5 2" xfId="1306" xr:uid="{00000000-0005-0000-0000-000012050000}"/>
    <cellStyle name="Comma 5 2 2" xfId="5974" xr:uid="{A9EE4597-6D98-4557-951D-DFB59596A5BD}"/>
    <cellStyle name="Comma 5 3" xfId="1307" xr:uid="{00000000-0005-0000-0000-000013050000}"/>
    <cellStyle name="Comma 5 3 2" xfId="5975" xr:uid="{8A106D04-CFDA-4B93-A869-DCD60A9188DD}"/>
    <cellStyle name="Comma 5 34" xfId="1308" xr:uid="{00000000-0005-0000-0000-000014050000}"/>
    <cellStyle name="Comma 5 34 2" xfId="5976" xr:uid="{A81B0A70-6CFA-4799-BE8C-C42E1957C113}"/>
    <cellStyle name="Comma 5 4" xfId="5973" xr:uid="{DA97B1F4-E2AB-42C5-B5B3-ECD784BC6760}"/>
    <cellStyle name="Comma 6" xfId="1309" xr:uid="{00000000-0005-0000-0000-000015050000}"/>
    <cellStyle name="Comma 6 2" xfId="5977" xr:uid="{15483DFC-573D-4FB6-960B-36DD9DE1ACC3}"/>
    <cellStyle name="Comma 7" xfId="1310" xr:uid="{00000000-0005-0000-0000-000016050000}"/>
    <cellStyle name="Comma 7 2" xfId="5978" xr:uid="{839E7B42-4062-48ED-9A68-015386D7FA90}"/>
    <cellStyle name="Comma 8" xfId="1311" xr:uid="{00000000-0005-0000-0000-000017050000}"/>
    <cellStyle name="Comma 8 2" xfId="1312" xr:uid="{00000000-0005-0000-0000-000018050000}"/>
    <cellStyle name="Comma 8 2 2" xfId="5980" xr:uid="{8AC11F9A-33B4-4EED-A56D-988DD36C24FE}"/>
    <cellStyle name="Comma 8 3" xfId="5979" xr:uid="{63E2833A-CAF6-43EF-B2A7-EA37CC8B6B08}"/>
    <cellStyle name="Comma 9" xfId="1313" xr:uid="{00000000-0005-0000-0000-000019050000}"/>
    <cellStyle name="Comma 9 2" xfId="5981" xr:uid="{0FFD5990-2AA8-4DBE-8668-246615EE826B}"/>
    <cellStyle name="Comma Cents" xfId="1314" xr:uid="{00000000-0005-0000-0000-00001A050000}"/>
    <cellStyle name="Comma0" xfId="1315" xr:uid="{00000000-0005-0000-0000-00001B050000}"/>
    <cellStyle name="Company" xfId="1316" xr:uid="{00000000-0005-0000-0000-00001C050000}"/>
    <cellStyle name="Comps" xfId="1317" xr:uid="{00000000-0005-0000-0000-00001D050000}"/>
    <cellStyle name="COMUN" xfId="1318" xr:uid="{00000000-0005-0000-0000-00001E050000}"/>
    <cellStyle name="Cost" xfId="1319" xr:uid="{00000000-0005-0000-0000-00001F050000}"/>
    <cellStyle name="CurRatio" xfId="1320" xr:uid="{00000000-0005-0000-0000-000020050000}"/>
    <cellStyle name="Currency [2]" xfId="1321" xr:uid="{00000000-0005-0000-0000-000021050000}"/>
    <cellStyle name="Currency [B]" xfId="1322" xr:uid="{00000000-0005-0000-0000-000022050000}"/>
    <cellStyle name="Currency 0" xfId="1323" xr:uid="{00000000-0005-0000-0000-000023050000}"/>
    <cellStyle name="Currency 2" xfId="1324" xr:uid="{00000000-0005-0000-0000-000024050000}"/>
    <cellStyle name="Currency 2 2" xfId="1325" xr:uid="{00000000-0005-0000-0000-000025050000}"/>
    <cellStyle name="Currency 2 3" xfId="1326" xr:uid="{00000000-0005-0000-0000-000026050000}"/>
    <cellStyle name="Currency 2 4" xfId="1327" xr:uid="{00000000-0005-0000-0000-000027050000}"/>
    <cellStyle name="Currency 2 5" xfId="1328" xr:uid="{00000000-0005-0000-0000-000028050000}"/>
    <cellStyle name="Currency 2 6" xfId="1329" xr:uid="{00000000-0005-0000-0000-000029050000}"/>
    <cellStyle name="Currency 2 7" xfId="1330" xr:uid="{00000000-0005-0000-0000-00002A050000}"/>
    <cellStyle name="Currency 3" xfId="1331" xr:uid="{00000000-0005-0000-0000-00002B050000}"/>
    <cellStyle name="Currency 4" xfId="1332" xr:uid="{00000000-0005-0000-0000-00002C050000}"/>
    <cellStyle name="Currency 5" xfId="1333" xr:uid="{00000000-0005-0000-0000-00002D050000}"/>
    <cellStyle name="Currency0" xfId="1334" xr:uid="{00000000-0005-0000-0000-00002E050000}"/>
    <cellStyle name="Currency0 2" xfId="5982" xr:uid="{58CF60DF-4924-4EC0-97D1-F32E3F49A02D}"/>
    <cellStyle name="Custom" xfId="1335" xr:uid="{00000000-0005-0000-0000-00002F050000}"/>
    <cellStyle name="data" xfId="1336" xr:uid="{00000000-0005-0000-0000-000030050000}"/>
    <cellStyle name="DataCorrelationTitle" xfId="1337" xr:uid="{00000000-0005-0000-0000-000031050000}"/>
    <cellStyle name="DataDate" xfId="1338" xr:uid="{00000000-0005-0000-0000-000032050000}"/>
    <cellStyle name="DataDateReturns" xfId="1339" xr:uid="{00000000-0005-0000-0000-000033050000}"/>
    <cellStyle name="DataDateSummary" xfId="1340" xr:uid="{00000000-0005-0000-0000-000034050000}"/>
    <cellStyle name="DataEdit" xfId="1341" xr:uid="{00000000-0005-0000-0000-000035050000}"/>
    <cellStyle name="DataFloat" xfId="1342" xr:uid="{00000000-0005-0000-0000-000036050000}"/>
    <cellStyle name="DataFloat2" xfId="1343" xr:uid="{00000000-0005-0000-0000-000037050000}"/>
    <cellStyle name="DataFloat2 2" xfId="5983" xr:uid="{7A3927BB-2F61-463C-8BC3-9590BC9E32C9}"/>
    <cellStyle name="DataHideGray" xfId="1344" xr:uid="{00000000-0005-0000-0000-000038050000}"/>
    <cellStyle name="DataInactiveCorrelation" xfId="1345" xr:uid="{00000000-0005-0000-0000-000039050000}"/>
    <cellStyle name="DataInactiveDate" xfId="1346" xr:uid="{00000000-0005-0000-0000-00003A050000}"/>
    <cellStyle name="DataInactiveFloat" xfId="1347" xr:uid="{00000000-0005-0000-0000-00003B050000}"/>
    <cellStyle name="DataInactiveGrid" xfId="1348" xr:uid="{00000000-0005-0000-0000-00003C050000}"/>
    <cellStyle name="DataInactiveInt" xfId="1349" xr:uid="{00000000-0005-0000-0000-00003D050000}"/>
    <cellStyle name="DataInactiveNumberColumn" xfId="1350" xr:uid="{00000000-0005-0000-0000-00003E050000}"/>
    <cellStyle name="DataInactivePercent" xfId="1351" xr:uid="{00000000-0005-0000-0000-00003F050000}"/>
    <cellStyle name="DataInactivePercentDefault" xfId="1352" xr:uid="{00000000-0005-0000-0000-000040050000}"/>
    <cellStyle name="DataInactivePercentStdev" xfId="1353" xr:uid="{00000000-0005-0000-0000-000041050000}"/>
    <cellStyle name="DataInactivePercentZero" xfId="1354" xr:uid="{00000000-0005-0000-0000-000042050000}"/>
    <cellStyle name="DataInactiveScientific" xfId="1355" xr:uid="{00000000-0005-0000-0000-000043050000}"/>
    <cellStyle name="DataInactiveShares" xfId="1356" xr:uid="{00000000-0005-0000-0000-000044050000}"/>
    <cellStyle name="DataInactiveText" xfId="1357" xr:uid="{00000000-0005-0000-0000-000045050000}"/>
    <cellStyle name="DataInactiveValue" xfId="1358" xr:uid="{00000000-0005-0000-0000-000046050000}"/>
    <cellStyle name="DataInt" xfId="1359" xr:uid="{00000000-0005-0000-0000-000047050000}"/>
    <cellStyle name="DataNoProtect" xfId="1360" xr:uid="{00000000-0005-0000-0000-000048050000}"/>
    <cellStyle name="DataNumberColumn" xfId="1361" xr:uid="{00000000-0005-0000-0000-000049050000}"/>
    <cellStyle name="DataPercent" xfId="1362" xr:uid="{00000000-0005-0000-0000-00004A050000}"/>
    <cellStyle name="DataPercentBounds" xfId="1363" xr:uid="{00000000-0005-0000-0000-00004B050000}"/>
    <cellStyle name="DataPercentDefault" xfId="1364" xr:uid="{00000000-0005-0000-0000-00004C050000}"/>
    <cellStyle name="DataPercentStdev" xfId="1365" xr:uid="{00000000-0005-0000-0000-00004D050000}"/>
    <cellStyle name="DataPercentZero" xfId="1366" xr:uid="{00000000-0005-0000-0000-00004E050000}"/>
    <cellStyle name="DataScientific2" xfId="1367" xr:uid="{00000000-0005-0000-0000-00004F050000}"/>
    <cellStyle name="DataText" xfId="1368" xr:uid="{00000000-0005-0000-0000-000050050000}"/>
    <cellStyle name="DataTextTitle" xfId="1369" xr:uid="{00000000-0005-0000-0000-000051050000}"/>
    <cellStyle name="DataTitle" xfId="1370" xr:uid="{00000000-0005-0000-0000-000052050000}"/>
    <cellStyle name="DataTrueFalse" xfId="1371" xr:uid="{00000000-0005-0000-0000-000053050000}"/>
    <cellStyle name="DataTurnover" xfId="1372" xr:uid="{00000000-0005-0000-0000-000054050000}"/>
    <cellStyle name="DataYesNo" xfId="1373" xr:uid="{00000000-0005-0000-0000-000055050000}"/>
    <cellStyle name="Date" xfId="1374" xr:uid="{00000000-0005-0000-0000-000056050000}"/>
    <cellStyle name="Date Aligned" xfId="1375" xr:uid="{00000000-0005-0000-0000-000057050000}"/>
    <cellStyle name="Date_ere_KADS_Full_Upload_Items" xfId="1376" xr:uid="{00000000-0005-0000-0000-000058050000}"/>
    <cellStyle name="Dezimal [0]_21268" xfId="1377" xr:uid="{00000000-0005-0000-0000-000059050000}"/>
    <cellStyle name="Dezimal 2" xfId="1378" xr:uid="{00000000-0005-0000-0000-00005A050000}"/>
    <cellStyle name="Dezimal_21268" xfId="1379" xr:uid="{00000000-0005-0000-0000-00005B050000}"/>
    <cellStyle name="Dollar" xfId="1380" xr:uid="{00000000-0005-0000-0000-00005C050000}"/>
    <cellStyle name="données" xfId="1381" xr:uid="{00000000-0005-0000-0000-00005D050000}"/>
    <cellStyle name="donnéesbord" xfId="1382" xr:uid="{00000000-0005-0000-0000-00005E050000}"/>
    <cellStyle name="Dotted Line" xfId="1383" xr:uid="{00000000-0005-0000-0000-00005F050000}"/>
    <cellStyle name="Eingabe" xfId="1384" xr:uid="{00000000-0005-0000-0000-000060050000}"/>
    <cellStyle name="Ergebnis" xfId="1385" xr:uid="{00000000-0005-0000-0000-000061050000}"/>
    <cellStyle name="Erklärender Text" xfId="1386" xr:uid="{00000000-0005-0000-0000-000062050000}"/>
    <cellStyle name="Euro" xfId="1387" xr:uid="{00000000-0005-0000-0000-000063050000}"/>
    <cellStyle name="Euro 2" xfId="1388" xr:uid="{00000000-0005-0000-0000-000064050000}"/>
    <cellStyle name="Euro 3" xfId="1389" xr:uid="{00000000-0005-0000-0000-000065050000}"/>
    <cellStyle name="Euro 4" xfId="1390" xr:uid="{00000000-0005-0000-0000-000066050000}"/>
    <cellStyle name="Euro 5" xfId="1391" xr:uid="{00000000-0005-0000-0000-000067050000}"/>
    <cellStyle name="Euro 6" xfId="1392" xr:uid="{00000000-0005-0000-0000-000068050000}"/>
    <cellStyle name="Euro 7" xfId="1393" xr:uid="{00000000-0005-0000-0000-000069050000}"/>
    <cellStyle name="Explanatory Text 10" xfId="1394" xr:uid="{00000000-0005-0000-0000-00006A050000}"/>
    <cellStyle name="Explanatory Text 11" xfId="1395" xr:uid="{00000000-0005-0000-0000-00006B050000}"/>
    <cellStyle name="Explanatory Text 12" xfId="1396" xr:uid="{00000000-0005-0000-0000-00006C050000}"/>
    <cellStyle name="Explanatory Text 13" xfId="1397" xr:uid="{00000000-0005-0000-0000-00006D050000}"/>
    <cellStyle name="Explanatory Text 14" xfId="1398" xr:uid="{00000000-0005-0000-0000-00006E050000}"/>
    <cellStyle name="Explanatory Text 15" xfId="1399" xr:uid="{00000000-0005-0000-0000-00006F050000}"/>
    <cellStyle name="Explanatory Text 16" xfId="1400" xr:uid="{00000000-0005-0000-0000-000070050000}"/>
    <cellStyle name="Explanatory Text 17" xfId="1401" xr:uid="{00000000-0005-0000-0000-000071050000}"/>
    <cellStyle name="Explanatory Text 18" xfId="1402" xr:uid="{00000000-0005-0000-0000-000072050000}"/>
    <cellStyle name="Explanatory Text 19" xfId="1403" xr:uid="{00000000-0005-0000-0000-000073050000}"/>
    <cellStyle name="Explanatory Text 2" xfId="1404" xr:uid="{00000000-0005-0000-0000-000074050000}"/>
    <cellStyle name="Explanatory Text 2 2" xfId="1405" xr:uid="{00000000-0005-0000-0000-000075050000}"/>
    <cellStyle name="Explanatory Text 2 3" xfId="1406" xr:uid="{00000000-0005-0000-0000-000076050000}"/>
    <cellStyle name="Explanatory Text 2 4" xfId="1407" xr:uid="{00000000-0005-0000-0000-000077050000}"/>
    <cellStyle name="Explanatory Text 20" xfId="1408" xr:uid="{00000000-0005-0000-0000-000078050000}"/>
    <cellStyle name="Explanatory Text 21" xfId="1409" xr:uid="{00000000-0005-0000-0000-000079050000}"/>
    <cellStyle name="Explanatory Text 22" xfId="1410" xr:uid="{00000000-0005-0000-0000-00007A050000}"/>
    <cellStyle name="Explanatory Text 23" xfId="1411" xr:uid="{00000000-0005-0000-0000-00007B050000}"/>
    <cellStyle name="Explanatory Text 24" xfId="1412" xr:uid="{00000000-0005-0000-0000-00007C050000}"/>
    <cellStyle name="Explanatory Text 25" xfId="1413" xr:uid="{00000000-0005-0000-0000-00007D050000}"/>
    <cellStyle name="Explanatory Text 26" xfId="1414" xr:uid="{00000000-0005-0000-0000-00007E050000}"/>
    <cellStyle name="Explanatory Text 27" xfId="1415" xr:uid="{00000000-0005-0000-0000-00007F050000}"/>
    <cellStyle name="Explanatory Text 28" xfId="1416" xr:uid="{00000000-0005-0000-0000-000080050000}"/>
    <cellStyle name="Explanatory Text 29" xfId="1417" xr:uid="{00000000-0005-0000-0000-000081050000}"/>
    <cellStyle name="Explanatory Text 3" xfId="1418" xr:uid="{00000000-0005-0000-0000-000082050000}"/>
    <cellStyle name="Explanatory Text 3 2" xfId="1419" xr:uid="{00000000-0005-0000-0000-000083050000}"/>
    <cellStyle name="Explanatory Text 30" xfId="1420" xr:uid="{00000000-0005-0000-0000-000084050000}"/>
    <cellStyle name="Explanatory Text 4" xfId="1421" xr:uid="{00000000-0005-0000-0000-000085050000}"/>
    <cellStyle name="Explanatory Text 5" xfId="1422" xr:uid="{00000000-0005-0000-0000-000086050000}"/>
    <cellStyle name="Explanatory Text 6" xfId="1423" xr:uid="{00000000-0005-0000-0000-000087050000}"/>
    <cellStyle name="Explanatory Text 7" xfId="1424" xr:uid="{00000000-0005-0000-0000-000088050000}"/>
    <cellStyle name="Explanatory Text 8" xfId="1425" xr:uid="{00000000-0005-0000-0000-000089050000}"/>
    <cellStyle name="Explanatory Text 9" xfId="1426" xr:uid="{00000000-0005-0000-0000-00008A050000}"/>
    <cellStyle name="Fixed" xfId="1427" xr:uid="{00000000-0005-0000-0000-00008B050000}"/>
    <cellStyle name="Footnote" xfId="1428" xr:uid="{00000000-0005-0000-0000-00008C050000}"/>
    <cellStyle name="Footnotes" xfId="1429" xr:uid="{00000000-0005-0000-0000-00008D050000}"/>
    <cellStyle name="fourdecplace" xfId="1430" xr:uid="{00000000-0005-0000-0000-00008E050000}"/>
    <cellStyle name="General" xfId="1431" xr:uid="{00000000-0005-0000-0000-00008F050000}"/>
    <cellStyle name="Good 10" xfId="1432" xr:uid="{00000000-0005-0000-0000-000090050000}"/>
    <cellStyle name="Good 11" xfId="1433" xr:uid="{00000000-0005-0000-0000-000091050000}"/>
    <cellStyle name="Good 12" xfId="1434" xr:uid="{00000000-0005-0000-0000-000092050000}"/>
    <cellStyle name="Good 13" xfId="1435" xr:uid="{00000000-0005-0000-0000-000093050000}"/>
    <cellStyle name="Good 14" xfId="1436" xr:uid="{00000000-0005-0000-0000-000094050000}"/>
    <cellStyle name="Good 15" xfId="1437" xr:uid="{00000000-0005-0000-0000-000095050000}"/>
    <cellStyle name="Good 16" xfId="1438" xr:uid="{00000000-0005-0000-0000-000096050000}"/>
    <cellStyle name="Good 17" xfId="1439" xr:uid="{00000000-0005-0000-0000-000097050000}"/>
    <cellStyle name="Good 18" xfId="1440" xr:uid="{00000000-0005-0000-0000-000098050000}"/>
    <cellStyle name="Good 19" xfId="1441" xr:uid="{00000000-0005-0000-0000-000099050000}"/>
    <cellStyle name="Good 2" xfId="1442" xr:uid="{00000000-0005-0000-0000-00009A050000}"/>
    <cellStyle name="Good 2 2" xfId="1443" xr:uid="{00000000-0005-0000-0000-00009B050000}"/>
    <cellStyle name="Good 2 3" xfId="1444" xr:uid="{00000000-0005-0000-0000-00009C050000}"/>
    <cellStyle name="Good 2 4" xfId="1445" xr:uid="{00000000-0005-0000-0000-00009D050000}"/>
    <cellStyle name="Good 20" xfId="1446" xr:uid="{00000000-0005-0000-0000-00009E050000}"/>
    <cellStyle name="Good 21" xfId="1447" xr:uid="{00000000-0005-0000-0000-00009F050000}"/>
    <cellStyle name="Good 22" xfId="1448" xr:uid="{00000000-0005-0000-0000-0000A0050000}"/>
    <cellStyle name="Good 23" xfId="1449" xr:uid="{00000000-0005-0000-0000-0000A1050000}"/>
    <cellStyle name="Good 24" xfId="1450" xr:uid="{00000000-0005-0000-0000-0000A2050000}"/>
    <cellStyle name="Good 25" xfId="1451" xr:uid="{00000000-0005-0000-0000-0000A3050000}"/>
    <cellStyle name="Good 26" xfId="1452" xr:uid="{00000000-0005-0000-0000-0000A4050000}"/>
    <cellStyle name="Good 27" xfId="1453" xr:uid="{00000000-0005-0000-0000-0000A5050000}"/>
    <cellStyle name="Good 28" xfId="1454" xr:uid="{00000000-0005-0000-0000-0000A6050000}"/>
    <cellStyle name="Good 29" xfId="1455" xr:uid="{00000000-0005-0000-0000-0000A7050000}"/>
    <cellStyle name="Good 3" xfId="1456" xr:uid="{00000000-0005-0000-0000-0000A8050000}"/>
    <cellStyle name="Good 3 2" xfId="1457" xr:uid="{00000000-0005-0000-0000-0000A9050000}"/>
    <cellStyle name="Good 30" xfId="1458" xr:uid="{00000000-0005-0000-0000-0000AA050000}"/>
    <cellStyle name="Good 4" xfId="1459" xr:uid="{00000000-0005-0000-0000-0000AB050000}"/>
    <cellStyle name="Good 5" xfId="1460" xr:uid="{00000000-0005-0000-0000-0000AC050000}"/>
    <cellStyle name="Good 6" xfId="1461" xr:uid="{00000000-0005-0000-0000-0000AD050000}"/>
    <cellStyle name="Good 7" xfId="1462" xr:uid="{00000000-0005-0000-0000-0000AE050000}"/>
    <cellStyle name="Good 8" xfId="1463" xr:uid="{00000000-0005-0000-0000-0000AF050000}"/>
    <cellStyle name="Good 9" xfId="1464" xr:uid="{00000000-0005-0000-0000-0000B0050000}"/>
    <cellStyle name="Grade" xfId="1465" xr:uid="{00000000-0005-0000-0000-0000B1050000}"/>
    <cellStyle name="Gut" xfId="1466" xr:uid="{00000000-0005-0000-0000-0000B2050000}"/>
    <cellStyle name="Hard Percent" xfId="1467" xr:uid="{00000000-0005-0000-0000-0000B3050000}"/>
    <cellStyle name="Header" xfId="1468" xr:uid="{00000000-0005-0000-0000-0000B4050000}"/>
    <cellStyle name="headers" xfId="1469" xr:uid="{00000000-0005-0000-0000-0000B5050000}"/>
    <cellStyle name="heading" xfId="1470" xr:uid="{00000000-0005-0000-0000-0000B6050000}"/>
    <cellStyle name="Heading 1 10" xfId="1471" xr:uid="{00000000-0005-0000-0000-0000B7050000}"/>
    <cellStyle name="Heading 1 11" xfId="1472" xr:uid="{00000000-0005-0000-0000-0000B8050000}"/>
    <cellStyle name="Heading 1 12" xfId="1473" xr:uid="{00000000-0005-0000-0000-0000B9050000}"/>
    <cellStyle name="Heading 1 13" xfId="1474" xr:uid="{00000000-0005-0000-0000-0000BA050000}"/>
    <cellStyle name="Heading 1 14" xfId="1475" xr:uid="{00000000-0005-0000-0000-0000BB050000}"/>
    <cellStyle name="Heading 1 15" xfId="1476" xr:uid="{00000000-0005-0000-0000-0000BC050000}"/>
    <cellStyle name="Heading 1 16" xfId="1477" xr:uid="{00000000-0005-0000-0000-0000BD050000}"/>
    <cellStyle name="Heading 1 17" xfId="1478" xr:uid="{00000000-0005-0000-0000-0000BE050000}"/>
    <cellStyle name="Heading 1 18" xfId="1479" xr:uid="{00000000-0005-0000-0000-0000BF050000}"/>
    <cellStyle name="Heading 1 19" xfId="1480" xr:uid="{00000000-0005-0000-0000-0000C0050000}"/>
    <cellStyle name="Heading 1 2" xfId="1481" xr:uid="{00000000-0005-0000-0000-0000C1050000}"/>
    <cellStyle name="Heading 1 2 2" xfId="1482" xr:uid="{00000000-0005-0000-0000-0000C2050000}"/>
    <cellStyle name="Heading 1 2 3" xfId="1483" xr:uid="{00000000-0005-0000-0000-0000C3050000}"/>
    <cellStyle name="Heading 1 2 4" xfId="1484" xr:uid="{00000000-0005-0000-0000-0000C4050000}"/>
    <cellStyle name="Heading 1 20" xfId="1485" xr:uid="{00000000-0005-0000-0000-0000C5050000}"/>
    <cellStyle name="Heading 1 21" xfId="1486" xr:uid="{00000000-0005-0000-0000-0000C6050000}"/>
    <cellStyle name="Heading 1 22" xfId="1487" xr:uid="{00000000-0005-0000-0000-0000C7050000}"/>
    <cellStyle name="Heading 1 23" xfId="1488" xr:uid="{00000000-0005-0000-0000-0000C8050000}"/>
    <cellStyle name="Heading 1 24" xfId="1489" xr:uid="{00000000-0005-0000-0000-0000C9050000}"/>
    <cellStyle name="Heading 1 25" xfId="1490" xr:uid="{00000000-0005-0000-0000-0000CA050000}"/>
    <cellStyle name="Heading 1 26" xfId="1491" xr:uid="{00000000-0005-0000-0000-0000CB050000}"/>
    <cellStyle name="Heading 1 27" xfId="1492" xr:uid="{00000000-0005-0000-0000-0000CC050000}"/>
    <cellStyle name="Heading 1 28" xfId="1493" xr:uid="{00000000-0005-0000-0000-0000CD050000}"/>
    <cellStyle name="Heading 1 29" xfId="1494" xr:uid="{00000000-0005-0000-0000-0000CE050000}"/>
    <cellStyle name="Heading 1 3" xfId="1495" xr:uid="{00000000-0005-0000-0000-0000CF050000}"/>
    <cellStyle name="Heading 1 3 2" xfId="1496" xr:uid="{00000000-0005-0000-0000-0000D0050000}"/>
    <cellStyle name="Heading 1 30" xfId="1497" xr:uid="{00000000-0005-0000-0000-0000D1050000}"/>
    <cellStyle name="Heading 1 4" xfId="1498" xr:uid="{00000000-0005-0000-0000-0000D2050000}"/>
    <cellStyle name="Heading 1 4 2" xfId="1499" xr:uid="{00000000-0005-0000-0000-0000D3050000}"/>
    <cellStyle name="Heading 1 5" xfId="1500" xr:uid="{00000000-0005-0000-0000-0000D4050000}"/>
    <cellStyle name="Heading 1 6" xfId="1501" xr:uid="{00000000-0005-0000-0000-0000D5050000}"/>
    <cellStyle name="Heading 1 7" xfId="1502" xr:uid="{00000000-0005-0000-0000-0000D6050000}"/>
    <cellStyle name="Heading 1 8" xfId="1503" xr:uid="{00000000-0005-0000-0000-0000D7050000}"/>
    <cellStyle name="Heading 1 9" xfId="1504" xr:uid="{00000000-0005-0000-0000-0000D8050000}"/>
    <cellStyle name="Heading 2 10" xfId="1505" xr:uid="{00000000-0005-0000-0000-0000D9050000}"/>
    <cellStyle name="Heading 2 11" xfId="1506" xr:uid="{00000000-0005-0000-0000-0000DA050000}"/>
    <cellStyle name="Heading 2 12" xfId="1507" xr:uid="{00000000-0005-0000-0000-0000DB050000}"/>
    <cellStyle name="Heading 2 13" xfId="1508" xr:uid="{00000000-0005-0000-0000-0000DC050000}"/>
    <cellStyle name="Heading 2 14" xfId="1509" xr:uid="{00000000-0005-0000-0000-0000DD050000}"/>
    <cellStyle name="Heading 2 15" xfId="1510" xr:uid="{00000000-0005-0000-0000-0000DE050000}"/>
    <cellStyle name="Heading 2 16" xfId="1511" xr:uid="{00000000-0005-0000-0000-0000DF050000}"/>
    <cellStyle name="Heading 2 17" xfId="1512" xr:uid="{00000000-0005-0000-0000-0000E0050000}"/>
    <cellStyle name="Heading 2 18" xfId="1513" xr:uid="{00000000-0005-0000-0000-0000E1050000}"/>
    <cellStyle name="Heading 2 19" xfId="1514" xr:uid="{00000000-0005-0000-0000-0000E2050000}"/>
    <cellStyle name="Heading 2 2" xfId="1515" xr:uid="{00000000-0005-0000-0000-0000E3050000}"/>
    <cellStyle name="Heading 2 2 2" xfId="1516" xr:uid="{00000000-0005-0000-0000-0000E4050000}"/>
    <cellStyle name="Heading 2 2 3" xfId="1517" xr:uid="{00000000-0005-0000-0000-0000E5050000}"/>
    <cellStyle name="Heading 2 2 4" xfId="1518" xr:uid="{00000000-0005-0000-0000-0000E6050000}"/>
    <cellStyle name="Heading 2 20" xfId="1519" xr:uid="{00000000-0005-0000-0000-0000E7050000}"/>
    <cellStyle name="Heading 2 21" xfId="1520" xr:uid="{00000000-0005-0000-0000-0000E8050000}"/>
    <cellStyle name="Heading 2 22" xfId="1521" xr:uid="{00000000-0005-0000-0000-0000E9050000}"/>
    <cellStyle name="Heading 2 23" xfId="1522" xr:uid="{00000000-0005-0000-0000-0000EA050000}"/>
    <cellStyle name="Heading 2 24" xfId="1523" xr:uid="{00000000-0005-0000-0000-0000EB050000}"/>
    <cellStyle name="Heading 2 25" xfId="1524" xr:uid="{00000000-0005-0000-0000-0000EC050000}"/>
    <cellStyle name="Heading 2 26" xfId="1525" xr:uid="{00000000-0005-0000-0000-0000ED050000}"/>
    <cellStyle name="Heading 2 27" xfId="1526" xr:uid="{00000000-0005-0000-0000-0000EE050000}"/>
    <cellStyle name="Heading 2 28" xfId="1527" xr:uid="{00000000-0005-0000-0000-0000EF050000}"/>
    <cellStyle name="Heading 2 29" xfId="1528" xr:uid="{00000000-0005-0000-0000-0000F0050000}"/>
    <cellStyle name="Heading 2 3" xfId="1529" xr:uid="{00000000-0005-0000-0000-0000F1050000}"/>
    <cellStyle name="Heading 2 3 2" xfId="1530" xr:uid="{00000000-0005-0000-0000-0000F2050000}"/>
    <cellStyle name="Heading 2 30" xfId="1531" xr:uid="{00000000-0005-0000-0000-0000F3050000}"/>
    <cellStyle name="Heading 2 4" xfId="1532" xr:uid="{00000000-0005-0000-0000-0000F4050000}"/>
    <cellStyle name="Heading 2 4 2" xfId="1533" xr:uid="{00000000-0005-0000-0000-0000F5050000}"/>
    <cellStyle name="Heading 2 5" xfId="1534" xr:uid="{00000000-0005-0000-0000-0000F6050000}"/>
    <cellStyle name="Heading 2 6" xfId="1535" xr:uid="{00000000-0005-0000-0000-0000F7050000}"/>
    <cellStyle name="Heading 2 7" xfId="1536" xr:uid="{00000000-0005-0000-0000-0000F8050000}"/>
    <cellStyle name="Heading 2 8" xfId="1537" xr:uid="{00000000-0005-0000-0000-0000F9050000}"/>
    <cellStyle name="Heading 2 9" xfId="1538" xr:uid="{00000000-0005-0000-0000-0000FA050000}"/>
    <cellStyle name="Heading 3 10" xfId="1539" xr:uid="{00000000-0005-0000-0000-0000FB050000}"/>
    <cellStyle name="Heading 3 11" xfId="1540" xr:uid="{00000000-0005-0000-0000-0000FC050000}"/>
    <cellStyle name="Heading 3 12" xfId="1541" xr:uid="{00000000-0005-0000-0000-0000FD050000}"/>
    <cellStyle name="Heading 3 13" xfId="1542" xr:uid="{00000000-0005-0000-0000-0000FE050000}"/>
    <cellStyle name="Heading 3 14" xfId="1543" xr:uid="{00000000-0005-0000-0000-0000FF050000}"/>
    <cellStyle name="Heading 3 15" xfId="1544" xr:uid="{00000000-0005-0000-0000-000000060000}"/>
    <cellStyle name="Heading 3 16" xfId="1545" xr:uid="{00000000-0005-0000-0000-000001060000}"/>
    <cellStyle name="Heading 3 17" xfId="1546" xr:uid="{00000000-0005-0000-0000-000002060000}"/>
    <cellStyle name="Heading 3 18" xfId="1547" xr:uid="{00000000-0005-0000-0000-000003060000}"/>
    <cellStyle name="Heading 3 19" xfId="1548" xr:uid="{00000000-0005-0000-0000-000004060000}"/>
    <cellStyle name="Heading 3 2" xfId="1549" xr:uid="{00000000-0005-0000-0000-000005060000}"/>
    <cellStyle name="Heading 3 2 2" xfId="1550" xr:uid="{00000000-0005-0000-0000-000006060000}"/>
    <cellStyle name="Heading 3 2 3" xfId="1551" xr:uid="{00000000-0005-0000-0000-000007060000}"/>
    <cellStyle name="Heading 3 2 4" xfId="1552" xr:uid="{00000000-0005-0000-0000-000008060000}"/>
    <cellStyle name="Heading 3 20" xfId="1553" xr:uid="{00000000-0005-0000-0000-000009060000}"/>
    <cellStyle name="Heading 3 21" xfId="1554" xr:uid="{00000000-0005-0000-0000-00000A060000}"/>
    <cellStyle name="Heading 3 22" xfId="1555" xr:uid="{00000000-0005-0000-0000-00000B060000}"/>
    <cellStyle name="Heading 3 23" xfId="1556" xr:uid="{00000000-0005-0000-0000-00000C060000}"/>
    <cellStyle name="Heading 3 24" xfId="1557" xr:uid="{00000000-0005-0000-0000-00000D060000}"/>
    <cellStyle name="Heading 3 25" xfId="1558" xr:uid="{00000000-0005-0000-0000-00000E060000}"/>
    <cellStyle name="Heading 3 26" xfId="1559" xr:uid="{00000000-0005-0000-0000-00000F060000}"/>
    <cellStyle name="Heading 3 27" xfId="1560" xr:uid="{00000000-0005-0000-0000-000010060000}"/>
    <cellStyle name="Heading 3 28" xfId="1561" xr:uid="{00000000-0005-0000-0000-000011060000}"/>
    <cellStyle name="Heading 3 29" xfId="1562" xr:uid="{00000000-0005-0000-0000-000012060000}"/>
    <cellStyle name="Heading 3 3" xfId="1563" xr:uid="{00000000-0005-0000-0000-000013060000}"/>
    <cellStyle name="Heading 3 3 2" xfId="1564" xr:uid="{00000000-0005-0000-0000-000014060000}"/>
    <cellStyle name="Heading 3 30" xfId="1565" xr:uid="{00000000-0005-0000-0000-000015060000}"/>
    <cellStyle name="Heading 3 4" xfId="1566" xr:uid="{00000000-0005-0000-0000-000016060000}"/>
    <cellStyle name="Heading 3 4 2" xfId="1567" xr:uid="{00000000-0005-0000-0000-000017060000}"/>
    <cellStyle name="Heading 3 5" xfId="1568" xr:uid="{00000000-0005-0000-0000-000018060000}"/>
    <cellStyle name="Heading 3 6" xfId="1569" xr:uid="{00000000-0005-0000-0000-000019060000}"/>
    <cellStyle name="Heading 3 7" xfId="1570" xr:uid="{00000000-0005-0000-0000-00001A060000}"/>
    <cellStyle name="Heading 3 8" xfId="1571" xr:uid="{00000000-0005-0000-0000-00001B060000}"/>
    <cellStyle name="Heading 3 9" xfId="1572" xr:uid="{00000000-0005-0000-0000-00001C060000}"/>
    <cellStyle name="Heading 4 10" xfId="1573" xr:uid="{00000000-0005-0000-0000-00001D060000}"/>
    <cellStyle name="Heading 4 11" xfId="1574" xr:uid="{00000000-0005-0000-0000-00001E060000}"/>
    <cellStyle name="Heading 4 12" xfId="1575" xr:uid="{00000000-0005-0000-0000-00001F060000}"/>
    <cellStyle name="Heading 4 13" xfId="1576" xr:uid="{00000000-0005-0000-0000-000020060000}"/>
    <cellStyle name="Heading 4 14" xfId="1577" xr:uid="{00000000-0005-0000-0000-000021060000}"/>
    <cellStyle name="Heading 4 15" xfId="1578" xr:uid="{00000000-0005-0000-0000-000022060000}"/>
    <cellStyle name="Heading 4 16" xfId="1579" xr:uid="{00000000-0005-0000-0000-000023060000}"/>
    <cellStyle name="Heading 4 17" xfId="1580" xr:uid="{00000000-0005-0000-0000-000024060000}"/>
    <cellStyle name="Heading 4 18" xfId="1581" xr:uid="{00000000-0005-0000-0000-000025060000}"/>
    <cellStyle name="Heading 4 19" xfId="1582" xr:uid="{00000000-0005-0000-0000-000026060000}"/>
    <cellStyle name="Heading 4 2" xfId="1583" xr:uid="{00000000-0005-0000-0000-000027060000}"/>
    <cellStyle name="Heading 4 2 2" xfId="1584" xr:uid="{00000000-0005-0000-0000-000028060000}"/>
    <cellStyle name="Heading 4 2 3" xfId="1585" xr:uid="{00000000-0005-0000-0000-000029060000}"/>
    <cellStyle name="Heading 4 2 4" xfId="1586" xr:uid="{00000000-0005-0000-0000-00002A060000}"/>
    <cellStyle name="Heading 4 20" xfId="1587" xr:uid="{00000000-0005-0000-0000-00002B060000}"/>
    <cellStyle name="Heading 4 21" xfId="1588" xr:uid="{00000000-0005-0000-0000-00002C060000}"/>
    <cellStyle name="Heading 4 22" xfId="1589" xr:uid="{00000000-0005-0000-0000-00002D060000}"/>
    <cellStyle name="Heading 4 23" xfId="1590" xr:uid="{00000000-0005-0000-0000-00002E060000}"/>
    <cellStyle name="Heading 4 24" xfId="1591" xr:uid="{00000000-0005-0000-0000-00002F060000}"/>
    <cellStyle name="Heading 4 25" xfId="1592" xr:uid="{00000000-0005-0000-0000-000030060000}"/>
    <cellStyle name="Heading 4 26" xfId="1593" xr:uid="{00000000-0005-0000-0000-000031060000}"/>
    <cellStyle name="Heading 4 27" xfId="1594" xr:uid="{00000000-0005-0000-0000-000032060000}"/>
    <cellStyle name="Heading 4 28" xfId="1595" xr:uid="{00000000-0005-0000-0000-000033060000}"/>
    <cellStyle name="Heading 4 29" xfId="1596" xr:uid="{00000000-0005-0000-0000-000034060000}"/>
    <cellStyle name="Heading 4 3" xfId="1597" xr:uid="{00000000-0005-0000-0000-000035060000}"/>
    <cellStyle name="Heading 4 3 2" xfId="1598" xr:uid="{00000000-0005-0000-0000-000036060000}"/>
    <cellStyle name="Heading 4 30" xfId="1599" xr:uid="{00000000-0005-0000-0000-000037060000}"/>
    <cellStyle name="Heading 4 4" xfId="1600" xr:uid="{00000000-0005-0000-0000-000038060000}"/>
    <cellStyle name="Heading 4 4 2" xfId="1601" xr:uid="{00000000-0005-0000-0000-000039060000}"/>
    <cellStyle name="Heading 4 5" xfId="1602" xr:uid="{00000000-0005-0000-0000-00003A060000}"/>
    <cellStyle name="Heading 4 6" xfId="1603" xr:uid="{00000000-0005-0000-0000-00003B060000}"/>
    <cellStyle name="Heading 4 7" xfId="1604" xr:uid="{00000000-0005-0000-0000-00003C060000}"/>
    <cellStyle name="Heading 4 8" xfId="1605" xr:uid="{00000000-0005-0000-0000-00003D060000}"/>
    <cellStyle name="Heading 4 9" xfId="1606" xr:uid="{00000000-0005-0000-0000-00003E060000}"/>
    <cellStyle name="Hidden" xfId="1607" xr:uid="{00000000-0005-0000-0000-00003F060000}"/>
    <cellStyle name="Hyperlink" xfId="3" builtinId="8"/>
    <cellStyle name="Hyperlink 2" xfId="1608" xr:uid="{00000000-0005-0000-0000-000041060000}"/>
    <cellStyle name="Info_Main" xfId="1609" xr:uid="{00000000-0005-0000-0000-000042060000}"/>
    <cellStyle name="Input 10" xfId="1610" xr:uid="{00000000-0005-0000-0000-000043060000}"/>
    <cellStyle name="Input 11" xfId="1611" xr:uid="{00000000-0005-0000-0000-000044060000}"/>
    <cellStyle name="Input 12" xfId="1612" xr:uid="{00000000-0005-0000-0000-000045060000}"/>
    <cellStyle name="Input 13" xfId="1613" xr:uid="{00000000-0005-0000-0000-000046060000}"/>
    <cellStyle name="Input 14" xfId="1614" xr:uid="{00000000-0005-0000-0000-000047060000}"/>
    <cellStyle name="Input 15" xfId="1615" xr:uid="{00000000-0005-0000-0000-000048060000}"/>
    <cellStyle name="Input 16" xfId="1616" xr:uid="{00000000-0005-0000-0000-000049060000}"/>
    <cellStyle name="Input 17" xfId="1617" xr:uid="{00000000-0005-0000-0000-00004A060000}"/>
    <cellStyle name="Input 18" xfId="1618" xr:uid="{00000000-0005-0000-0000-00004B060000}"/>
    <cellStyle name="Input 19" xfId="1619" xr:uid="{00000000-0005-0000-0000-00004C060000}"/>
    <cellStyle name="Input 2" xfId="1620" xr:uid="{00000000-0005-0000-0000-00004D060000}"/>
    <cellStyle name="Input 2 2" xfId="1621" xr:uid="{00000000-0005-0000-0000-00004E060000}"/>
    <cellStyle name="Input 2 2 2" xfId="1622" xr:uid="{00000000-0005-0000-0000-00004F060000}"/>
    <cellStyle name="Input 2 3" xfId="1623" xr:uid="{00000000-0005-0000-0000-000050060000}"/>
    <cellStyle name="Input 2 3 2" xfId="1624" xr:uid="{00000000-0005-0000-0000-000051060000}"/>
    <cellStyle name="Input 2 4" xfId="1625" xr:uid="{00000000-0005-0000-0000-000052060000}"/>
    <cellStyle name="Input 2 4 2" xfId="1626" xr:uid="{00000000-0005-0000-0000-000053060000}"/>
    <cellStyle name="Input 2 5" xfId="1627" xr:uid="{00000000-0005-0000-0000-000054060000}"/>
    <cellStyle name="Input 20" xfId="1628" xr:uid="{00000000-0005-0000-0000-000055060000}"/>
    <cellStyle name="Input 21" xfId="1629" xr:uid="{00000000-0005-0000-0000-000056060000}"/>
    <cellStyle name="Input 22" xfId="1630" xr:uid="{00000000-0005-0000-0000-000057060000}"/>
    <cellStyle name="Input 23" xfId="1631" xr:uid="{00000000-0005-0000-0000-000058060000}"/>
    <cellStyle name="Input 24" xfId="1632" xr:uid="{00000000-0005-0000-0000-000059060000}"/>
    <cellStyle name="Input 25" xfId="1633" xr:uid="{00000000-0005-0000-0000-00005A060000}"/>
    <cellStyle name="Input 26" xfId="1634" xr:uid="{00000000-0005-0000-0000-00005B060000}"/>
    <cellStyle name="Input 27" xfId="1635" xr:uid="{00000000-0005-0000-0000-00005C060000}"/>
    <cellStyle name="Input 28" xfId="1636" xr:uid="{00000000-0005-0000-0000-00005D060000}"/>
    <cellStyle name="Input 29" xfId="1637" xr:uid="{00000000-0005-0000-0000-00005E060000}"/>
    <cellStyle name="Input 3" xfId="1638" xr:uid="{00000000-0005-0000-0000-00005F060000}"/>
    <cellStyle name="Input 3 2" xfId="1639" xr:uid="{00000000-0005-0000-0000-000060060000}"/>
    <cellStyle name="Input 30" xfId="1640" xr:uid="{00000000-0005-0000-0000-000061060000}"/>
    <cellStyle name="Input 4" xfId="1641" xr:uid="{00000000-0005-0000-0000-000062060000}"/>
    <cellStyle name="Input 4 2" xfId="1642" xr:uid="{00000000-0005-0000-0000-000063060000}"/>
    <cellStyle name="Input 5" xfId="1643" xr:uid="{00000000-0005-0000-0000-000064060000}"/>
    <cellStyle name="Input 5 2" xfId="1644" xr:uid="{00000000-0005-0000-0000-000065060000}"/>
    <cellStyle name="Input 6" xfId="1645" xr:uid="{00000000-0005-0000-0000-000066060000}"/>
    <cellStyle name="Input 6 2" xfId="1646" xr:uid="{00000000-0005-0000-0000-000067060000}"/>
    <cellStyle name="Input 7" xfId="1647" xr:uid="{00000000-0005-0000-0000-000068060000}"/>
    <cellStyle name="Input 8" xfId="1648" xr:uid="{00000000-0005-0000-0000-000069060000}"/>
    <cellStyle name="Input 9" xfId="1649" xr:uid="{00000000-0005-0000-0000-00006A060000}"/>
    <cellStyle name="Integer" xfId="1650" xr:uid="{00000000-0005-0000-0000-00006B060000}"/>
    <cellStyle name="Item" xfId="1651" xr:uid="{00000000-0005-0000-0000-00006C060000}"/>
    <cellStyle name="Item Descriptions" xfId="1652" xr:uid="{00000000-0005-0000-0000-00006D060000}"/>
    <cellStyle name="Item Descriptions - Bold" xfId="1653" xr:uid="{00000000-0005-0000-0000-00006E060000}"/>
    <cellStyle name="Item Descriptions_6079BX" xfId="1654" xr:uid="{00000000-0005-0000-0000-00006F060000}"/>
    <cellStyle name="Item_AcerinoxModel" xfId="1655" xr:uid="{00000000-0005-0000-0000-000070060000}"/>
    <cellStyle name="ItemTypeClass" xfId="1656" xr:uid="{00000000-0005-0000-0000-000071060000}"/>
    <cellStyle name="KP_Normal" xfId="1657" xr:uid="{00000000-0005-0000-0000-000072060000}"/>
    <cellStyle name="Line" xfId="1658" xr:uid="{00000000-0005-0000-0000-000073060000}"/>
    <cellStyle name="Linked Cell 10" xfId="1659" xr:uid="{00000000-0005-0000-0000-000074060000}"/>
    <cellStyle name="Linked Cell 11" xfId="1660" xr:uid="{00000000-0005-0000-0000-000075060000}"/>
    <cellStyle name="Linked Cell 12" xfId="1661" xr:uid="{00000000-0005-0000-0000-000076060000}"/>
    <cellStyle name="Linked Cell 13" xfId="1662" xr:uid="{00000000-0005-0000-0000-000077060000}"/>
    <cellStyle name="Linked Cell 14" xfId="1663" xr:uid="{00000000-0005-0000-0000-000078060000}"/>
    <cellStyle name="Linked Cell 15" xfId="1664" xr:uid="{00000000-0005-0000-0000-000079060000}"/>
    <cellStyle name="Linked Cell 16" xfId="1665" xr:uid="{00000000-0005-0000-0000-00007A060000}"/>
    <cellStyle name="Linked Cell 17" xfId="1666" xr:uid="{00000000-0005-0000-0000-00007B060000}"/>
    <cellStyle name="Linked Cell 18" xfId="1667" xr:uid="{00000000-0005-0000-0000-00007C060000}"/>
    <cellStyle name="Linked Cell 19" xfId="1668" xr:uid="{00000000-0005-0000-0000-00007D060000}"/>
    <cellStyle name="Linked Cell 2" xfId="1669" xr:uid="{00000000-0005-0000-0000-00007E060000}"/>
    <cellStyle name="Linked Cell 2 2" xfId="1670" xr:uid="{00000000-0005-0000-0000-00007F060000}"/>
    <cellStyle name="Linked Cell 2 3" xfId="1671" xr:uid="{00000000-0005-0000-0000-000080060000}"/>
    <cellStyle name="Linked Cell 2 4" xfId="1672" xr:uid="{00000000-0005-0000-0000-000081060000}"/>
    <cellStyle name="Linked Cell 20" xfId="1673" xr:uid="{00000000-0005-0000-0000-000082060000}"/>
    <cellStyle name="Linked Cell 21" xfId="1674" xr:uid="{00000000-0005-0000-0000-000083060000}"/>
    <cellStyle name="Linked Cell 22" xfId="1675" xr:uid="{00000000-0005-0000-0000-000084060000}"/>
    <cellStyle name="Linked Cell 23" xfId="1676" xr:uid="{00000000-0005-0000-0000-000085060000}"/>
    <cellStyle name="Linked Cell 24" xfId="1677" xr:uid="{00000000-0005-0000-0000-000086060000}"/>
    <cellStyle name="Linked Cell 25" xfId="1678" xr:uid="{00000000-0005-0000-0000-000087060000}"/>
    <cellStyle name="Linked Cell 26" xfId="1679" xr:uid="{00000000-0005-0000-0000-000088060000}"/>
    <cellStyle name="Linked Cell 27" xfId="1680" xr:uid="{00000000-0005-0000-0000-000089060000}"/>
    <cellStyle name="Linked Cell 28" xfId="1681" xr:uid="{00000000-0005-0000-0000-00008A060000}"/>
    <cellStyle name="Linked Cell 29" xfId="1682" xr:uid="{00000000-0005-0000-0000-00008B060000}"/>
    <cellStyle name="Linked Cell 3" xfId="1683" xr:uid="{00000000-0005-0000-0000-00008C060000}"/>
    <cellStyle name="Linked Cell 3 2" xfId="1684" xr:uid="{00000000-0005-0000-0000-00008D060000}"/>
    <cellStyle name="Linked Cell 30" xfId="1685" xr:uid="{00000000-0005-0000-0000-00008E060000}"/>
    <cellStyle name="Linked Cell 4" xfId="1686" xr:uid="{00000000-0005-0000-0000-00008F060000}"/>
    <cellStyle name="Linked Cell 5" xfId="1687" xr:uid="{00000000-0005-0000-0000-000090060000}"/>
    <cellStyle name="Linked Cell 6" xfId="1688" xr:uid="{00000000-0005-0000-0000-000091060000}"/>
    <cellStyle name="Linked Cell 7" xfId="1689" xr:uid="{00000000-0005-0000-0000-000092060000}"/>
    <cellStyle name="Linked Cell 8" xfId="1690" xr:uid="{00000000-0005-0000-0000-000093060000}"/>
    <cellStyle name="Linked Cell 9" xfId="1691" xr:uid="{00000000-0005-0000-0000-000094060000}"/>
    <cellStyle name="MacroCode" xfId="1692" xr:uid="{00000000-0005-0000-0000-000095060000}"/>
    <cellStyle name="Mike" xfId="1693" xr:uid="{00000000-0005-0000-0000-000096060000}"/>
    <cellStyle name="Millions" xfId="1694" xr:uid="{00000000-0005-0000-0000-000097060000}"/>
    <cellStyle name="Model" xfId="1695" xr:uid="{00000000-0005-0000-0000-000098060000}"/>
    <cellStyle name="Models" xfId="1696" xr:uid="{00000000-0005-0000-0000-000099060000}"/>
    <cellStyle name="multiple" xfId="1697" xr:uid="{00000000-0005-0000-0000-00009A060000}"/>
    <cellStyle name="Neutral 10" xfId="1698" xr:uid="{00000000-0005-0000-0000-00009B060000}"/>
    <cellStyle name="Neutral 11" xfId="1699" xr:uid="{00000000-0005-0000-0000-00009C060000}"/>
    <cellStyle name="Neutral 12" xfId="1700" xr:uid="{00000000-0005-0000-0000-00009D060000}"/>
    <cellStyle name="Neutral 13" xfId="1701" xr:uid="{00000000-0005-0000-0000-00009E060000}"/>
    <cellStyle name="Neutral 14" xfId="1702" xr:uid="{00000000-0005-0000-0000-00009F060000}"/>
    <cellStyle name="Neutral 15" xfId="1703" xr:uid="{00000000-0005-0000-0000-0000A0060000}"/>
    <cellStyle name="Neutral 16" xfId="1704" xr:uid="{00000000-0005-0000-0000-0000A1060000}"/>
    <cellStyle name="Neutral 17" xfId="1705" xr:uid="{00000000-0005-0000-0000-0000A2060000}"/>
    <cellStyle name="Neutral 18" xfId="1706" xr:uid="{00000000-0005-0000-0000-0000A3060000}"/>
    <cellStyle name="Neutral 19" xfId="1707" xr:uid="{00000000-0005-0000-0000-0000A4060000}"/>
    <cellStyle name="Neutral 2" xfId="1708" xr:uid="{00000000-0005-0000-0000-0000A5060000}"/>
    <cellStyle name="Neutral 2 2" xfId="1709" xr:uid="{00000000-0005-0000-0000-0000A6060000}"/>
    <cellStyle name="Neutral 2 3" xfId="1710" xr:uid="{00000000-0005-0000-0000-0000A7060000}"/>
    <cellStyle name="Neutral 2 4" xfId="1711" xr:uid="{00000000-0005-0000-0000-0000A8060000}"/>
    <cellStyle name="Neutral 20" xfId="1712" xr:uid="{00000000-0005-0000-0000-0000A9060000}"/>
    <cellStyle name="Neutral 21" xfId="1713" xr:uid="{00000000-0005-0000-0000-0000AA060000}"/>
    <cellStyle name="Neutral 22" xfId="1714" xr:uid="{00000000-0005-0000-0000-0000AB060000}"/>
    <cellStyle name="Neutral 23" xfId="1715" xr:uid="{00000000-0005-0000-0000-0000AC060000}"/>
    <cellStyle name="Neutral 24" xfId="1716" xr:uid="{00000000-0005-0000-0000-0000AD060000}"/>
    <cellStyle name="Neutral 25" xfId="1717" xr:uid="{00000000-0005-0000-0000-0000AE060000}"/>
    <cellStyle name="Neutral 26" xfId="1718" xr:uid="{00000000-0005-0000-0000-0000AF060000}"/>
    <cellStyle name="Neutral 27" xfId="1719" xr:uid="{00000000-0005-0000-0000-0000B0060000}"/>
    <cellStyle name="Neutral 28" xfId="1720" xr:uid="{00000000-0005-0000-0000-0000B1060000}"/>
    <cellStyle name="Neutral 29" xfId="1721" xr:uid="{00000000-0005-0000-0000-0000B2060000}"/>
    <cellStyle name="Neutral 3" xfId="1722" xr:uid="{00000000-0005-0000-0000-0000B3060000}"/>
    <cellStyle name="Neutral 3 2" xfId="1723" xr:uid="{00000000-0005-0000-0000-0000B4060000}"/>
    <cellStyle name="Neutral 3 3" xfId="1724" xr:uid="{00000000-0005-0000-0000-0000B5060000}"/>
    <cellStyle name="Neutral 30" xfId="1725" xr:uid="{00000000-0005-0000-0000-0000B6060000}"/>
    <cellStyle name="Neutral 4" xfId="1726" xr:uid="{00000000-0005-0000-0000-0000B7060000}"/>
    <cellStyle name="Neutral 4 2" xfId="1727" xr:uid="{00000000-0005-0000-0000-0000B8060000}"/>
    <cellStyle name="Neutral 4 3" xfId="1728" xr:uid="{00000000-0005-0000-0000-0000B9060000}"/>
    <cellStyle name="Neutral 5" xfId="1729" xr:uid="{00000000-0005-0000-0000-0000BA060000}"/>
    <cellStyle name="Neutral 6" xfId="1730" xr:uid="{00000000-0005-0000-0000-0000BB060000}"/>
    <cellStyle name="Neutral 7" xfId="1731" xr:uid="{00000000-0005-0000-0000-0000BC060000}"/>
    <cellStyle name="Neutral 8" xfId="1732" xr:uid="{00000000-0005-0000-0000-0000BD060000}"/>
    <cellStyle name="Neutral 9" xfId="1733" xr:uid="{00000000-0005-0000-0000-0000BE060000}"/>
    <cellStyle name="nfaList" xfId="1734" xr:uid="{00000000-0005-0000-0000-0000BF060000}"/>
    <cellStyle name="Normal" xfId="0" builtinId="0"/>
    <cellStyle name="Normal - Style1" xfId="1735" xr:uid="{00000000-0005-0000-0000-0000C1060000}"/>
    <cellStyle name="Normal [1]" xfId="1736" xr:uid="{00000000-0005-0000-0000-0000C2060000}"/>
    <cellStyle name="Normal 10" xfId="1737" xr:uid="{00000000-0005-0000-0000-0000C3060000}"/>
    <cellStyle name="Normal 10 2" xfId="1738" xr:uid="{00000000-0005-0000-0000-0000C4060000}"/>
    <cellStyle name="Normal 10 3" xfId="1739" xr:uid="{00000000-0005-0000-0000-0000C5060000}"/>
    <cellStyle name="Normal 10 4" xfId="1740" xr:uid="{00000000-0005-0000-0000-0000C6060000}"/>
    <cellStyle name="Normal 10 5" xfId="1741" xr:uid="{00000000-0005-0000-0000-0000C7060000}"/>
    <cellStyle name="Normal 10 6" xfId="1742" xr:uid="{00000000-0005-0000-0000-0000C8060000}"/>
    <cellStyle name="Normal 11" xfId="1743" xr:uid="{00000000-0005-0000-0000-0000C9060000}"/>
    <cellStyle name="Normal 11 2" xfId="1744" xr:uid="{00000000-0005-0000-0000-0000CA060000}"/>
    <cellStyle name="Normal 11 3" xfId="1745" xr:uid="{00000000-0005-0000-0000-0000CB060000}"/>
    <cellStyle name="Normal 12" xfId="1746" xr:uid="{00000000-0005-0000-0000-0000CC060000}"/>
    <cellStyle name="Normal 12 2" xfId="1747" xr:uid="{00000000-0005-0000-0000-0000CD060000}"/>
    <cellStyle name="Normal 12 3" xfId="1748" xr:uid="{00000000-0005-0000-0000-0000CE060000}"/>
    <cellStyle name="Normal 12 4" xfId="1749" xr:uid="{00000000-0005-0000-0000-0000CF060000}"/>
    <cellStyle name="Normal 13" xfId="1750" xr:uid="{00000000-0005-0000-0000-0000D0060000}"/>
    <cellStyle name="Normal 14" xfId="1751" xr:uid="{00000000-0005-0000-0000-0000D1060000}"/>
    <cellStyle name="Normal 14 2" xfId="1752" xr:uid="{00000000-0005-0000-0000-0000D2060000}"/>
    <cellStyle name="Normal 15" xfId="1753" xr:uid="{00000000-0005-0000-0000-0000D3060000}"/>
    <cellStyle name="Normal 16" xfId="1754" xr:uid="{00000000-0005-0000-0000-0000D4060000}"/>
    <cellStyle name="Normal 16 2" xfId="1755" xr:uid="{00000000-0005-0000-0000-0000D5060000}"/>
    <cellStyle name="Normal 16 3" xfId="1756" xr:uid="{00000000-0005-0000-0000-0000D6060000}"/>
    <cellStyle name="Normal 16 4" xfId="1757" xr:uid="{00000000-0005-0000-0000-0000D7060000}"/>
    <cellStyle name="Normal 16 5" xfId="1758" xr:uid="{00000000-0005-0000-0000-0000D8060000}"/>
    <cellStyle name="Normal 17" xfId="1759" xr:uid="{00000000-0005-0000-0000-0000D9060000}"/>
    <cellStyle name="Normal 17 2" xfId="1760" xr:uid="{00000000-0005-0000-0000-0000DA060000}"/>
    <cellStyle name="Normal 17 3" xfId="1761" xr:uid="{00000000-0005-0000-0000-0000DB060000}"/>
    <cellStyle name="Normal 17 4" xfId="1762" xr:uid="{00000000-0005-0000-0000-0000DC060000}"/>
    <cellStyle name="Normal 17 5" xfId="1763" xr:uid="{00000000-0005-0000-0000-0000DD060000}"/>
    <cellStyle name="Normal 18" xfId="5" xr:uid="{00000000-0005-0000-0000-0000DE060000}"/>
    <cellStyle name="Normal 18 2" xfId="1764" xr:uid="{00000000-0005-0000-0000-0000DF060000}"/>
    <cellStyle name="Normal 18 2 2" xfId="1765" xr:uid="{00000000-0005-0000-0000-0000E0060000}"/>
    <cellStyle name="Normal 18 3" xfId="1766" xr:uid="{00000000-0005-0000-0000-0000E1060000}"/>
    <cellStyle name="Normal 18 4" xfId="1767" xr:uid="{00000000-0005-0000-0000-0000E2060000}"/>
    <cellStyle name="Normal 18 5" xfId="1768" xr:uid="{00000000-0005-0000-0000-0000E3060000}"/>
    <cellStyle name="Normal 19" xfId="1769" xr:uid="{00000000-0005-0000-0000-0000E4060000}"/>
    <cellStyle name="Normal 19 2" xfId="1770" xr:uid="{00000000-0005-0000-0000-0000E5060000}"/>
    <cellStyle name="Normal 19 3" xfId="1771" xr:uid="{00000000-0005-0000-0000-0000E6060000}"/>
    <cellStyle name="Normal 19 4" xfId="1772" xr:uid="{00000000-0005-0000-0000-0000E7060000}"/>
    <cellStyle name="Normal 19 5" xfId="1773" xr:uid="{00000000-0005-0000-0000-0000E8060000}"/>
    <cellStyle name="Normal 2" xfId="2" xr:uid="{00000000-0005-0000-0000-0000E9060000}"/>
    <cellStyle name="Normal 2 10" xfId="1774" xr:uid="{00000000-0005-0000-0000-0000EA060000}"/>
    <cellStyle name="Normal 2 11" xfId="1775" xr:uid="{00000000-0005-0000-0000-0000EB060000}"/>
    <cellStyle name="Normal 2 12" xfId="1776" xr:uid="{00000000-0005-0000-0000-0000EC060000}"/>
    <cellStyle name="Normal 2 13" xfId="1777" xr:uid="{00000000-0005-0000-0000-0000ED060000}"/>
    <cellStyle name="Normal 2 14" xfId="1778" xr:uid="{00000000-0005-0000-0000-0000EE060000}"/>
    <cellStyle name="Normal 2 15" xfId="1779" xr:uid="{00000000-0005-0000-0000-0000EF060000}"/>
    <cellStyle name="Normal 2 16" xfId="1780" xr:uid="{00000000-0005-0000-0000-0000F0060000}"/>
    <cellStyle name="Normal 2 17" xfId="1781" xr:uid="{00000000-0005-0000-0000-0000F1060000}"/>
    <cellStyle name="Normal 2 18" xfId="1782" xr:uid="{00000000-0005-0000-0000-0000F2060000}"/>
    <cellStyle name="Normal 2 18 2" xfId="1783" xr:uid="{00000000-0005-0000-0000-0000F3060000}"/>
    <cellStyle name="Normal 2 18 2 2" xfId="1784" xr:uid="{00000000-0005-0000-0000-0000F4060000}"/>
    <cellStyle name="Normal 2 18 2 3" xfId="1785" xr:uid="{00000000-0005-0000-0000-0000F5060000}"/>
    <cellStyle name="Normal 2 18 2 4" xfId="1786" xr:uid="{00000000-0005-0000-0000-0000F6060000}"/>
    <cellStyle name="Normal 2 18 2 5" xfId="1787" xr:uid="{00000000-0005-0000-0000-0000F7060000}"/>
    <cellStyle name="Normal 2 18 2 6" xfId="1788" xr:uid="{00000000-0005-0000-0000-0000F8060000}"/>
    <cellStyle name="Normal 2 18 2 7" xfId="1789" xr:uid="{00000000-0005-0000-0000-0000F9060000}"/>
    <cellStyle name="Normal 2 18 2 8" xfId="1790" xr:uid="{00000000-0005-0000-0000-0000FA060000}"/>
    <cellStyle name="Normal 2 18 2 9" xfId="1791" xr:uid="{00000000-0005-0000-0000-0000FB060000}"/>
    <cellStyle name="Normal 2 18 3" xfId="1792" xr:uid="{00000000-0005-0000-0000-0000FC060000}"/>
    <cellStyle name="Normal 2 18 4" xfId="1793" xr:uid="{00000000-0005-0000-0000-0000FD060000}"/>
    <cellStyle name="Normal 2 18 5" xfId="1794" xr:uid="{00000000-0005-0000-0000-0000FE060000}"/>
    <cellStyle name="Normal 2 18 6" xfId="1795" xr:uid="{00000000-0005-0000-0000-0000FF060000}"/>
    <cellStyle name="Normal 2 18 7" xfId="1796" xr:uid="{00000000-0005-0000-0000-000000070000}"/>
    <cellStyle name="Normal 2 18 8" xfId="1797" xr:uid="{00000000-0005-0000-0000-000001070000}"/>
    <cellStyle name="Normal 2 18 9" xfId="1798" xr:uid="{00000000-0005-0000-0000-000002070000}"/>
    <cellStyle name="Normal 2 19" xfId="1799" xr:uid="{00000000-0005-0000-0000-000003070000}"/>
    <cellStyle name="Normal 2 2" xfId="1800" xr:uid="{00000000-0005-0000-0000-000004070000}"/>
    <cellStyle name="Normal 2 2 10" xfId="1801" xr:uid="{00000000-0005-0000-0000-000005070000}"/>
    <cellStyle name="Normal 2 2 11" xfId="1802" xr:uid="{00000000-0005-0000-0000-000006070000}"/>
    <cellStyle name="Normal 2 2 12" xfId="1803" xr:uid="{00000000-0005-0000-0000-000007070000}"/>
    <cellStyle name="Normal 2 2 13" xfId="1804" xr:uid="{00000000-0005-0000-0000-000008070000}"/>
    <cellStyle name="Normal 2 2 14" xfId="1805" xr:uid="{00000000-0005-0000-0000-000009070000}"/>
    <cellStyle name="Normal 2 2 15" xfId="1806" xr:uid="{00000000-0005-0000-0000-00000A070000}"/>
    <cellStyle name="Normal 2 2 16" xfId="1807" xr:uid="{00000000-0005-0000-0000-00000B070000}"/>
    <cellStyle name="Normal 2 2 17" xfId="1808" xr:uid="{00000000-0005-0000-0000-00000C070000}"/>
    <cellStyle name="Normal 2 2 18" xfId="1809" xr:uid="{00000000-0005-0000-0000-00000D070000}"/>
    <cellStyle name="Normal 2 2 19" xfId="1810" xr:uid="{00000000-0005-0000-0000-00000E070000}"/>
    <cellStyle name="Normal 2 2 2" xfId="1811" xr:uid="{00000000-0005-0000-0000-00000F070000}"/>
    <cellStyle name="Normal 2 2 2 10" xfId="1812" xr:uid="{00000000-0005-0000-0000-000010070000}"/>
    <cellStyle name="Normal 2 2 2 2" xfId="1813" xr:uid="{00000000-0005-0000-0000-000011070000}"/>
    <cellStyle name="Normal 2 2 2 2 2" xfId="1814" xr:uid="{00000000-0005-0000-0000-000012070000}"/>
    <cellStyle name="Normal 2 2 2 2 3" xfId="1815" xr:uid="{00000000-0005-0000-0000-000013070000}"/>
    <cellStyle name="Normal 2 2 2 2 4" xfId="1816" xr:uid="{00000000-0005-0000-0000-000014070000}"/>
    <cellStyle name="Normal 2 2 2 2 5" xfId="1817" xr:uid="{00000000-0005-0000-0000-000015070000}"/>
    <cellStyle name="Normal 2 2 2 2 6" xfId="1818" xr:uid="{00000000-0005-0000-0000-000016070000}"/>
    <cellStyle name="Normal 2 2 2 2 7" xfId="1819" xr:uid="{00000000-0005-0000-0000-000017070000}"/>
    <cellStyle name="Normal 2 2 2 2 8" xfId="1820" xr:uid="{00000000-0005-0000-0000-000018070000}"/>
    <cellStyle name="Normal 2 2 2 2 9" xfId="1821" xr:uid="{00000000-0005-0000-0000-000019070000}"/>
    <cellStyle name="Normal 2 2 2 3" xfId="1822" xr:uid="{00000000-0005-0000-0000-00001A070000}"/>
    <cellStyle name="Normal 2 2 2 4" xfId="1823" xr:uid="{00000000-0005-0000-0000-00001B070000}"/>
    <cellStyle name="Normal 2 2 2 5" xfId="1824" xr:uid="{00000000-0005-0000-0000-00001C070000}"/>
    <cellStyle name="Normal 2 2 2 6" xfId="1825" xr:uid="{00000000-0005-0000-0000-00001D070000}"/>
    <cellStyle name="Normal 2 2 2 7" xfId="1826" xr:uid="{00000000-0005-0000-0000-00001E070000}"/>
    <cellStyle name="Normal 2 2 2 8" xfId="1827" xr:uid="{00000000-0005-0000-0000-00001F070000}"/>
    <cellStyle name="Normal 2 2 2 9" xfId="1828" xr:uid="{00000000-0005-0000-0000-000020070000}"/>
    <cellStyle name="Normal 2 2 20" xfId="1829" xr:uid="{00000000-0005-0000-0000-000021070000}"/>
    <cellStyle name="Normal 2 2 21" xfId="1830" xr:uid="{00000000-0005-0000-0000-000022070000}"/>
    <cellStyle name="Normal 2 2 3" xfId="1831" xr:uid="{00000000-0005-0000-0000-000023070000}"/>
    <cellStyle name="Normal 2 2 4" xfId="1832" xr:uid="{00000000-0005-0000-0000-000024070000}"/>
    <cellStyle name="Normal 2 2 5" xfId="1833" xr:uid="{00000000-0005-0000-0000-000025070000}"/>
    <cellStyle name="Normal 2 2 6" xfId="1834" xr:uid="{00000000-0005-0000-0000-000026070000}"/>
    <cellStyle name="Normal 2 2 7" xfId="1835" xr:uid="{00000000-0005-0000-0000-000027070000}"/>
    <cellStyle name="Normal 2 2 8" xfId="1836" xr:uid="{00000000-0005-0000-0000-000028070000}"/>
    <cellStyle name="Normal 2 2 9" xfId="1837" xr:uid="{00000000-0005-0000-0000-000029070000}"/>
    <cellStyle name="Normal 2 20" xfId="1838" xr:uid="{00000000-0005-0000-0000-00002A070000}"/>
    <cellStyle name="Normal 2 21" xfId="1839" xr:uid="{00000000-0005-0000-0000-00002B070000}"/>
    <cellStyle name="Normal 2 22" xfId="1840" xr:uid="{00000000-0005-0000-0000-00002C070000}"/>
    <cellStyle name="Normal 2 23" xfId="1841" xr:uid="{00000000-0005-0000-0000-00002D070000}"/>
    <cellStyle name="Normal 2 24" xfId="1842" xr:uid="{00000000-0005-0000-0000-00002E070000}"/>
    <cellStyle name="Normal 2 25" xfId="1843" xr:uid="{00000000-0005-0000-0000-00002F070000}"/>
    <cellStyle name="Normal 2 26" xfId="1844" xr:uid="{00000000-0005-0000-0000-000030070000}"/>
    <cellStyle name="Normal 2 27" xfId="1845" xr:uid="{00000000-0005-0000-0000-000031070000}"/>
    <cellStyle name="Normal 2 28" xfId="1846" xr:uid="{00000000-0005-0000-0000-000032070000}"/>
    <cellStyle name="Normal 2 29" xfId="1847" xr:uid="{00000000-0005-0000-0000-000033070000}"/>
    <cellStyle name="Normal 2 3" xfId="1848" xr:uid="{00000000-0005-0000-0000-000034070000}"/>
    <cellStyle name="Normal 2 3 10" xfId="1849" xr:uid="{00000000-0005-0000-0000-000035070000}"/>
    <cellStyle name="Normal 2 3 11" xfId="1850" xr:uid="{00000000-0005-0000-0000-000036070000}"/>
    <cellStyle name="Normal 2 3 12" xfId="1851" xr:uid="{00000000-0005-0000-0000-000037070000}"/>
    <cellStyle name="Normal 2 3 13" xfId="1852" xr:uid="{00000000-0005-0000-0000-000038070000}"/>
    <cellStyle name="Normal 2 3 14" xfId="1853" xr:uid="{00000000-0005-0000-0000-000039070000}"/>
    <cellStyle name="Normal 2 3 15" xfId="1854" xr:uid="{00000000-0005-0000-0000-00003A070000}"/>
    <cellStyle name="Normal 2 3 16" xfId="1855" xr:uid="{00000000-0005-0000-0000-00003B070000}"/>
    <cellStyle name="Normal 2 3 17" xfId="1856" xr:uid="{00000000-0005-0000-0000-00003C070000}"/>
    <cellStyle name="Normal 2 3 18" xfId="1857" xr:uid="{00000000-0005-0000-0000-00003D070000}"/>
    <cellStyle name="Normal 2 3 19" xfId="1858" xr:uid="{00000000-0005-0000-0000-00003E070000}"/>
    <cellStyle name="Normal 2 3 2" xfId="1859" xr:uid="{00000000-0005-0000-0000-00003F070000}"/>
    <cellStyle name="Normal 2 3 2 2" xfId="1860" xr:uid="{00000000-0005-0000-0000-000040070000}"/>
    <cellStyle name="Normal 2 3 2 2 2" xfId="1861" xr:uid="{00000000-0005-0000-0000-000041070000}"/>
    <cellStyle name="Normal 2 3 2 2 3" xfId="1862" xr:uid="{00000000-0005-0000-0000-000042070000}"/>
    <cellStyle name="Normal 2 3 2 2 4" xfId="1863" xr:uid="{00000000-0005-0000-0000-000043070000}"/>
    <cellStyle name="Normal 2 3 2 2 5" xfId="1864" xr:uid="{00000000-0005-0000-0000-000044070000}"/>
    <cellStyle name="Normal 2 3 2 2 6" xfId="1865" xr:uid="{00000000-0005-0000-0000-000045070000}"/>
    <cellStyle name="Normal 2 3 2 2 7" xfId="1866" xr:uid="{00000000-0005-0000-0000-000046070000}"/>
    <cellStyle name="Normal 2 3 2 2 8" xfId="1867" xr:uid="{00000000-0005-0000-0000-000047070000}"/>
    <cellStyle name="Normal 2 3 2 2 9" xfId="1868" xr:uid="{00000000-0005-0000-0000-000048070000}"/>
    <cellStyle name="Normal 2 3 2 3" xfId="1869" xr:uid="{00000000-0005-0000-0000-000049070000}"/>
    <cellStyle name="Normal 2 3 2 4" xfId="1870" xr:uid="{00000000-0005-0000-0000-00004A070000}"/>
    <cellStyle name="Normal 2 3 2 5" xfId="1871" xr:uid="{00000000-0005-0000-0000-00004B070000}"/>
    <cellStyle name="Normal 2 3 2 6" xfId="1872" xr:uid="{00000000-0005-0000-0000-00004C070000}"/>
    <cellStyle name="Normal 2 3 2 7" xfId="1873" xr:uid="{00000000-0005-0000-0000-00004D070000}"/>
    <cellStyle name="Normal 2 3 2 8" xfId="1874" xr:uid="{00000000-0005-0000-0000-00004E070000}"/>
    <cellStyle name="Normal 2 3 2 9" xfId="1875" xr:uid="{00000000-0005-0000-0000-00004F070000}"/>
    <cellStyle name="Normal 2 3 20" xfId="1876" xr:uid="{00000000-0005-0000-0000-000050070000}"/>
    <cellStyle name="Normal 2 3 3" xfId="1877" xr:uid="{00000000-0005-0000-0000-000051070000}"/>
    <cellStyle name="Normal 2 3 4" xfId="1878" xr:uid="{00000000-0005-0000-0000-000052070000}"/>
    <cellStyle name="Normal 2 3 5" xfId="1879" xr:uid="{00000000-0005-0000-0000-000053070000}"/>
    <cellStyle name="Normal 2 3 6" xfId="1880" xr:uid="{00000000-0005-0000-0000-000054070000}"/>
    <cellStyle name="Normal 2 3 7" xfId="1881" xr:uid="{00000000-0005-0000-0000-000055070000}"/>
    <cellStyle name="Normal 2 3 8" xfId="1882" xr:uid="{00000000-0005-0000-0000-000056070000}"/>
    <cellStyle name="Normal 2 3 9" xfId="1883" xr:uid="{00000000-0005-0000-0000-000057070000}"/>
    <cellStyle name="Normal 2 4" xfId="6" xr:uid="{00000000-0005-0000-0000-000058070000}"/>
    <cellStyle name="Normal 2 4 10" xfId="1884" xr:uid="{00000000-0005-0000-0000-000059070000}"/>
    <cellStyle name="Normal 2 4 11" xfId="1885" xr:uid="{00000000-0005-0000-0000-00005A070000}"/>
    <cellStyle name="Normal 2 4 12" xfId="1886" xr:uid="{00000000-0005-0000-0000-00005B070000}"/>
    <cellStyle name="Normal 2 4 13" xfId="1887" xr:uid="{00000000-0005-0000-0000-00005C070000}"/>
    <cellStyle name="Normal 2 4 14" xfId="1888" xr:uid="{00000000-0005-0000-0000-00005D070000}"/>
    <cellStyle name="Normal 2 4 15" xfId="1889" xr:uid="{00000000-0005-0000-0000-00005E070000}"/>
    <cellStyle name="Normal 2 4 16" xfId="1890" xr:uid="{00000000-0005-0000-0000-00005F070000}"/>
    <cellStyle name="Normal 2 4 17" xfId="1891" xr:uid="{00000000-0005-0000-0000-000060070000}"/>
    <cellStyle name="Normal 2 4 18" xfId="1892" xr:uid="{00000000-0005-0000-0000-000061070000}"/>
    <cellStyle name="Normal 2 4 19" xfId="1893" xr:uid="{00000000-0005-0000-0000-000062070000}"/>
    <cellStyle name="Normal 2 4 2" xfId="1894" xr:uid="{00000000-0005-0000-0000-000063070000}"/>
    <cellStyle name="Normal 2 4 2 2" xfId="1895" xr:uid="{00000000-0005-0000-0000-000064070000}"/>
    <cellStyle name="Normal 2 4 2 2 2" xfId="1896" xr:uid="{00000000-0005-0000-0000-000065070000}"/>
    <cellStyle name="Normal 2 4 2 2 3" xfId="1897" xr:uid="{00000000-0005-0000-0000-000066070000}"/>
    <cellStyle name="Normal 2 4 2 2 4" xfId="1898" xr:uid="{00000000-0005-0000-0000-000067070000}"/>
    <cellStyle name="Normal 2 4 2 2 5" xfId="1899" xr:uid="{00000000-0005-0000-0000-000068070000}"/>
    <cellStyle name="Normal 2 4 2 2 6" xfId="1900" xr:uid="{00000000-0005-0000-0000-000069070000}"/>
    <cellStyle name="Normal 2 4 2 2 7" xfId="1901" xr:uid="{00000000-0005-0000-0000-00006A070000}"/>
    <cellStyle name="Normal 2 4 2 2 8" xfId="1902" xr:uid="{00000000-0005-0000-0000-00006B070000}"/>
    <cellStyle name="Normal 2 4 2 2 9" xfId="1903" xr:uid="{00000000-0005-0000-0000-00006C070000}"/>
    <cellStyle name="Normal 2 4 2 3" xfId="1904" xr:uid="{00000000-0005-0000-0000-00006D070000}"/>
    <cellStyle name="Normal 2 4 2 4" xfId="1905" xr:uid="{00000000-0005-0000-0000-00006E070000}"/>
    <cellStyle name="Normal 2 4 2 5" xfId="1906" xr:uid="{00000000-0005-0000-0000-00006F070000}"/>
    <cellStyle name="Normal 2 4 2 6" xfId="1907" xr:uid="{00000000-0005-0000-0000-000070070000}"/>
    <cellStyle name="Normal 2 4 2 7" xfId="1908" xr:uid="{00000000-0005-0000-0000-000071070000}"/>
    <cellStyle name="Normal 2 4 2 8" xfId="1909" xr:uid="{00000000-0005-0000-0000-000072070000}"/>
    <cellStyle name="Normal 2 4 2 9" xfId="1910" xr:uid="{00000000-0005-0000-0000-000073070000}"/>
    <cellStyle name="Normal 2 4 20" xfId="1911" xr:uid="{00000000-0005-0000-0000-000074070000}"/>
    <cellStyle name="Normal 2 4 21" xfId="1912" xr:uid="{00000000-0005-0000-0000-000075070000}"/>
    <cellStyle name="Normal 2 4 3" xfId="1913" xr:uid="{00000000-0005-0000-0000-000076070000}"/>
    <cellStyle name="Normal 2 4 4" xfId="1914" xr:uid="{00000000-0005-0000-0000-000077070000}"/>
    <cellStyle name="Normal 2 4 5" xfId="1915" xr:uid="{00000000-0005-0000-0000-000078070000}"/>
    <cellStyle name="Normal 2 4 6" xfId="1916" xr:uid="{00000000-0005-0000-0000-000079070000}"/>
    <cellStyle name="Normal 2 4 7" xfId="1917" xr:uid="{00000000-0005-0000-0000-00007A070000}"/>
    <cellStyle name="Normal 2 4 8" xfId="1918" xr:uid="{00000000-0005-0000-0000-00007B070000}"/>
    <cellStyle name="Normal 2 4 9" xfId="1919" xr:uid="{00000000-0005-0000-0000-00007C070000}"/>
    <cellStyle name="Normal 2 5" xfId="1920" xr:uid="{00000000-0005-0000-0000-00007D070000}"/>
    <cellStyle name="Normal 2 5 10" xfId="1921" xr:uid="{00000000-0005-0000-0000-00007E070000}"/>
    <cellStyle name="Normal 2 5 11" xfId="1922" xr:uid="{00000000-0005-0000-0000-00007F070000}"/>
    <cellStyle name="Normal 2 5 12" xfId="1923" xr:uid="{00000000-0005-0000-0000-000080070000}"/>
    <cellStyle name="Normal 2 5 13" xfId="1924" xr:uid="{00000000-0005-0000-0000-000081070000}"/>
    <cellStyle name="Normal 2 5 14" xfId="1925" xr:uid="{00000000-0005-0000-0000-000082070000}"/>
    <cellStyle name="Normal 2 5 15" xfId="1926" xr:uid="{00000000-0005-0000-0000-000083070000}"/>
    <cellStyle name="Normal 2 5 16" xfId="1927" xr:uid="{00000000-0005-0000-0000-000084070000}"/>
    <cellStyle name="Normal 2 5 17" xfId="1928" xr:uid="{00000000-0005-0000-0000-000085070000}"/>
    <cellStyle name="Normal 2 5 18" xfId="1929" xr:uid="{00000000-0005-0000-0000-000086070000}"/>
    <cellStyle name="Normal 2 5 19" xfId="1930" xr:uid="{00000000-0005-0000-0000-000087070000}"/>
    <cellStyle name="Normal 2 5 2" xfId="1931" xr:uid="{00000000-0005-0000-0000-000088070000}"/>
    <cellStyle name="Normal 2 5 2 10" xfId="1932" xr:uid="{00000000-0005-0000-0000-000089070000}"/>
    <cellStyle name="Normal 2 5 2 2" xfId="1933" xr:uid="{00000000-0005-0000-0000-00008A070000}"/>
    <cellStyle name="Normal 2 5 2 2 2" xfId="1934" xr:uid="{00000000-0005-0000-0000-00008B070000}"/>
    <cellStyle name="Normal 2 5 2 2 2 2" xfId="1935" xr:uid="{00000000-0005-0000-0000-00008C070000}"/>
    <cellStyle name="Normal 2 5 2 2 2 2 2" xfId="1936" xr:uid="{00000000-0005-0000-0000-00008D070000}"/>
    <cellStyle name="Normal 2 5 2 2 2 2 2 2" xfId="1937" xr:uid="{00000000-0005-0000-0000-00008E070000}"/>
    <cellStyle name="Normal 2 5 2 2 2 2 2 2 2" xfId="1938" xr:uid="{00000000-0005-0000-0000-00008F070000}"/>
    <cellStyle name="Normal 2 5 2 2 2 2 2 2 2 2" xfId="1939" xr:uid="{00000000-0005-0000-0000-000090070000}"/>
    <cellStyle name="Normal 2 5 2 2 2 2 2 2 2 2 2" xfId="1940" xr:uid="{00000000-0005-0000-0000-000091070000}"/>
    <cellStyle name="Normal 2 5 2 2 2 2 2 2 2 2 3" xfId="1941" xr:uid="{00000000-0005-0000-0000-000092070000}"/>
    <cellStyle name="Normal 2 5 2 2 2 2 2 2 2 3" xfId="1942" xr:uid="{00000000-0005-0000-0000-000093070000}"/>
    <cellStyle name="Normal 2 5 2 2 2 2 2 2 2 4" xfId="1943" xr:uid="{00000000-0005-0000-0000-000094070000}"/>
    <cellStyle name="Normal 2 5 2 2 2 2 2 2 3" xfId="1944" xr:uid="{00000000-0005-0000-0000-000095070000}"/>
    <cellStyle name="Normal 2 5 2 2 2 2 2 2 3 2" xfId="1945" xr:uid="{00000000-0005-0000-0000-000096070000}"/>
    <cellStyle name="Normal 2 5 2 2 2 2 2 2 3 3" xfId="1946" xr:uid="{00000000-0005-0000-0000-000097070000}"/>
    <cellStyle name="Normal 2 5 2 2 2 2 2 2 4" xfId="1947" xr:uid="{00000000-0005-0000-0000-000098070000}"/>
    <cellStyle name="Normal 2 5 2 2 2 2 2 2 5" xfId="1948" xr:uid="{00000000-0005-0000-0000-000099070000}"/>
    <cellStyle name="Normal 2 5 2 2 2 2 2 3" xfId="1949" xr:uid="{00000000-0005-0000-0000-00009A070000}"/>
    <cellStyle name="Normal 2 5 2 2 2 2 2 3 2" xfId="1950" xr:uid="{00000000-0005-0000-0000-00009B070000}"/>
    <cellStyle name="Normal 2 5 2 2 2 2 2 3 2 2" xfId="1951" xr:uid="{00000000-0005-0000-0000-00009C070000}"/>
    <cellStyle name="Normal 2 5 2 2 2 2 2 3 2 3" xfId="1952" xr:uid="{00000000-0005-0000-0000-00009D070000}"/>
    <cellStyle name="Normal 2 5 2 2 2 2 2 3 3" xfId="1953" xr:uid="{00000000-0005-0000-0000-00009E070000}"/>
    <cellStyle name="Normal 2 5 2 2 2 2 2 3 4" xfId="1954" xr:uid="{00000000-0005-0000-0000-00009F070000}"/>
    <cellStyle name="Normal 2 5 2 2 2 2 2 4" xfId="1955" xr:uid="{00000000-0005-0000-0000-0000A0070000}"/>
    <cellStyle name="Normal 2 5 2 2 2 2 2 4 2" xfId="1956" xr:uid="{00000000-0005-0000-0000-0000A1070000}"/>
    <cellStyle name="Normal 2 5 2 2 2 2 2 4 3" xfId="1957" xr:uid="{00000000-0005-0000-0000-0000A2070000}"/>
    <cellStyle name="Normal 2 5 2 2 2 2 2 5" xfId="1958" xr:uid="{00000000-0005-0000-0000-0000A3070000}"/>
    <cellStyle name="Normal 2 5 2 2 2 2 2 6" xfId="1959" xr:uid="{00000000-0005-0000-0000-0000A4070000}"/>
    <cellStyle name="Normal 2 5 2 2 2 2 3" xfId="1960" xr:uid="{00000000-0005-0000-0000-0000A5070000}"/>
    <cellStyle name="Normal 2 5 2 2 2 2 3 2" xfId="1961" xr:uid="{00000000-0005-0000-0000-0000A6070000}"/>
    <cellStyle name="Normal 2 5 2 2 2 2 3 2 2" xfId="1962" xr:uid="{00000000-0005-0000-0000-0000A7070000}"/>
    <cellStyle name="Normal 2 5 2 2 2 2 3 2 2 2" xfId="1963" xr:uid="{00000000-0005-0000-0000-0000A8070000}"/>
    <cellStyle name="Normal 2 5 2 2 2 2 3 2 2 3" xfId="1964" xr:uid="{00000000-0005-0000-0000-0000A9070000}"/>
    <cellStyle name="Normal 2 5 2 2 2 2 3 2 3" xfId="1965" xr:uid="{00000000-0005-0000-0000-0000AA070000}"/>
    <cellStyle name="Normal 2 5 2 2 2 2 3 2 4" xfId="1966" xr:uid="{00000000-0005-0000-0000-0000AB070000}"/>
    <cellStyle name="Normal 2 5 2 2 2 2 3 3" xfId="1967" xr:uid="{00000000-0005-0000-0000-0000AC070000}"/>
    <cellStyle name="Normal 2 5 2 2 2 2 3 3 2" xfId="1968" xr:uid="{00000000-0005-0000-0000-0000AD070000}"/>
    <cellStyle name="Normal 2 5 2 2 2 2 3 3 3" xfId="1969" xr:uid="{00000000-0005-0000-0000-0000AE070000}"/>
    <cellStyle name="Normal 2 5 2 2 2 2 3 4" xfId="1970" xr:uid="{00000000-0005-0000-0000-0000AF070000}"/>
    <cellStyle name="Normal 2 5 2 2 2 2 3 5" xfId="1971" xr:uid="{00000000-0005-0000-0000-0000B0070000}"/>
    <cellStyle name="Normal 2 5 2 2 2 2 4" xfId="1972" xr:uid="{00000000-0005-0000-0000-0000B1070000}"/>
    <cellStyle name="Normal 2 5 2 2 2 2 4 2" xfId="1973" xr:uid="{00000000-0005-0000-0000-0000B2070000}"/>
    <cellStyle name="Normal 2 5 2 2 2 2 4 2 2" xfId="1974" xr:uid="{00000000-0005-0000-0000-0000B3070000}"/>
    <cellStyle name="Normal 2 5 2 2 2 2 4 2 3" xfId="1975" xr:uid="{00000000-0005-0000-0000-0000B4070000}"/>
    <cellStyle name="Normal 2 5 2 2 2 2 4 3" xfId="1976" xr:uid="{00000000-0005-0000-0000-0000B5070000}"/>
    <cellStyle name="Normal 2 5 2 2 2 2 4 4" xfId="1977" xr:uid="{00000000-0005-0000-0000-0000B6070000}"/>
    <cellStyle name="Normal 2 5 2 2 2 2 5" xfId="1978" xr:uid="{00000000-0005-0000-0000-0000B7070000}"/>
    <cellStyle name="Normal 2 5 2 2 2 2 5 2" xfId="1979" xr:uid="{00000000-0005-0000-0000-0000B8070000}"/>
    <cellStyle name="Normal 2 5 2 2 2 2 5 3" xfId="1980" xr:uid="{00000000-0005-0000-0000-0000B9070000}"/>
    <cellStyle name="Normal 2 5 2 2 2 2 6" xfId="1981" xr:uid="{00000000-0005-0000-0000-0000BA070000}"/>
    <cellStyle name="Normal 2 5 2 2 2 2 7" xfId="1982" xr:uid="{00000000-0005-0000-0000-0000BB070000}"/>
    <cellStyle name="Normal 2 5 2 2 2 3" xfId="1983" xr:uid="{00000000-0005-0000-0000-0000BC070000}"/>
    <cellStyle name="Normal 2 5 2 2 2 3 2" xfId="1984" xr:uid="{00000000-0005-0000-0000-0000BD070000}"/>
    <cellStyle name="Normal 2 5 2 2 2 3 2 2" xfId="1985" xr:uid="{00000000-0005-0000-0000-0000BE070000}"/>
    <cellStyle name="Normal 2 5 2 2 2 3 2 2 2" xfId="1986" xr:uid="{00000000-0005-0000-0000-0000BF070000}"/>
    <cellStyle name="Normal 2 5 2 2 2 3 2 2 2 2" xfId="1987" xr:uid="{00000000-0005-0000-0000-0000C0070000}"/>
    <cellStyle name="Normal 2 5 2 2 2 3 2 2 2 3" xfId="1988" xr:uid="{00000000-0005-0000-0000-0000C1070000}"/>
    <cellStyle name="Normal 2 5 2 2 2 3 2 2 3" xfId="1989" xr:uid="{00000000-0005-0000-0000-0000C2070000}"/>
    <cellStyle name="Normal 2 5 2 2 2 3 2 2 4" xfId="1990" xr:uid="{00000000-0005-0000-0000-0000C3070000}"/>
    <cellStyle name="Normal 2 5 2 2 2 3 2 3" xfId="1991" xr:uid="{00000000-0005-0000-0000-0000C4070000}"/>
    <cellStyle name="Normal 2 5 2 2 2 3 2 3 2" xfId="1992" xr:uid="{00000000-0005-0000-0000-0000C5070000}"/>
    <cellStyle name="Normal 2 5 2 2 2 3 2 3 3" xfId="1993" xr:uid="{00000000-0005-0000-0000-0000C6070000}"/>
    <cellStyle name="Normal 2 5 2 2 2 3 2 4" xfId="1994" xr:uid="{00000000-0005-0000-0000-0000C7070000}"/>
    <cellStyle name="Normal 2 5 2 2 2 3 2 5" xfId="1995" xr:uid="{00000000-0005-0000-0000-0000C8070000}"/>
    <cellStyle name="Normal 2 5 2 2 2 3 3" xfId="1996" xr:uid="{00000000-0005-0000-0000-0000C9070000}"/>
    <cellStyle name="Normal 2 5 2 2 2 3 3 2" xfId="1997" xr:uid="{00000000-0005-0000-0000-0000CA070000}"/>
    <cellStyle name="Normal 2 5 2 2 2 3 3 2 2" xfId="1998" xr:uid="{00000000-0005-0000-0000-0000CB070000}"/>
    <cellStyle name="Normal 2 5 2 2 2 3 3 2 3" xfId="1999" xr:uid="{00000000-0005-0000-0000-0000CC070000}"/>
    <cellStyle name="Normal 2 5 2 2 2 3 3 3" xfId="2000" xr:uid="{00000000-0005-0000-0000-0000CD070000}"/>
    <cellStyle name="Normal 2 5 2 2 2 3 3 4" xfId="2001" xr:uid="{00000000-0005-0000-0000-0000CE070000}"/>
    <cellStyle name="Normal 2 5 2 2 2 3 4" xfId="2002" xr:uid="{00000000-0005-0000-0000-0000CF070000}"/>
    <cellStyle name="Normal 2 5 2 2 2 3 4 2" xfId="2003" xr:uid="{00000000-0005-0000-0000-0000D0070000}"/>
    <cellStyle name="Normal 2 5 2 2 2 3 4 3" xfId="2004" xr:uid="{00000000-0005-0000-0000-0000D1070000}"/>
    <cellStyle name="Normal 2 5 2 2 2 3 5" xfId="2005" xr:uid="{00000000-0005-0000-0000-0000D2070000}"/>
    <cellStyle name="Normal 2 5 2 2 2 3 6" xfId="2006" xr:uid="{00000000-0005-0000-0000-0000D3070000}"/>
    <cellStyle name="Normal 2 5 2 2 2 4" xfId="2007" xr:uid="{00000000-0005-0000-0000-0000D4070000}"/>
    <cellStyle name="Normal 2 5 2 2 2 4 2" xfId="2008" xr:uid="{00000000-0005-0000-0000-0000D5070000}"/>
    <cellStyle name="Normal 2 5 2 2 2 4 2 2" xfId="2009" xr:uid="{00000000-0005-0000-0000-0000D6070000}"/>
    <cellStyle name="Normal 2 5 2 2 2 4 2 2 2" xfId="2010" xr:uid="{00000000-0005-0000-0000-0000D7070000}"/>
    <cellStyle name="Normal 2 5 2 2 2 4 2 2 3" xfId="2011" xr:uid="{00000000-0005-0000-0000-0000D8070000}"/>
    <cellStyle name="Normal 2 5 2 2 2 4 2 3" xfId="2012" xr:uid="{00000000-0005-0000-0000-0000D9070000}"/>
    <cellStyle name="Normal 2 5 2 2 2 4 2 4" xfId="2013" xr:uid="{00000000-0005-0000-0000-0000DA070000}"/>
    <cellStyle name="Normal 2 5 2 2 2 4 3" xfId="2014" xr:uid="{00000000-0005-0000-0000-0000DB070000}"/>
    <cellStyle name="Normal 2 5 2 2 2 4 3 2" xfId="2015" xr:uid="{00000000-0005-0000-0000-0000DC070000}"/>
    <cellStyle name="Normal 2 5 2 2 2 4 3 3" xfId="2016" xr:uid="{00000000-0005-0000-0000-0000DD070000}"/>
    <cellStyle name="Normal 2 5 2 2 2 4 4" xfId="2017" xr:uid="{00000000-0005-0000-0000-0000DE070000}"/>
    <cellStyle name="Normal 2 5 2 2 2 4 5" xfId="2018" xr:uid="{00000000-0005-0000-0000-0000DF070000}"/>
    <cellStyle name="Normal 2 5 2 2 2 5" xfId="2019" xr:uid="{00000000-0005-0000-0000-0000E0070000}"/>
    <cellStyle name="Normal 2 5 2 2 2 5 2" xfId="2020" xr:uid="{00000000-0005-0000-0000-0000E1070000}"/>
    <cellStyle name="Normal 2 5 2 2 2 5 2 2" xfId="2021" xr:uid="{00000000-0005-0000-0000-0000E2070000}"/>
    <cellStyle name="Normal 2 5 2 2 2 5 2 3" xfId="2022" xr:uid="{00000000-0005-0000-0000-0000E3070000}"/>
    <cellStyle name="Normal 2 5 2 2 2 5 3" xfId="2023" xr:uid="{00000000-0005-0000-0000-0000E4070000}"/>
    <cellStyle name="Normal 2 5 2 2 2 5 4" xfId="2024" xr:uid="{00000000-0005-0000-0000-0000E5070000}"/>
    <cellStyle name="Normal 2 5 2 2 2 6" xfId="2025" xr:uid="{00000000-0005-0000-0000-0000E6070000}"/>
    <cellStyle name="Normal 2 5 2 2 2 6 2" xfId="2026" xr:uid="{00000000-0005-0000-0000-0000E7070000}"/>
    <cellStyle name="Normal 2 5 2 2 2 6 3" xfId="2027" xr:uid="{00000000-0005-0000-0000-0000E8070000}"/>
    <cellStyle name="Normal 2 5 2 2 2 7" xfId="2028" xr:uid="{00000000-0005-0000-0000-0000E9070000}"/>
    <cellStyle name="Normal 2 5 2 2 2 8" xfId="2029" xr:uid="{00000000-0005-0000-0000-0000EA070000}"/>
    <cellStyle name="Normal 2 5 2 2 3" xfId="2030" xr:uid="{00000000-0005-0000-0000-0000EB070000}"/>
    <cellStyle name="Normal 2 5 2 2 3 2" xfId="2031" xr:uid="{00000000-0005-0000-0000-0000EC070000}"/>
    <cellStyle name="Normal 2 5 2 2 3 2 2" xfId="2032" xr:uid="{00000000-0005-0000-0000-0000ED070000}"/>
    <cellStyle name="Normal 2 5 2 2 3 2 2 2" xfId="2033" xr:uid="{00000000-0005-0000-0000-0000EE070000}"/>
    <cellStyle name="Normal 2 5 2 2 3 2 2 2 2" xfId="2034" xr:uid="{00000000-0005-0000-0000-0000EF070000}"/>
    <cellStyle name="Normal 2 5 2 2 3 2 2 2 2 2" xfId="2035" xr:uid="{00000000-0005-0000-0000-0000F0070000}"/>
    <cellStyle name="Normal 2 5 2 2 3 2 2 2 2 3" xfId="2036" xr:uid="{00000000-0005-0000-0000-0000F1070000}"/>
    <cellStyle name="Normal 2 5 2 2 3 2 2 2 3" xfId="2037" xr:uid="{00000000-0005-0000-0000-0000F2070000}"/>
    <cellStyle name="Normal 2 5 2 2 3 2 2 2 4" xfId="2038" xr:uid="{00000000-0005-0000-0000-0000F3070000}"/>
    <cellStyle name="Normal 2 5 2 2 3 2 2 3" xfId="2039" xr:uid="{00000000-0005-0000-0000-0000F4070000}"/>
    <cellStyle name="Normal 2 5 2 2 3 2 2 3 2" xfId="2040" xr:uid="{00000000-0005-0000-0000-0000F5070000}"/>
    <cellStyle name="Normal 2 5 2 2 3 2 2 3 3" xfId="2041" xr:uid="{00000000-0005-0000-0000-0000F6070000}"/>
    <cellStyle name="Normal 2 5 2 2 3 2 2 4" xfId="2042" xr:uid="{00000000-0005-0000-0000-0000F7070000}"/>
    <cellStyle name="Normal 2 5 2 2 3 2 2 5" xfId="2043" xr:uid="{00000000-0005-0000-0000-0000F8070000}"/>
    <cellStyle name="Normal 2 5 2 2 3 2 3" xfId="2044" xr:uid="{00000000-0005-0000-0000-0000F9070000}"/>
    <cellStyle name="Normal 2 5 2 2 3 2 3 2" xfId="2045" xr:uid="{00000000-0005-0000-0000-0000FA070000}"/>
    <cellStyle name="Normal 2 5 2 2 3 2 3 2 2" xfId="2046" xr:uid="{00000000-0005-0000-0000-0000FB070000}"/>
    <cellStyle name="Normal 2 5 2 2 3 2 3 2 3" xfId="2047" xr:uid="{00000000-0005-0000-0000-0000FC070000}"/>
    <cellStyle name="Normal 2 5 2 2 3 2 3 3" xfId="2048" xr:uid="{00000000-0005-0000-0000-0000FD070000}"/>
    <cellStyle name="Normal 2 5 2 2 3 2 3 4" xfId="2049" xr:uid="{00000000-0005-0000-0000-0000FE070000}"/>
    <cellStyle name="Normal 2 5 2 2 3 2 4" xfId="2050" xr:uid="{00000000-0005-0000-0000-0000FF070000}"/>
    <cellStyle name="Normal 2 5 2 2 3 2 4 2" xfId="2051" xr:uid="{00000000-0005-0000-0000-000000080000}"/>
    <cellStyle name="Normal 2 5 2 2 3 2 4 3" xfId="2052" xr:uid="{00000000-0005-0000-0000-000001080000}"/>
    <cellStyle name="Normal 2 5 2 2 3 2 5" xfId="2053" xr:uid="{00000000-0005-0000-0000-000002080000}"/>
    <cellStyle name="Normal 2 5 2 2 3 2 6" xfId="2054" xr:uid="{00000000-0005-0000-0000-000003080000}"/>
    <cellStyle name="Normal 2 5 2 2 3 3" xfId="2055" xr:uid="{00000000-0005-0000-0000-000004080000}"/>
    <cellStyle name="Normal 2 5 2 2 3 3 2" xfId="2056" xr:uid="{00000000-0005-0000-0000-000005080000}"/>
    <cellStyle name="Normal 2 5 2 2 3 3 2 2" xfId="2057" xr:uid="{00000000-0005-0000-0000-000006080000}"/>
    <cellStyle name="Normal 2 5 2 2 3 3 2 2 2" xfId="2058" xr:uid="{00000000-0005-0000-0000-000007080000}"/>
    <cellStyle name="Normal 2 5 2 2 3 3 2 2 3" xfId="2059" xr:uid="{00000000-0005-0000-0000-000008080000}"/>
    <cellStyle name="Normal 2 5 2 2 3 3 2 3" xfId="2060" xr:uid="{00000000-0005-0000-0000-000009080000}"/>
    <cellStyle name="Normal 2 5 2 2 3 3 2 4" xfId="2061" xr:uid="{00000000-0005-0000-0000-00000A080000}"/>
    <cellStyle name="Normal 2 5 2 2 3 3 3" xfId="2062" xr:uid="{00000000-0005-0000-0000-00000B080000}"/>
    <cellStyle name="Normal 2 5 2 2 3 3 3 2" xfId="2063" xr:uid="{00000000-0005-0000-0000-00000C080000}"/>
    <cellStyle name="Normal 2 5 2 2 3 3 3 3" xfId="2064" xr:uid="{00000000-0005-0000-0000-00000D080000}"/>
    <cellStyle name="Normal 2 5 2 2 3 3 4" xfId="2065" xr:uid="{00000000-0005-0000-0000-00000E080000}"/>
    <cellStyle name="Normal 2 5 2 2 3 3 5" xfId="2066" xr:uid="{00000000-0005-0000-0000-00000F080000}"/>
    <cellStyle name="Normal 2 5 2 2 3 4" xfId="2067" xr:uid="{00000000-0005-0000-0000-000010080000}"/>
    <cellStyle name="Normal 2 5 2 2 3 4 2" xfId="2068" xr:uid="{00000000-0005-0000-0000-000011080000}"/>
    <cellStyle name="Normal 2 5 2 2 3 4 2 2" xfId="2069" xr:uid="{00000000-0005-0000-0000-000012080000}"/>
    <cellStyle name="Normal 2 5 2 2 3 4 2 3" xfId="2070" xr:uid="{00000000-0005-0000-0000-000013080000}"/>
    <cellStyle name="Normal 2 5 2 2 3 4 3" xfId="2071" xr:uid="{00000000-0005-0000-0000-000014080000}"/>
    <cellStyle name="Normal 2 5 2 2 3 4 4" xfId="2072" xr:uid="{00000000-0005-0000-0000-000015080000}"/>
    <cellStyle name="Normal 2 5 2 2 3 5" xfId="2073" xr:uid="{00000000-0005-0000-0000-000016080000}"/>
    <cellStyle name="Normal 2 5 2 2 3 5 2" xfId="2074" xr:uid="{00000000-0005-0000-0000-000017080000}"/>
    <cellStyle name="Normal 2 5 2 2 3 5 3" xfId="2075" xr:uid="{00000000-0005-0000-0000-000018080000}"/>
    <cellStyle name="Normal 2 5 2 2 3 6" xfId="2076" xr:uid="{00000000-0005-0000-0000-000019080000}"/>
    <cellStyle name="Normal 2 5 2 2 3 7" xfId="2077" xr:uid="{00000000-0005-0000-0000-00001A080000}"/>
    <cellStyle name="Normal 2 5 2 2 4" xfId="2078" xr:uid="{00000000-0005-0000-0000-00001B080000}"/>
    <cellStyle name="Normal 2 5 2 2 4 2" xfId="2079" xr:uid="{00000000-0005-0000-0000-00001C080000}"/>
    <cellStyle name="Normal 2 5 2 2 4 2 2" xfId="2080" xr:uid="{00000000-0005-0000-0000-00001D080000}"/>
    <cellStyle name="Normal 2 5 2 2 4 2 2 2" xfId="2081" xr:uid="{00000000-0005-0000-0000-00001E080000}"/>
    <cellStyle name="Normal 2 5 2 2 4 2 2 2 2" xfId="2082" xr:uid="{00000000-0005-0000-0000-00001F080000}"/>
    <cellStyle name="Normal 2 5 2 2 4 2 2 2 3" xfId="2083" xr:uid="{00000000-0005-0000-0000-000020080000}"/>
    <cellStyle name="Normal 2 5 2 2 4 2 2 3" xfId="2084" xr:uid="{00000000-0005-0000-0000-000021080000}"/>
    <cellStyle name="Normal 2 5 2 2 4 2 2 4" xfId="2085" xr:uid="{00000000-0005-0000-0000-000022080000}"/>
    <cellStyle name="Normal 2 5 2 2 4 2 3" xfId="2086" xr:uid="{00000000-0005-0000-0000-000023080000}"/>
    <cellStyle name="Normal 2 5 2 2 4 2 3 2" xfId="2087" xr:uid="{00000000-0005-0000-0000-000024080000}"/>
    <cellStyle name="Normal 2 5 2 2 4 2 3 3" xfId="2088" xr:uid="{00000000-0005-0000-0000-000025080000}"/>
    <cellStyle name="Normal 2 5 2 2 4 2 4" xfId="2089" xr:uid="{00000000-0005-0000-0000-000026080000}"/>
    <cellStyle name="Normal 2 5 2 2 4 2 5" xfId="2090" xr:uid="{00000000-0005-0000-0000-000027080000}"/>
    <cellStyle name="Normal 2 5 2 2 4 3" xfId="2091" xr:uid="{00000000-0005-0000-0000-000028080000}"/>
    <cellStyle name="Normal 2 5 2 2 4 3 2" xfId="2092" xr:uid="{00000000-0005-0000-0000-000029080000}"/>
    <cellStyle name="Normal 2 5 2 2 4 3 2 2" xfId="2093" xr:uid="{00000000-0005-0000-0000-00002A080000}"/>
    <cellStyle name="Normal 2 5 2 2 4 3 2 3" xfId="2094" xr:uid="{00000000-0005-0000-0000-00002B080000}"/>
    <cellStyle name="Normal 2 5 2 2 4 3 3" xfId="2095" xr:uid="{00000000-0005-0000-0000-00002C080000}"/>
    <cellStyle name="Normal 2 5 2 2 4 3 4" xfId="2096" xr:uid="{00000000-0005-0000-0000-00002D080000}"/>
    <cellStyle name="Normal 2 5 2 2 4 4" xfId="2097" xr:uid="{00000000-0005-0000-0000-00002E080000}"/>
    <cellStyle name="Normal 2 5 2 2 4 4 2" xfId="2098" xr:uid="{00000000-0005-0000-0000-00002F080000}"/>
    <cellStyle name="Normal 2 5 2 2 4 4 3" xfId="2099" xr:uid="{00000000-0005-0000-0000-000030080000}"/>
    <cellStyle name="Normal 2 5 2 2 4 5" xfId="2100" xr:uid="{00000000-0005-0000-0000-000031080000}"/>
    <cellStyle name="Normal 2 5 2 2 4 6" xfId="2101" xr:uid="{00000000-0005-0000-0000-000032080000}"/>
    <cellStyle name="Normal 2 5 2 2 5" xfId="2102" xr:uid="{00000000-0005-0000-0000-000033080000}"/>
    <cellStyle name="Normal 2 5 2 2 5 2" xfId="2103" xr:uid="{00000000-0005-0000-0000-000034080000}"/>
    <cellStyle name="Normal 2 5 2 2 5 2 2" xfId="2104" xr:uid="{00000000-0005-0000-0000-000035080000}"/>
    <cellStyle name="Normal 2 5 2 2 5 2 2 2" xfId="2105" xr:uid="{00000000-0005-0000-0000-000036080000}"/>
    <cellStyle name="Normal 2 5 2 2 5 2 2 3" xfId="2106" xr:uid="{00000000-0005-0000-0000-000037080000}"/>
    <cellStyle name="Normal 2 5 2 2 5 2 3" xfId="2107" xr:uid="{00000000-0005-0000-0000-000038080000}"/>
    <cellStyle name="Normal 2 5 2 2 5 2 4" xfId="2108" xr:uid="{00000000-0005-0000-0000-000039080000}"/>
    <cellStyle name="Normal 2 5 2 2 5 3" xfId="2109" xr:uid="{00000000-0005-0000-0000-00003A080000}"/>
    <cellStyle name="Normal 2 5 2 2 5 3 2" xfId="2110" xr:uid="{00000000-0005-0000-0000-00003B080000}"/>
    <cellStyle name="Normal 2 5 2 2 5 3 3" xfId="2111" xr:uid="{00000000-0005-0000-0000-00003C080000}"/>
    <cellStyle name="Normal 2 5 2 2 5 4" xfId="2112" xr:uid="{00000000-0005-0000-0000-00003D080000}"/>
    <cellStyle name="Normal 2 5 2 2 5 5" xfId="2113" xr:uid="{00000000-0005-0000-0000-00003E080000}"/>
    <cellStyle name="Normal 2 5 2 2 6" xfId="2114" xr:uid="{00000000-0005-0000-0000-00003F080000}"/>
    <cellStyle name="Normal 2 5 2 2 6 2" xfId="2115" xr:uid="{00000000-0005-0000-0000-000040080000}"/>
    <cellStyle name="Normal 2 5 2 2 6 2 2" xfId="2116" xr:uid="{00000000-0005-0000-0000-000041080000}"/>
    <cellStyle name="Normal 2 5 2 2 6 2 3" xfId="2117" xr:uid="{00000000-0005-0000-0000-000042080000}"/>
    <cellStyle name="Normal 2 5 2 2 6 3" xfId="2118" xr:uid="{00000000-0005-0000-0000-000043080000}"/>
    <cellStyle name="Normal 2 5 2 2 6 4" xfId="2119" xr:uid="{00000000-0005-0000-0000-000044080000}"/>
    <cellStyle name="Normal 2 5 2 2 7" xfId="2120" xr:uid="{00000000-0005-0000-0000-000045080000}"/>
    <cellStyle name="Normal 2 5 2 2 7 2" xfId="2121" xr:uid="{00000000-0005-0000-0000-000046080000}"/>
    <cellStyle name="Normal 2 5 2 2 7 3" xfId="2122" xr:uid="{00000000-0005-0000-0000-000047080000}"/>
    <cellStyle name="Normal 2 5 2 2 8" xfId="2123" xr:uid="{00000000-0005-0000-0000-000048080000}"/>
    <cellStyle name="Normal 2 5 2 2 9" xfId="2124" xr:uid="{00000000-0005-0000-0000-000049080000}"/>
    <cellStyle name="Normal 2 5 2 3" xfId="2125" xr:uid="{00000000-0005-0000-0000-00004A080000}"/>
    <cellStyle name="Normal 2 5 2 3 2" xfId="2126" xr:uid="{00000000-0005-0000-0000-00004B080000}"/>
    <cellStyle name="Normal 2 5 2 3 2 2" xfId="2127" xr:uid="{00000000-0005-0000-0000-00004C080000}"/>
    <cellStyle name="Normal 2 5 2 3 2 2 2" xfId="2128" xr:uid="{00000000-0005-0000-0000-00004D080000}"/>
    <cellStyle name="Normal 2 5 2 3 2 2 2 2" xfId="2129" xr:uid="{00000000-0005-0000-0000-00004E080000}"/>
    <cellStyle name="Normal 2 5 2 3 2 2 2 2 2" xfId="2130" xr:uid="{00000000-0005-0000-0000-00004F080000}"/>
    <cellStyle name="Normal 2 5 2 3 2 2 2 2 2 2" xfId="2131" xr:uid="{00000000-0005-0000-0000-000050080000}"/>
    <cellStyle name="Normal 2 5 2 3 2 2 2 2 2 3" xfId="2132" xr:uid="{00000000-0005-0000-0000-000051080000}"/>
    <cellStyle name="Normal 2 5 2 3 2 2 2 2 3" xfId="2133" xr:uid="{00000000-0005-0000-0000-000052080000}"/>
    <cellStyle name="Normal 2 5 2 3 2 2 2 2 4" xfId="2134" xr:uid="{00000000-0005-0000-0000-000053080000}"/>
    <cellStyle name="Normal 2 5 2 3 2 2 2 3" xfId="2135" xr:uid="{00000000-0005-0000-0000-000054080000}"/>
    <cellStyle name="Normal 2 5 2 3 2 2 2 3 2" xfId="2136" xr:uid="{00000000-0005-0000-0000-000055080000}"/>
    <cellStyle name="Normal 2 5 2 3 2 2 2 3 3" xfId="2137" xr:uid="{00000000-0005-0000-0000-000056080000}"/>
    <cellStyle name="Normal 2 5 2 3 2 2 2 4" xfId="2138" xr:uid="{00000000-0005-0000-0000-000057080000}"/>
    <cellStyle name="Normal 2 5 2 3 2 2 2 5" xfId="2139" xr:uid="{00000000-0005-0000-0000-000058080000}"/>
    <cellStyle name="Normal 2 5 2 3 2 2 3" xfId="2140" xr:uid="{00000000-0005-0000-0000-000059080000}"/>
    <cellStyle name="Normal 2 5 2 3 2 2 3 2" xfId="2141" xr:uid="{00000000-0005-0000-0000-00005A080000}"/>
    <cellStyle name="Normal 2 5 2 3 2 2 3 2 2" xfId="2142" xr:uid="{00000000-0005-0000-0000-00005B080000}"/>
    <cellStyle name="Normal 2 5 2 3 2 2 3 2 3" xfId="2143" xr:uid="{00000000-0005-0000-0000-00005C080000}"/>
    <cellStyle name="Normal 2 5 2 3 2 2 3 3" xfId="2144" xr:uid="{00000000-0005-0000-0000-00005D080000}"/>
    <cellStyle name="Normal 2 5 2 3 2 2 3 4" xfId="2145" xr:uid="{00000000-0005-0000-0000-00005E080000}"/>
    <cellStyle name="Normal 2 5 2 3 2 2 4" xfId="2146" xr:uid="{00000000-0005-0000-0000-00005F080000}"/>
    <cellStyle name="Normal 2 5 2 3 2 2 4 2" xfId="2147" xr:uid="{00000000-0005-0000-0000-000060080000}"/>
    <cellStyle name="Normal 2 5 2 3 2 2 4 3" xfId="2148" xr:uid="{00000000-0005-0000-0000-000061080000}"/>
    <cellStyle name="Normal 2 5 2 3 2 2 5" xfId="2149" xr:uid="{00000000-0005-0000-0000-000062080000}"/>
    <cellStyle name="Normal 2 5 2 3 2 2 6" xfId="2150" xr:uid="{00000000-0005-0000-0000-000063080000}"/>
    <cellStyle name="Normal 2 5 2 3 2 3" xfId="2151" xr:uid="{00000000-0005-0000-0000-000064080000}"/>
    <cellStyle name="Normal 2 5 2 3 2 3 2" xfId="2152" xr:uid="{00000000-0005-0000-0000-000065080000}"/>
    <cellStyle name="Normal 2 5 2 3 2 3 2 2" xfId="2153" xr:uid="{00000000-0005-0000-0000-000066080000}"/>
    <cellStyle name="Normal 2 5 2 3 2 3 2 2 2" xfId="2154" xr:uid="{00000000-0005-0000-0000-000067080000}"/>
    <cellStyle name="Normal 2 5 2 3 2 3 2 2 3" xfId="2155" xr:uid="{00000000-0005-0000-0000-000068080000}"/>
    <cellStyle name="Normal 2 5 2 3 2 3 2 3" xfId="2156" xr:uid="{00000000-0005-0000-0000-000069080000}"/>
    <cellStyle name="Normal 2 5 2 3 2 3 2 4" xfId="2157" xr:uid="{00000000-0005-0000-0000-00006A080000}"/>
    <cellStyle name="Normal 2 5 2 3 2 3 3" xfId="2158" xr:uid="{00000000-0005-0000-0000-00006B080000}"/>
    <cellStyle name="Normal 2 5 2 3 2 3 3 2" xfId="2159" xr:uid="{00000000-0005-0000-0000-00006C080000}"/>
    <cellStyle name="Normal 2 5 2 3 2 3 3 3" xfId="2160" xr:uid="{00000000-0005-0000-0000-00006D080000}"/>
    <cellStyle name="Normal 2 5 2 3 2 3 4" xfId="2161" xr:uid="{00000000-0005-0000-0000-00006E080000}"/>
    <cellStyle name="Normal 2 5 2 3 2 3 5" xfId="2162" xr:uid="{00000000-0005-0000-0000-00006F080000}"/>
    <cellStyle name="Normal 2 5 2 3 2 4" xfId="2163" xr:uid="{00000000-0005-0000-0000-000070080000}"/>
    <cellStyle name="Normal 2 5 2 3 2 4 2" xfId="2164" xr:uid="{00000000-0005-0000-0000-000071080000}"/>
    <cellStyle name="Normal 2 5 2 3 2 4 2 2" xfId="2165" xr:uid="{00000000-0005-0000-0000-000072080000}"/>
    <cellStyle name="Normal 2 5 2 3 2 4 2 3" xfId="2166" xr:uid="{00000000-0005-0000-0000-000073080000}"/>
    <cellStyle name="Normal 2 5 2 3 2 4 3" xfId="2167" xr:uid="{00000000-0005-0000-0000-000074080000}"/>
    <cellStyle name="Normal 2 5 2 3 2 4 4" xfId="2168" xr:uid="{00000000-0005-0000-0000-000075080000}"/>
    <cellStyle name="Normal 2 5 2 3 2 5" xfId="2169" xr:uid="{00000000-0005-0000-0000-000076080000}"/>
    <cellStyle name="Normal 2 5 2 3 2 5 2" xfId="2170" xr:uid="{00000000-0005-0000-0000-000077080000}"/>
    <cellStyle name="Normal 2 5 2 3 2 5 3" xfId="2171" xr:uid="{00000000-0005-0000-0000-000078080000}"/>
    <cellStyle name="Normal 2 5 2 3 2 6" xfId="2172" xr:uid="{00000000-0005-0000-0000-000079080000}"/>
    <cellStyle name="Normal 2 5 2 3 2 7" xfId="2173" xr:uid="{00000000-0005-0000-0000-00007A080000}"/>
    <cellStyle name="Normal 2 5 2 3 3" xfId="2174" xr:uid="{00000000-0005-0000-0000-00007B080000}"/>
    <cellStyle name="Normal 2 5 2 3 3 2" xfId="2175" xr:uid="{00000000-0005-0000-0000-00007C080000}"/>
    <cellStyle name="Normal 2 5 2 3 3 2 2" xfId="2176" xr:uid="{00000000-0005-0000-0000-00007D080000}"/>
    <cellStyle name="Normal 2 5 2 3 3 2 2 2" xfId="2177" xr:uid="{00000000-0005-0000-0000-00007E080000}"/>
    <cellStyle name="Normal 2 5 2 3 3 2 2 2 2" xfId="2178" xr:uid="{00000000-0005-0000-0000-00007F080000}"/>
    <cellStyle name="Normal 2 5 2 3 3 2 2 2 3" xfId="2179" xr:uid="{00000000-0005-0000-0000-000080080000}"/>
    <cellStyle name="Normal 2 5 2 3 3 2 2 3" xfId="2180" xr:uid="{00000000-0005-0000-0000-000081080000}"/>
    <cellStyle name="Normal 2 5 2 3 3 2 2 4" xfId="2181" xr:uid="{00000000-0005-0000-0000-000082080000}"/>
    <cellStyle name="Normal 2 5 2 3 3 2 3" xfId="2182" xr:uid="{00000000-0005-0000-0000-000083080000}"/>
    <cellStyle name="Normal 2 5 2 3 3 2 3 2" xfId="2183" xr:uid="{00000000-0005-0000-0000-000084080000}"/>
    <cellStyle name="Normal 2 5 2 3 3 2 3 3" xfId="2184" xr:uid="{00000000-0005-0000-0000-000085080000}"/>
    <cellStyle name="Normal 2 5 2 3 3 2 4" xfId="2185" xr:uid="{00000000-0005-0000-0000-000086080000}"/>
    <cellStyle name="Normal 2 5 2 3 3 2 5" xfId="2186" xr:uid="{00000000-0005-0000-0000-000087080000}"/>
    <cellStyle name="Normal 2 5 2 3 3 3" xfId="2187" xr:uid="{00000000-0005-0000-0000-000088080000}"/>
    <cellStyle name="Normal 2 5 2 3 3 3 2" xfId="2188" xr:uid="{00000000-0005-0000-0000-000089080000}"/>
    <cellStyle name="Normal 2 5 2 3 3 3 2 2" xfId="2189" xr:uid="{00000000-0005-0000-0000-00008A080000}"/>
    <cellStyle name="Normal 2 5 2 3 3 3 2 3" xfId="2190" xr:uid="{00000000-0005-0000-0000-00008B080000}"/>
    <cellStyle name="Normal 2 5 2 3 3 3 3" xfId="2191" xr:uid="{00000000-0005-0000-0000-00008C080000}"/>
    <cellStyle name="Normal 2 5 2 3 3 3 4" xfId="2192" xr:uid="{00000000-0005-0000-0000-00008D080000}"/>
    <cellStyle name="Normal 2 5 2 3 3 4" xfId="2193" xr:uid="{00000000-0005-0000-0000-00008E080000}"/>
    <cellStyle name="Normal 2 5 2 3 3 4 2" xfId="2194" xr:uid="{00000000-0005-0000-0000-00008F080000}"/>
    <cellStyle name="Normal 2 5 2 3 3 4 3" xfId="2195" xr:uid="{00000000-0005-0000-0000-000090080000}"/>
    <cellStyle name="Normal 2 5 2 3 3 5" xfId="2196" xr:uid="{00000000-0005-0000-0000-000091080000}"/>
    <cellStyle name="Normal 2 5 2 3 3 6" xfId="2197" xr:uid="{00000000-0005-0000-0000-000092080000}"/>
    <cellStyle name="Normal 2 5 2 3 4" xfId="2198" xr:uid="{00000000-0005-0000-0000-000093080000}"/>
    <cellStyle name="Normal 2 5 2 3 4 2" xfId="2199" xr:uid="{00000000-0005-0000-0000-000094080000}"/>
    <cellStyle name="Normal 2 5 2 3 4 2 2" xfId="2200" xr:uid="{00000000-0005-0000-0000-000095080000}"/>
    <cellStyle name="Normal 2 5 2 3 4 2 2 2" xfId="2201" xr:uid="{00000000-0005-0000-0000-000096080000}"/>
    <cellStyle name="Normal 2 5 2 3 4 2 2 3" xfId="2202" xr:uid="{00000000-0005-0000-0000-000097080000}"/>
    <cellStyle name="Normal 2 5 2 3 4 2 3" xfId="2203" xr:uid="{00000000-0005-0000-0000-000098080000}"/>
    <cellStyle name="Normal 2 5 2 3 4 2 4" xfId="2204" xr:uid="{00000000-0005-0000-0000-000099080000}"/>
    <cellStyle name="Normal 2 5 2 3 4 3" xfId="2205" xr:uid="{00000000-0005-0000-0000-00009A080000}"/>
    <cellStyle name="Normal 2 5 2 3 4 3 2" xfId="2206" xr:uid="{00000000-0005-0000-0000-00009B080000}"/>
    <cellStyle name="Normal 2 5 2 3 4 3 3" xfId="2207" xr:uid="{00000000-0005-0000-0000-00009C080000}"/>
    <cellStyle name="Normal 2 5 2 3 4 4" xfId="2208" xr:uid="{00000000-0005-0000-0000-00009D080000}"/>
    <cellStyle name="Normal 2 5 2 3 4 5" xfId="2209" xr:uid="{00000000-0005-0000-0000-00009E080000}"/>
    <cellStyle name="Normal 2 5 2 3 5" xfId="2210" xr:uid="{00000000-0005-0000-0000-00009F080000}"/>
    <cellStyle name="Normal 2 5 2 3 5 2" xfId="2211" xr:uid="{00000000-0005-0000-0000-0000A0080000}"/>
    <cellStyle name="Normal 2 5 2 3 5 2 2" xfId="2212" xr:uid="{00000000-0005-0000-0000-0000A1080000}"/>
    <cellStyle name="Normal 2 5 2 3 5 2 3" xfId="2213" xr:uid="{00000000-0005-0000-0000-0000A2080000}"/>
    <cellStyle name="Normal 2 5 2 3 5 3" xfId="2214" xr:uid="{00000000-0005-0000-0000-0000A3080000}"/>
    <cellStyle name="Normal 2 5 2 3 5 4" xfId="2215" xr:uid="{00000000-0005-0000-0000-0000A4080000}"/>
    <cellStyle name="Normal 2 5 2 3 6" xfId="2216" xr:uid="{00000000-0005-0000-0000-0000A5080000}"/>
    <cellStyle name="Normal 2 5 2 3 6 2" xfId="2217" xr:uid="{00000000-0005-0000-0000-0000A6080000}"/>
    <cellStyle name="Normal 2 5 2 3 6 3" xfId="2218" xr:uid="{00000000-0005-0000-0000-0000A7080000}"/>
    <cellStyle name="Normal 2 5 2 3 7" xfId="2219" xr:uid="{00000000-0005-0000-0000-0000A8080000}"/>
    <cellStyle name="Normal 2 5 2 3 8" xfId="2220" xr:uid="{00000000-0005-0000-0000-0000A9080000}"/>
    <cellStyle name="Normal 2 5 2 4" xfId="2221" xr:uid="{00000000-0005-0000-0000-0000AA080000}"/>
    <cellStyle name="Normal 2 5 2 4 2" xfId="2222" xr:uid="{00000000-0005-0000-0000-0000AB080000}"/>
    <cellStyle name="Normal 2 5 2 4 2 2" xfId="2223" xr:uid="{00000000-0005-0000-0000-0000AC080000}"/>
    <cellStyle name="Normal 2 5 2 4 2 2 2" xfId="2224" xr:uid="{00000000-0005-0000-0000-0000AD080000}"/>
    <cellStyle name="Normal 2 5 2 4 2 2 2 2" xfId="2225" xr:uid="{00000000-0005-0000-0000-0000AE080000}"/>
    <cellStyle name="Normal 2 5 2 4 2 2 2 2 2" xfId="2226" xr:uid="{00000000-0005-0000-0000-0000AF080000}"/>
    <cellStyle name="Normal 2 5 2 4 2 2 2 2 3" xfId="2227" xr:uid="{00000000-0005-0000-0000-0000B0080000}"/>
    <cellStyle name="Normal 2 5 2 4 2 2 2 3" xfId="2228" xr:uid="{00000000-0005-0000-0000-0000B1080000}"/>
    <cellStyle name="Normal 2 5 2 4 2 2 2 4" xfId="2229" xr:uid="{00000000-0005-0000-0000-0000B2080000}"/>
    <cellStyle name="Normal 2 5 2 4 2 2 3" xfId="2230" xr:uid="{00000000-0005-0000-0000-0000B3080000}"/>
    <cellStyle name="Normal 2 5 2 4 2 2 3 2" xfId="2231" xr:uid="{00000000-0005-0000-0000-0000B4080000}"/>
    <cellStyle name="Normal 2 5 2 4 2 2 3 3" xfId="2232" xr:uid="{00000000-0005-0000-0000-0000B5080000}"/>
    <cellStyle name="Normal 2 5 2 4 2 2 4" xfId="2233" xr:uid="{00000000-0005-0000-0000-0000B6080000}"/>
    <cellStyle name="Normal 2 5 2 4 2 2 5" xfId="2234" xr:uid="{00000000-0005-0000-0000-0000B7080000}"/>
    <cellStyle name="Normal 2 5 2 4 2 3" xfId="2235" xr:uid="{00000000-0005-0000-0000-0000B8080000}"/>
    <cellStyle name="Normal 2 5 2 4 2 3 2" xfId="2236" xr:uid="{00000000-0005-0000-0000-0000B9080000}"/>
    <cellStyle name="Normal 2 5 2 4 2 3 2 2" xfId="2237" xr:uid="{00000000-0005-0000-0000-0000BA080000}"/>
    <cellStyle name="Normal 2 5 2 4 2 3 2 3" xfId="2238" xr:uid="{00000000-0005-0000-0000-0000BB080000}"/>
    <cellStyle name="Normal 2 5 2 4 2 3 3" xfId="2239" xr:uid="{00000000-0005-0000-0000-0000BC080000}"/>
    <cellStyle name="Normal 2 5 2 4 2 3 4" xfId="2240" xr:uid="{00000000-0005-0000-0000-0000BD080000}"/>
    <cellStyle name="Normal 2 5 2 4 2 4" xfId="2241" xr:uid="{00000000-0005-0000-0000-0000BE080000}"/>
    <cellStyle name="Normal 2 5 2 4 2 4 2" xfId="2242" xr:uid="{00000000-0005-0000-0000-0000BF080000}"/>
    <cellStyle name="Normal 2 5 2 4 2 4 3" xfId="2243" xr:uid="{00000000-0005-0000-0000-0000C0080000}"/>
    <cellStyle name="Normal 2 5 2 4 2 5" xfId="2244" xr:uid="{00000000-0005-0000-0000-0000C1080000}"/>
    <cellStyle name="Normal 2 5 2 4 2 6" xfId="2245" xr:uid="{00000000-0005-0000-0000-0000C2080000}"/>
    <cellStyle name="Normal 2 5 2 4 3" xfId="2246" xr:uid="{00000000-0005-0000-0000-0000C3080000}"/>
    <cellStyle name="Normal 2 5 2 4 3 2" xfId="2247" xr:uid="{00000000-0005-0000-0000-0000C4080000}"/>
    <cellStyle name="Normal 2 5 2 4 3 2 2" xfId="2248" xr:uid="{00000000-0005-0000-0000-0000C5080000}"/>
    <cellStyle name="Normal 2 5 2 4 3 2 2 2" xfId="2249" xr:uid="{00000000-0005-0000-0000-0000C6080000}"/>
    <cellStyle name="Normal 2 5 2 4 3 2 2 3" xfId="2250" xr:uid="{00000000-0005-0000-0000-0000C7080000}"/>
    <cellStyle name="Normal 2 5 2 4 3 2 3" xfId="2251" xr:uid="{00000000-0005-0000-0000-0000C8080000}"/>
    <cellStyle name="Normal 2 5 2 4 3 2 4" xfId="2252" xr:uid="{00000000-0005-0000-0000-0000C9080000}"/>
    <cellStyle name="Normal 2 5 2 4 3 3" xfId="2253" xr:uid="{00000000-0005-0000-0000-0000CA080000}"/>
    <cellStyle name="Normal 2 5 2 4 3 3 2" xfId="2254" xr:uid="{00000000-0005-0000-0000-0000CB080000}"/>
    <cellStyle name="Normal 2 5 2 4 3 3 3" xfId="2255" xr:uid="{00000000-0005-0000-0000-0000CC080000}"/>
    <cellStyle name="Normal 2 5 2 4 3 4" xfId="2256" xr:uid="{00000000-0005-0000-0000-0000CD080000}"/>
    <cellStyle name="Normal 2 5 2 4 3 5" xfId="2257" xr:uid="{00000000-0005-0000-0000-0000CE080000}"/>
    <cellStyle name="Normal 2 5 2 4 4" xfId="2258" xr:uid="{00000000-0005-0000-0000-0000CF080000}"/>
    <cellStyle name="Normal 2 5 2 4 4 2" xfId="2259" xr:uid="{00000000-0005-0000-0000-0000D0080000}"/>
    <cellStyle name="Normal 2 5 2 4 4 2 2" xfId="2260" xr:uid="{00000000-0005-0000-0000-0000D1080000}"/>
    <cellStyle name="Normal 2 5 2 4 4 2 3" xfId="2261" xr:uid="{00000000-0005-0000-0000-0000D2080000}"/>
    <cellStyle name="Normal 2 5 2 4 4 3" xfId="2262" xr:uid="{00000000-0005-0000-0000-0000D3080000}"/>
    <cellStyle name="Normal 2 5 2 4 4 4" xfId="2263" xr:uid="{00000000-0005-0000-0000-0000D4080000}"/>
    <cellStyle name="Normal 2 5 2 4 5" xfId="2264" xr:uid="{00000000-0005-0000-0000-0000D5080000}"/>
    <cellStyle name="Normal 2 5 2 4 5 2" xfId="2265" xr:uid="{00000000-0005-0000-0000-0000D6080000}"/>
    <cellStyle name="Normal 2 5 2 4 5 3" xfId="2266" xr:uid="{00000000-0005-0000-0000-0000D7080000}"/>
    <cellStyle name="Normal 2 5 2 4 6" xfId="2267" xr:uid="{00000000-0005-0000-0000-0000D8080000}"/>
    <cellStyle name="Normal 2 5 2 4 7" xfId="2268" xr:uid="{00000000-0005-0000-0000-0000D9080000}"/>
    <cellStyle name="Normal 2 5 2 5" xfId="2269" xr:uid="{00000000-0005-0000-0000-0000DA080000}"/>
    <cellStyle name="Normal 2 5 2 5 2" xfId="2270" xr:uid="{00000000-0005-0000-0000-0000DB080000}"/>
    <cellStyle name="Normal 2 5 2 5 2 2" xfId="2271" xr:uid="{00000000-0005-0000-0000-0000DC080000}"/>
    <cellStyle name="Normal 2 5 2 5 2 2 2" xfId="2272" xr:uid="{00000000-0005-0000-0000-0000DD080000}"/>
    <cellStyle name="Normal 2 5 2 5 2 2 2 2" xfId="2273" xr:uid="{00000000-0005-0000-0000-0000DE080000}"/>
    <cellStyle name="Normal 2 5 2 5 2 2 2 3" xfId="2274" xr:uid="{00000000-0005-0000-0000-0000DF080000}"/>
    <cellStyle name="Normal 2 5 2 5 2 2 3" xfId="2275" xr:uid="{00000000-0005-0000-0000-0000E0080000}"/>
    <cellStyle name="Normal 2 5 2 5 2 2 4" xfId="2276" xr:uid="{00000000-0005-0000-0000-0000E1080000}"/>
    <cellStyle name="Normal 2 5 2 5 2 3" xfId="2277" xr:uid="{00000000-0005-0000-0000-0000E2080000}"/>
    <cellStyle name="Normal 2 5 2 5 2 3 2" xfId="2278" xr:uid="{00000000-0005-0000-0000-0000E3080000}"/>
    <cellStyle name="Normal 2 5 2 5 2 3 3" xfId="2279" xr:uid="{00000000-0005-0000-0000-0000E4080000}"/>
    <cellStyle name="Normal 2 5 2 5 2 4" xfId="2280" xr:uid="{00000000-0005-0000-0000-0000E5080000}"/>
    <cellStyle name="Normal 2 5 2 5 2 5" xfId="2281" xr:uid="{00000000-0005-0000-0000-0000E6080000}"/>
    <cellStyle name="Normal 2 5 2 5 3" xfId="2282" xr:uid="{00000000-0005-0000-0000-0000E7080000}"/>
    <cellStyle name="Normal 2 5 2 5 3 2" xfId="2283" xr:uid="{00000000-0005-0000-0000-0000E8080000}"/>
    <cellStyle name="Normal 2 5 2 5 3 2 2" xfId="2284" xr:uid="{00000000-0005-0000-0000-0000E9080000}"/>
    <cellStyle name="Normal 2 5 2 5 3 2 3" xfId="2285" xr:uid="{00000000-0005-0000-0000-0000EA080000}"/>
    <cellStyle name="Normal 2 5 2 5 3 3" xfId="2286" xr:uid="{00000000-0005-0000-0000-0000EB080000}"/>
    <cellStyle name="Normal 2 5 2 5 3 4" xfId="2287" xr:uid="{00000000-0005-0000-0000-0000EC080000}"/>
    <cellStyle name="Normal 2 5 2 5 4" xfId="2288" xr:uid="{00000000-0005-0000-0000-0000ED080000}"/>
    <cellStyle name="Normal 2 5 2 5 4 2" xfId="2289" xr:uid="{00000000-0005-0000-0000-0000EE080000}"/>
    <cellStyle name="Normal 2 5 2 5 4 3" xfId="2290" xr:uid="{00000000-0005-0000-0000-0000EF080000}"/>
    <cellStyle name="Normal 2 5 2 5 5" xfId="2291" xr:uid="{00000000-0005-0000-0000-0000F0080000}"/>
    <cellStyle name="Normal 2 5 2 5 6" xfId="2292" xr:uid="{00000000-0005-0000-0000-0000F1080000}"/>
    <cellStyle name="Normal 2 5 2 6" xfId="2293" xr:uid="{00000000-0005-0000-0000-0000F2080000}"/>
    <cellStyle name="Normal 2 5 2 6 2" xfId="2294" xr:uid="{00000000-0005-0000-0000-0000F3080000}"/>
    <cellStyle name="Normal 2 5 2 6 2 2" xfId="2295" xr:uid="{00000000-0005-0000-0000-0000F4080000}"/>
    <cellStyle name="Normal 2 5 2 6 2 2 2" xfId="2296" xr:uid="{00000000-0005-0000-0000-0000F5080000}"/>
    <cellStyle name="Normal 2 5 2 6 2 2 3" xfId="2297" xr:uid="{00000000-0005-0000-0000-0000F6080000}"/>
    <cellStyle name="Normal 2 5 2 6 2 3" xfId="2298" xr:uid="{00000000-0005-0000-0000-0000F7080000}"/>
    <cellStyle name="Normal 2 5 2 6 2 4" xfId="2299" xr:uid="{00000000-0005-0000-0000-0000F8080000}"/>
    <cellStyle name="Normal 2 5 2 6 3" xfId="2300" xr:uid="{00000000-0005-0000-0000-0000F9080000}"/>
    <cellStyle name="Normal 2 5 2 6 3 2" xfId="2301" xr:uid="{00000000-0005-0000-0000-0000FA080000}"/>
    <cellStyle name="Normal 2 5 2 6 3 3" xfId="2302" xr:uid="{00000000-0005-0000-0000-0000FB080000}"/>
    <cellStyle name="Normal 2 5 2 6 4" xfId="2303" xr:uid="{00000000-0005-0000-0000-0000FC080000}"/>
    <cellStyle name="Normal 2 5 2 6 5" xfId="2304" xr:uid="{00000000-0005-0000-0000-0000FD080000}"/>
    <cellStyle name="Normal 2 5 2 7" xfId="2305" xr:uid="{00000000-0005-0000-0000-0000FE080000}"/>
    <cellStyle name="Normal 2 5 2 7 2" xfId="2306" xr:uid="{00000000-0005-0000-0000-0000FF080000}"/>
    <cellStyle name="Normal 2 5 2 7 2 2" xfId="2307" xr:uid="{00000000-0005-0000-0000-000000090000}"/>
    <cellStyle name="Normal 2 5 2 7 2 3" xfId="2308" xr:uid="{00000000-0005-0000-0000-000001090000}"/>
    <cellStyle name="Normal 2 5 2 7 3" xfId="2309" xr:uid="{00000000-0005-0000-0000-000002090000}"/>
    <cellStyle name="Normal 2 5 2 7 4" xfId="2310" xr:uid="{00000000-0005-0000-0000-000003090000}"/>
    <cellStyle name="Normal 2 5 2 8" xfId="2311" xr:uid="{00000000-0005-0000-0000-000004090000}"/>
    <cellStyle name="Normal 2 5 2 8 2" xfId="2312" xr:uid="{00000000-0005-0000-0000-000005090000}"/>
    <cellStyle name="Normal 2 5 2 8 3" xfId="2313" xr:uid="{00000000-0005-0000-0000-000006090000}"/>
    <cellStyle name="Normal 2 5 2 9" xfId="2314" xr:uid="{00000000-0005-0000-0000-000007090000}"/>
    <cellStyle name="Normal 2 5 20" xfId="2315" xr:uid="{00000000-0005-0000-0000-000008090000}"/>
    <cellStyle name="Normal 2 5 3" xfId="2316" xr:uid="{00000000-0005-0000-0000-000009090000}"/>
    <cellStyle name="Normal 2 5 3 2" xfId="2317" xr:uid="{00000000-0005-0000-0000-00000A090000}"/>
    <cellStyle name="Normal 2 5 3 2 2" xfId="2318" xr:uid="{00000000-0005-0000-0000-00000B090000}"/>
    <cellStyle name="Normal 2 5 3 2 2 2" xfId="2319" xr:uid="{00000000-0005-0000-0000-00000C090000}"/>
    <cellStyle name="Normal 2 5 3 2 2 2 2" xfId="2320" xr:uid="{00000000-0005-0000-0000-00000D090000}"/>
    <cellStyle name="Normal 2 5 3 2 2 2 2 2" xfId="2321" xr:uid="{00000000-0005-0000-0000-00000E090000}"/>
    <cellStyle name="Normal 2 5 3 2 2 2 2 2 2" xfId="2322" xr:uid="{00000000-0005-0000-0000-00000F090000}"/>
    <cellStyle name="Normal 2 5 3 2 2 2 2 2 2 2" xfId="2323" xr:uid="{00000000-0005-0000-0000-000010090000}"/>
    <cellStyle name="Normal 2 5 3 2 2 2 2 2 2 3" xfId="2324" xr:uid="{00000000-0005-0000-0000-000011090000}"/>
    <cellStyle name="Normal 2 5 3 2 2 2 2 2 3" xfId="2325" xr:uid="{00000000-0005-0000-0000-000012090000}"/>
    <cellStyle name="Normal 2 5 3 2 2 2 2 2 4" xfId="2326" xr:uid="{00000000-0005-0000-0000-000013090000}"/>
    <cellStyle name="Normal 2 5 3 2 2 2 2 3" xfId="2327" xr:uid="{00000000-0005-0000-0000-000014090000}"/>
    <cellStyle name="Normal 2 5 3 2 2 2 2 3 2" xfId="2328" xr:uid="{00000000-0005-0000-0000-000015090000}"/>
    <cellStyle name="Normal 2 5 3 2 2 2 2 3 3" xfId="2329" xr:uid="{00000000-0005-0000-0000-000016090000}"/>
    <cellStyle name="Normal 2 5 3 2 2 2 2 4" xfId="2330" xr:uid="{00000000-0005-0000-0000-000017090000}"/>
    <cellStyle name="Normal 2 5 3 2 2 2 2 5" xfId="2331" xr:uid="{00000000-0005-0000-0000-000018090000}"/>
    <cellStyle name="Normal 2 5 3 2 2 2 3" xfId="2332" xr:uid="{00000000-0005-0000-0000-000019090000}"/>
    <cellStyle name="Normal 2 5 3 2 2 2 3 2" xfId="2333" xr:uid="{00000000-0005-0000-0000-00001A090000}"/>
    <cellStyle name="Normal 2 5 3 2 2 2 3 2 2" xfId="2334" xr:uid="{00000000-0005-0000-0000-00001B090000}"/>
    <cellStyle name="Normal 2 5 3 2 2 2 3 2 3" xfId="2335" xr:uid="{00000000-0005-0000-0000-00001C090000}"/>
    <cellStyle name="Normal 2 5 3 2 2 2 3 3" xfId="2336" xr:uid="{00000000-0005-0000-0000-00001D090000}"/>
    <cellStyle name="Normal 2 5 3 2 2 2 3 4" xfId="2337" xr:uid="{00000000-0005-0000-0000-00001E090000}"/>
    <cellStyle name="Normal 2 5 3 2 2 2 4" xfId="2338" xr:uid="{00000000-0005-0000-0000-00001F090000}"/>
    <cellStyle name="Normal 2 5 3 2 2 2 4 2" xfId="2339" xr:uid="{00000000-0005-0000-0000-000020090000}"/>
    <cellStyle name="Normal 2 5 3 2 2 2 4 3" xfId="2340" xr:uid="{00000000-0005-0000-0000-000021090000}"/>
    <cellStyle name="Normal 2 5 3 2 2 2 5" xfId="2341" xr:uid="{00000000-0005-0000-0000-000022090000}"/>
    <cellStyle name="Normal 2 5 3 2 2 2 6" xfId="2342" xr:uid="{00000000-0005-0000-0000-000023090000}"/>
    <cellStyle name="Normal 2 5 3 2 2 3" xfId="2343" xr:uid="{00000000-0005-0000-0000-000024090000}"/>
    <cellStyle name="Normal 2 5 3 2 2 3 2" xfId="2344" xr:uid="{00000000-0005-0000-0000-000025090000}"/>
    <cellStyle name="Normal 2 5 3 2 2 3 2 2" xfId="2345" xr:uid="{00000000-0005-0000-0000-000026090000}"/>
    <cellStyle name="Normal 2 5 3 2 2 3 2 2 2" xfId="2346" xr:uid="{00000000-0005-0000-0000-000027090000}"/>
    <cellStyle name="Normal 2 5 3 2 2 3 2 2 3" xfId="2347" xr:uid="{00000000-0005-0000-0000-000028090000}"/>
    <cellStyle name="Normal 2 5 3 2 2 3 2 3" xfId="2348" xr:uid="{00000000-0005-0000-0000-000029090000}"/>
    <cellStyle name="Normal 2 5 3 2 2 3 2 4" xfId="2349" xr:uid="{00000000-0005-0000-0000-00002A090000}"/>
    <cellStyle name="Normal 2 5 3 2 2 3 3" xfId="2350" xr:uid="{00000000-0005-0000-0000-00002B090000}"/>
    <cellStyle name="Normal 2 5 3 2 2 3 3 2" xfId="2351" xr:uid="{00000000-0005-0000-0000-00002C090000}"/>
    <cellStyle name="Normal 2 5 3 2 2 3 3 3" xfId="2352" xr:uid="{00000000-0005-0000-0000-00002D090000}"/>
    <cellStyle name="Normal 2 5 3 2 2 3 4" xfId="2353" xr:uid="{00000000-0005-0000-0000-00002E090000}"/>
    <cellStyle name="Normal 2 5 3 2 2 3 5" xfId="2354" xr:uid="{00000000-0005-0000-0000-00002F090000}"/>
    <cellStyle name="Normal 2 5 3 2 2 4" xfId="2355" xr:uid="{00000000-0005-0000-0000-000030090000}"/>
    <cellStyle name="Normal 2 5 3 2 2 4 2" xfId="2356" xr:uid="{00000000-0005-0000-0000-000031090000}"/>
    <cellStyle name="Normal 2 5 3 2 2 4 2 2" xfId="2357" xr:uid="{00000000-0005-0000-0000-000032090000}"/>
    <cellStyle name="Normal 2 5 3 2 2 4 2 3" xfId="2358" xr:uid="{00000000-0005-0000-0000-000033090000}"/>
    <cellStyle name="Normal 2 5 3 2 2 4 3" xfId="2359" xr:uid="{00000000-0005-0000-0000-000034090000}"/>
    <cellStyle name="Normal 2 5 3 2 2 4 4" xfId="2360" xr:uid="{00000000-0005-0000-0000-000035090000}"/>
    <cellStyle name="Normal 2 5 3 2 2 5" xfId="2361" xr:uid="{00000000-0005-0000-0000-000036090000}"/>
    <cellStyle name="Normal 2 5 3 2 2 5 2" xfId="2362" xr:uid="{00000000-0005-0000-0000-000037090000}"/>
    <cellStyle name="Normal 2 5 3 2 2 5 3" xfId="2363" xr:uid="{00000000-0005-0000-0000-000038090000}"/>
    <cellStyle name="Normal 2 5 3 2 2 6" xfId="2364" xr:uid="{00000000-0005-0000-0000-000039090000}"/>
    <cellStyle name="Normal 2 5 3 2 2 7" xfId="2365" xr:uid="{00000000-0005-0000-0000-00003A090000}"/>
    <cellStyle name="Normal 2 5 3 2 3" xfId="2366" xr:uid="{00000000-0005-0000-0000-00003B090000}"/>
    <cellStyle name="Normal 2 5 3 2 3 2" xfId="2367" xr:uid="{00000000-0005-0000-0000-00003C090000}"/>
    <cellStyle name="Normal 2 5 3 2 3 2 2" xfId="2368" xr:uid="{00000000-0005-0000-0000-00003D090000}"/>
    <cellStyle name="Normal 2 5 3 2 3 2 2 2" xfId="2369" xr:uid="{00000000-0005-0000-0000-00003E090000}"/>
    <cellStyle name="Normal 2 5 3 2 3 2 2 2 2" xfId="2370" xr:uid="{00000000-0005-0000-0000-00003F090000}"/>
    <cellStyle name="Normal 2 5 3 2 3 2 2 2 3" xfId="2371" xr:uid="{00000000-0005-0000-0000-000040090000}"/>
    <cellStyle name="Normal 2 5 3 2 3 2 2 3" xfId="2372" xr:uid="{00000000-0005-0000-0000-000041090000}"/>
    <cellStyle name="Normal 2 5 3 2 3 2 2 4" xfId="2373" xr:uid="{00000000-0005-0000-0000-000042090000}"/>
    <cellStyle name="Normal 2 5 3 2 3 2 3" xfId="2374" xr:uid="{00000000-0005-0000-0000-000043090000}"/>
    <cellStyle name="Normal 2 5 3 2 3 2 3 2" xfId="2375" xr:uid="{00000000-0005-0000-0000-000044090000}"/>
    <cellStyle name="Normal 2 5 3 2 3 2 3 3" xfId="2376" xr:uid="{00000000-0005-0000-0000-000045090000}"/>
    <cellStyle name="Normal 2 5 3 2 3 2 4" xfId="2377" xr:uid="{00000000-0005-0000-0000-000046090000}"/>
    <cellStyle name="Normal 2 5 3 2 3 2 5" xfId="2378" xr:uid="{00000000-0005-0000-0000-000047090000}"/>
    <cellStyle name="Normal 2 5 3 2 3 3" xfId="2379" xr:uid="{00000000-0005-0000-0000-000048090000}"/>
    <cellStyle name="Normal 2 5 3 2 3 3 2" xfId="2380" xr:uid="{00000000-0005-0000-0000-000049090000}"/>
    <cellStyle name="Normal 2 5 3 2 3 3 2 2" xfId="2381" xr:uid="{00000000-0005-0000-0000-00004A090000}"/>
    <cellStyle name="Normal 2 5 3 2 3 3 2 3" xfId="2382" xr:uid="{00000000-0005-0000-0000-00004B090000}"/>
    <cellStyle name="Normal 2 5 3 2 3 3 3" xfId="2383" xr:uid="{00000000-0005-0000-0000-00004C090000}"/>
    <cellStyle name="Normal 2 5 3 2 3 3 4" xfId="2384" xr:uid="{00000000-0005-0000-0000-00004D090000}"/>
    <cellStyle name="Normal 2 5 3 2 3 4" xfId="2385" xr:uid="{00000000-0005-0000-0000-00004E090000}"/>
    <cellStyle name="Normal 2 5 3 2 3 4 2" xfId="2386" xr:uid="{00000000-0005-0000-0000-00004F090000}"/>
    <cellStyle name="Normal 2 5 3 2 3 4 3" xfId="2387" xr:uid="{00000000-0005-0000-0000-000050090000}"/>
    <cellStyle name="Normal 2 5 3 2 3 5" xfId="2388" xr:uid="{00000000-0005-0000-0000-000051090000}"/>
    <cellStyle name="Normal 2 5 3 2 3 6" xfId="2389" xr:uid="{00000000-0005-0000-0000-000052090000}"/>
    <cellStyle name="Normal 2 5 3 2 4" xfId="2390" xr:uid="{00000000-0005-0000-0000-000053090000}"/>
    <cellStyle name="Normal 2 5 3 2 4 2" xfId="2391" xr:uid="{00000000-0005-0000-0000-000054090000}"/>
    <cellStyle name="Normal 2 5 3 2 4 2 2" xfId="2392" xr:uid="{00000000-0005-0000-0000-000055090000}"/>
    <cellStyle name="Normal 2 5 3 2 4 2 2 2" xfId="2393" xr:uid="{00000000-0005-0000-0000-000056090000}"/>
    <cellStyle name="Normal 2 5 3 2 4 2 2 3" xfId="2394" xr:uid="{00000000-0005-0000-0000-000057090000}"/>
    <cellStyle name="Normal 2 5 3 2 4 2 3" xfId="2395" xr:uid="{00000000-0005-0000-0000-000058090000}"/>
    <cellStyle name="Normal 2 5 3 2 4 2 4" xfId="2396" xr:uid="{00000000-0005-0000-0000-000059090000}"/>
    <cellStyle name="Normal 2 5 3 2 4 3" xfId="2397" xr:uid="{00000000-0005-0000-0000-00005A090000}"/>
    <cellStyle name="Normal 2 5 3 2 4 3 2" xfId="2398" xr:uid="{00000000-0005-0000-0000-00005B090000}"/>
    <cellStyle name="Normal 2 5 3 2 4 3 3" xfId="2399" xr:uid="{00000000-0005-0000-0000-00005C090000}"/>
    <cellStyle name="Normal 2 5 3 2 4 4" xfId="2400" xr:uid="{00000000-0005-0000-0000-00005D090000}"/>
    <cellStyle name="Normal 2 5 3 2 4 5" xfId="2401" xr:uid="{00000000-0005-0000-0000-00005E090000}"/>
    <cellStyle name="Normal 2 5 3 2 5" xfId="2402" xr:uid="{00000000-0005-0000-0000-00005F090000}"/>
    <cellStyle name="Normal 2 5 3 2 5 2" xfId="2403" xr:uid="{00000000-0005-0000-0000-000060090000}"/>
    <cellStyle name="Normal 2 5 3 2 5 2 2" xfId="2404" xr:uid="{00000000-0005-0000-0000-000061090000}"/>
    <cellStyle name="Normal 2 5 3 2 5 2 3" xfId="2405" xr:uid="{00000000-0005-0000-0000-000062090000}"/>
    <cellStyle name="Normal 2 5 3 2 5 3" xfId="2406" xr:uid="{00000000-0005-0000-0000-000063090000}"/>
    <cellStyle name="Normal 2 5 3 2 5 4" xfId="2407" xr:uid="{00000000-0005-0000-0000-000064090000}"/>
    <cellStyle name="Normal 2 5 3 2 6" xfId="2408" xr:uid="{00000000-0005-0000-0000-000065090000}"/>
    <cellStyle name="Normal 2 5 3 2 6 2" xfId="2409" xr:uid="{00000000-0005-0000-0000-000066090000}"/>
    <cellStyle name="Normal 2 5 3 2 6 3" xfId="2410" xr:uid="{00000000-0005-0000-0000-000067090000}"/>
    <cellStyle name="Normal 2 5 3 2 7" xfId="2411" xr:uid="{00000000-0005-0000-0000-000068090000}"/>
    <cellStyle name="Normal 2 5 3 2 8" xfId="2412" xr:uid="{00000000-0005-0000-0000-000069090000}"/>
    <cellStyle name="Normal 2 5 3 3" xfId="2413" xr:uid="{00000000-0005-0000-0000-00006A090000}"/>
    <cellStyle name="Normal 2 5 3 3 2" xfId="2414" xr:uid="{00000000-0005-0000-0000-00006B090000}"/>
    <cellStyle name="Normal 2 5 3 3 2 2" xfId="2415" xr:uid="{00000000-0005-0000-0000-00006C090000}"/>
    <cellStyle name="Normal 2 5 3 3 2 2 2" xfId="2416" xr:uid="{00000000-0005-0000-0000-00006D090000}"/>
    <cellStyle name="Normal 2 5 3 3 2 2 2 2" xfId="2417" xr:uid="{00000000-0005-0000-0000-00006E090000}"/>
    <cellStyle name="Normal 2 5 3 3 2 2 2 2 2" xfId="2418" xr:uid="{00000000-0005-0000-0000-00006F090000}"/>
    <cellStyle name="Normal 2 5 3 3 2 2 2 2 3" xfId="2419" xr:uid="{00000000-0005-0000-0000-000070090000}"/>
    <cellStyle name="Normal 2 5 3 3 2 2 2 3" xfId="2420" xr:uid="{00000000-0005-0000-0000-000071090000}"/>
    <cellStyle name="Normal 2 5 3 3 2 2 2 4" xfId="2421" xr:uid="{00000000-0005-0000-0000-000072090000}"/>
    <cellStyle name="Normal 2 5 3 3 2 2 3" xfId="2422" xr:uid="{00000000-0005-0000-0000-000073090000}"/>
    <cellStyle name="Normal 2 5 3 3 2 2 3 2" xfId="2423" xr:uid="{00000000-0005-0000-0000-000074090000}"/>
    <cellStyle name="Normal 2 5 3 3 2 2 3 3" xfId="2424" xr:uid="{00000000-0005-0000-0000-000075090000}"/>
    <cellStyle name="Normal 2 5 3 3 2 2 4" xfId="2425" xr:uid="{00000000-0005-0000-0000-000076090000}"/>
    <cellStyle name="Normal 2 5 3 3 2 2 5" xfId="2426" xr:uid="{00000000-0005-0000-0000-000077090000}"/>
    <cellStyle name="Normal 2 5 3 3 2 3" xfId="2427" xr:uid="{00000000-0005-0000-0000-000078090000}"/>
    <cellStyle name="Normal 2 5 3 3 2 3 2" xfId="2428" xr:uid="{00000000-0005-0000-0000-000079090000}"/>
    <cellStyle name="Normal 2 5 3 3 2 3 2 2" xfId="2429" xr:uid="{00000000-0005-0000-0000-00007A090000}"/>
    <cellStyle name="Normal 2 5 3 3 2 3 2 3" xfId="2430" xr:uid="{00000000-0005-0000-0000-00007B090000}"/>
    <cellStyle name="Normal 2 5 3 3 2 3 3" xfId="2431" xr:uid="{00000000-0005-0000-0000-00007C090000}"/>
    <cellStyle name="Normal 2 5 3 3 2 3 4" xfId="2432" xr:uid="{00000000-0005-0000-0000-00007D090000}"/>
    <cellStyle name="Normal 2 5 3 3 2 4" xfId="2433" xr:uid="{00000000-0005-0000-0000-00007E090000}"/>
    <cellStyle name="Normal 2 5 3 3 2 4 2" xfId="2434" xr:uid="{00000000-0005-0000-0000-00007F090000}"/>
    <cellStyle name="Normal 2 5 3 3 2 4 3" xfId="2435" xr:uid="{00000000-0005-0000-0000-000080090000}"/>
    <cellStyle name="Normal 2 5 3 3 2 5" xfId="2436" xr:uid="{00000000-0005-0000-0000-000081090000}"/>
    <cellStyle name="Normal 2 5 3 3 2 6" xfId="2437" xr:uid="{00000000-0005-0000-0000-000082090000}"/>
    <cellStyle name="Normal 2 5 3 3 3" xfId="2438" xr:uid="{00000000-0005-0000-0000-000083090000}"/>
    <cellStyle name="Normal 2 5 3 3 3 2" xfId="2439" xr:uid="{00000000-0005-0000-0000-000084090000}"/>
    <cellStyle name="Normal 2 5 3 3 3 2 2" xfId="2440" xr:uid="{00000000-0005-0000-0000-000085090000}"/>
    <cellStyle name="Normal 2 5 3 3 3 2 2 2" xfId="2441" xr:uid="{00000000-0005-0000-0000-000086090000}"/>
    <cellStyle name="Normal 2 5 3 3 3 2 2 3" xfId="2442" xr:uid="{00000000-0005-0000-0000-000087090000}"/>
    <cellStyle name="Normal 2 5 3 3 3 2 3" xfId="2443" xr:uid="{00000000-0005-0000-0000-000088090000}"/>
    <cellStyle name="Normal 2 5 3 3 3 2 4" xfId="2444" xr:uid="{00000000-0005-0000-0000-000089090000}"/>
    <cellStyle name="Normal 2 5 3 3 3 3" xfId="2445" xr:uid="{00000000-0005-0000-0000-00008A090000}"/>
    <cellStyle name="Normal 2 5 3 3 3 3 2" xfId="2446" xr:uid="{00000000-0005-0000-0000-00008B090000}"/>
    <cellStyle name="Normal 2 5 3 3 3 3 3" xfId="2447" xr:uid="{00000000-0005-0000-0000-00008C090000}"/>
    <cellStyle name="Normal 2 5 3 3 3 4" xfId="2448" xr:uid="{00000000-0005-0000-0000-00008D090000}"/>
    <cellStyle name="Normal 2 5 3 3 3 5" xfId="2449" xr:uid="{00000000-0005-0000-0000-00008E090000}"/>
    <cellStyle name="Normal 2 5 3 3 4" xfId="2450" xr:uid="{00000000-0005-0000-0000-00008F090000}"/>
    <cellStyle name="Normal 2 5 3 3 4 2" xfId="2451" xr:uid="{00000000-0005-0000-0000-000090090000}"/>
    <cellStyle name="Normal 2 5 3 3 4 2 2" xfId="2452" xr:uid="{00000000-0005-0000-0000-000091090000}"/>
    <cellStyle name="Normal 2 5 3 3 4 2 3" xfId="2453" xr:uid="{00000000-0005-0000-0000-000092090000}"/>
    <cellStyle name="Normal 2 5 3 3 4 3" xfId="2454" xr:uid="{00000000-0005-0000-0000-000093090000}"/>
    <cellStyle name="Normal 2 5 3 3 4 4" xfId="2455" xr:uid="{00000000-0005-0000-0000-000094090000}"/>
    <cellStyle name="Normal 2 5 3 3 5" xfId="2456" xr:uid="{00000000-0005-0000-0000-000095090000}"/>
    <cellStyle name="Normal 2 5 3 3 5 2" xfId="2457" xr:uid="{00000000-0005-0000-0000-000096090000}"/>
    <cellStyle name="Normal 2 5 3 3 5 3" xfId="2458" xr:uid="{00000000-0005-0000-0000-000097090000}"/>
    <cellStyle name="Normal 2 5 3 3 6" xfId="2459" xr:uid="{00000000-0005-0000-0000-000098090000}"/>
    <cellStyle name="Normal 2 5 3 3 7" xfId="2460" xr:uid="{00000000-0005-0000-0000-000099090000}"/>
    <cellStyle name="Normal 2 5 3 4" xfId="2461" xr:uid="{00000000-0005-0000-0000-00009A090000}"/>
    <cellStyle name="Normal 2 5 3 4 2" xfId="2462" xr:uid="{00000000-0005-0000-0000-00009B090000}"/>
    <cellStyle name="Normal 2 5 3 4 2 2" xfId="2463" xr:uid="{00000000-0005-0000-0000-00009C090000}"/>
    <cellStyle name="Normal 2 5 3 4 2 2 2" xfId="2464" xr:uid="{00000000-0005-0000-0000-00009D090000}"/>
    <cellStyle name="Normal 2 5 3 4 2 2 2 2" xfId="2465" xr:uid="{00000000-0005-0000-0000-00009E090000}"/>
    <cellStyle name="Normal 2 5 3 4 2 2 2 3" xfId="2466" xr:uid="{00000000-0005-0000-0000-00009F090000}"/>
    <cellStyle name="Normal 2 5 3 4 2 2 3" xfId="2467" xr:uid="{00000000-0005-0000-0000-0000A0090000}"/>
    <cellStyle name="Normal 2 5 3 4 2 2 4" xfId="2468" xr:uid="{00000000-0005-0000-0000-0000A1090000}"/>
    <cellStyle name="Normal 2 5 3 4 2 3" xfId="2469" xr:uid="{00000000-0005-0000-0000-0000A2090000}"/>
    <cellStyle name="Normal 2 5 3 4 2 3 2" xfId="2470" xr:uid="{00000000-0005-0000-0000-0000A3090000}"/>
    <cellStyle name="Normal 2 5 3 4 2 3 3" xfId="2471" xr:uid="{00000000-0005-0000-0000-0000A4090000}"/>
    <cellStyle name="Normal 2 5 3 4 2 4" xfId="2472" xr:uid="{00000000-0005-0000-0000-0000A5090000}"/>
    <cellStyle name="Normal 2 5 3 4 2 5" xfId="2473" xr:uid="{00000000-0005-0000-0000-0000A6090000}"/>
    <cellStyle name="Normal 2 5 3 4 3" xfId="2474" xr:uid="{00000000-0005-0000-0000-0000A7090000}"/>
    <cellStyle name="Normal 2 5 3 4 3 2" xfId="2475" xr:uid="{00000000-0005-0000-0000-0000A8090000}"/>
    <cellStyle name="Normal 2 5 3 4 3 2 2" xfId="2476" xr:uid="{00000000-0005-0000-0000-0000A9090000}"/>
    <cellStyle name="Normal 2 5 3 4 3 2 3" xfId="2477" xr:uid="{00000000-0005-0000-0000-0000AA090000}"/>
    <cellStyle name="Normal 2 5 3 4 3 3" xfId="2478" xr:uid="{00000000-0005-0000-0000-0000AB090000}"/>
    <cellStyle name="Normal 2 5 3 4 3 4" xfId="2479" xr:uid="{00000000-0005-0000-0000-0000AC090000}"/>
    <cellStyle name="Normal 2 5 3 4 4" xfId="2480" xr:uid="{00000000-0005-0000-0000-0000AD090000}"/>
    <cellStyle name="Normal 2 5 3 4 4 2" xfId="2481" xr:uid="{00000000-0005-0000-0000-0000AE090000}"/>
    <cellStyle name="Normal 2 5 3 4 4 3" xfId="2482" xr:uid="{00000000-0005-0000-0000-0000AF090000}"/>
    <cellStyle name="Normal 2 5 3 4 5" xfId="2483" xr:uid="{00000000-0005-0000-0000-0000B0090000}"/>
    <cellStyle name="Normal 2 5 3 4 6" xfId="2484" xr:uid="{00000000-0005-0000-0000-0000B1090000}"/>
    <cellStyle name="Normal 2 5 3 5" xfId="2485" xr:uid="{00000000-0005-0000-0000-0000B2090000}"/>
    <cellStyle name="Normal 2 5 3 5 2" xfId="2486" xr:uid="{00000000-0005-0000-0000-0000B3090000}"/>
    <cellStyle name="Normal 2 5 3 5 2 2" xfId="2487" xr:uid="{00000000-0005-0000-0000-0000B4090000}"/>
    <cellStyle name="Normal 2 5 3 5 2 2 2" xfId="2488" xr:uid="{00000000-0005-0000-0000-0000B5090000}"/>
    <cellStyle name="Normal 2 5 3 5 2 2 3" xfId="2489" xr:uid="{00000000-0005-0000-0000-0000B6090000}"/>
    <cellStyle name="Normal 2 5 3 5 2 3" xfId="2490" xr:uid="{00000000-0005-0000-0000-0000B7090000}"/>
    <cellStyle name="Normal 2 5 3 5 2 4" xfId="2491" xr:uid="{00000000-0005-0000-0000-0000B8090000}"/>
    <cellStyle name="Normal 2 5 3 5 3" xfId="2492" xr:uid="{00000000-0005-0000-0000-0000B9090000}"/>
    <cellStyle name="Normal 2 5 3 5 3 2" xfId="2493" xr:uid="{00000000-0005-0000-0000-0000BA090000}"/>
    <cellStyle name="Normal 2 5 3 5 3 3" xfId="2494" xr:uid="{00000000-0005-0000-0000-0000BB090000}"/>
    <cellStyle name="Normal 2 5 3 5 4" xfId="2495" xr:uid="{00000000-0005-0000-0000-0000BC090000}"/>
    <cellStyle name="Normal 2 5 3 5 5" xfId="2496" xr:uid="{00000000-0005-0000-0000-0000BD090000}"/>
    <cellStyle name="Normal 2 5 3 6" xfId="2497" xr:uid="{00000000-0005-0000-0000-0000BE090000}"/>
    <cellStyle name="Normal 2 5 3 6 2" xfId="2498" xr:uid="{00000000-0005-0000-0000-0000BF090000}"/>
    <cellStyle name="Normal 2 5 3 6 2 2" xfId="2499" xr:uid="{00000000-0005-0000-0000-0000C0090000}"/>
    <cellStyle name="Normal 2 5 3 6 2 3" xfId="2500" xr:uid="{00000000-0005-0000-0000-0000C1090000}"/>
    <cellStyle name="Normal 2 5 3 6 3" xfId="2501" xr:uid="{00000000-0005-0000-0000-0000C2090000}"/>
    <cellStyle name="Normal 2 5 3 6 4" xfId="2502" xr:uid="{00000000-0005-0000-0000-0000C3090000}"/>
    <cellStyle name="Normal 2 5 3 7" xfId="2503" xr:uid="{00000000-0005-0000-0000-0000C4090000}"/>
    <cellStyle name="Normal 2 5 3 7 2" xfId="2504" xr:uid="{00000000-0005-0000-0000-0000C5090000}"/>
    <cellStyle name="Normal 2 5 3 7 3" xfId="2505" xr:uid="{00000000-0005-0000-0000-0000C6090000}"/>
    <cellStyle name="Normal 2 5 3 8" xfId="2506" xr:uid="{00000000-0005-0000-0000-0000C7090000}"/>
    <cellStyle name="Normal 2 5 3 9" xfId="2507" xr:uid="{00000000-0005-0000-0000-0000C8090000}"/>
    <cellStyle name="Normal 2 5 4" xfId="2508" xr:uid="{00000000-0005-0000-0000-0000C9090000}"/>
    <cellStyle name="Normal 2 5 4 2" xfId="2509" xr:uid="{00000000-0005-0000-0000-0000CA090000}"/>
    <cellStyle name="Normal 2 5 4 2 2" xfId="2510" xr:uid="{00000000-0005-0000-0000-0000CB090000}"/>
    <cellStyle name="Normal 2 5 4 2 2 2" xfId="2511" xr:uid="{00000000-0005-0000-0000-0000CC090000}"/>
    <cellStyle name="Normal 2 5 4 2 2 2 2" xfId="2512" xr:uid="{00000000-0005-0000-0000-0000CD090000}"/>
    <cellStyle name="Normal 2 5 4 2 2 2 2 2" xfId="2513" xr:uid="{00000000-0005-0000-0000-0000CE090000}"/>
    <cellStyle name="Normal 2 5 4 2 2 2 2 2 2" xfId="2514" xr:uid="{00000000-0005-0000-0000-0000CF090000}"/>
    <cellStyle name="Normal 2 5 4 2 2 2 2 2 3" xfId="2515" xr:uid="{00000000-0005-0000-0000-0000D0090000}"/>
    <cellStyle name="Normal 2 5 4 2 2 2 2 3" xfId="2516" xr:uid="{00000000-0005-0000-0000-0000D1090000}"/>
    <cellStyle name="Normal 2 5 4 2 2 2 2 4" xfId="2517" xr:uid="{00000000-0005-0000-0000-0000D2090000}"/>
    <cellStyle name="Normal 2 5 4 2 2 2 3" xfId="2518" xr:uid="{00000000-0005-0000-0000-0000D3090000}"/>
    <cellStyle name="Normal 2 5 4 2 2 2 3 2" xfId="2519" xr:uid="{00000000-0005-0000-0000-0000D4090000}"/>
    <cellStyle name="Normal 2 5 4 2 2 2 3 3" xfId="2520" xr:uid="{00000000-0005-0000-0000-0000D5090000}"/>
    <cellStyle name="Normal 2 5 4 2 2 2 4" xfId="2521" xr:uid="{00000000-0005-0000-0000-0000D6090000}"/>
    <cellStyle name="Normal 2 5 4 2 2 2 5" xfId="2522" xr:uid="{00000000-0005-0000-0000-0000D7090000}"/>
    <cellStyle name="Normal 2 5 4 2 2 3" xfId="2523" xr:uid="{00000000-0005-0000-0000-0000D8090000}"/>
    <cellStyle name="Normal 2 5 4 2 2 3 2" xfId="2524" xr:uid="{00000000-0005-0000-0000-0000D9090000}"/>
    <cellStyle name="Normal 2 5 4 2 2 3 2 2" xfId="2525" xr:uid="{00000000-0005-0000-0000-0000DA090000}"/>
    <cellStyle name="Normal 2 5 4 2 2 3 2 3" xfId="2526" xr:uid="{00000000-0005-0000-0000-0000DB090000}"/>
    <cellStyle name="Normal 2 5 4 2 2 3 3" xfId="2527" xr:uid="{00000000-0005-0000-0000-0000DC090000}"/>
    <cellStyle name="Normal 2 5 4 2 2 3 4" xfId="2528" xr:uid="{00000000-0005-0000-0000-0000DD090000}"/>
    <cellStyle name="Normal 2 5 4 2 2 4" xfId="2529" xr:uid="{00000000-0005-0000-0000-0000DE090000}"/>
    <cellStyle name="Normal 2 5 4 2 2 4 2" xfId="2530" xr:uid="{00000000-0005-0000-0000-0000DF090000}"/>
    <cellStyle name="Normal 2 5 4 2 2 4 3" xfId="2531" xr:uid="{00000000-0005-0000-0000-0000E0090000}"/>
    <cellStyle name="Normal 2 5 4 2 2 5" xfId="2532" xr:uid="{00000000-0005-0000-0000-0000E1090000}"/>
    <cellStyle name="Normal 2 5 4 2 2 6" xfId="2533" xr:uid="{00000000-0005-0000-0000-0000E2090000}"/>
    <cellStyle name="Normal 2 5 4 2 3" xfId="2534" xr:uid="{00000000-0005-0000-0000-0000E3090000}"/>
    <cellStyle name="Normal 2 5 4 2 3 2" xfId="2535" xr:uid="{00000000-0005-0000-0000-0000E4090000}"/>
    <cellStyle name="Normal 2 5 4 2 3 2 2" xfId="2536" xr:uid="{00000000-0005-0000-0000-0000E5090000}"/>
    <cellStyle name="Normal 2 5 4 2 3 2 2 2" xfId="2537" xr:uid="{00000000-0005-0000-0000-0000E6090000}"/>
    <cellStyle name="Normal 2 5 4 2 3 2 2 3" xfId="2538" xr:uid="{00000000-0005-0000-0000-0000E7090000}"/>
    <cellStyle name="Normal 2 5 4 2 3 2 3" xfId="2539" xr:uid="{00000000-0005-0000-0000-0000E8090000}"/>
    <cellStyle name="Normal 2 5 4 2 3 2 4" xfId="2540" xr:uid="{00000000-0005-0000-0000-0000E9090000}"/>
    <cellStyle name="Normal 2 5 4 2 3 3" xfId="2541" xr:uid="{00000000-0005-0000-0000-0000EA090000}"/>
    <cellStyle name="Normal 2 5 4 2 3 3 2" xfId="2542" xr:uid="{00000000-0005-0000-0000-0000EB090000}"/>
    <cellStyle name="Normal 2 5 4 2 3 3 3" xfId="2543" xr:uid="{00000000-0005-0000-0000-0000EC090000}"/>
    <cellStyle name="Normal 2 5 4 2 3 4" xfId="2544" xr:uid="{00000000-0005-0000-0000-0000ED090000}"/>
    <cellStyle name="Normal 2 5 4 2 3 5" xfId="2545" xr:uid="{00000000-0005-0000-0000-0000EE090000}"/>
    <cellStyle name="Normal 2 5 4 2 4" xfId="2546" xr:uid="{00000000-0005-0000-0000-0000EF090000}"/>
    <cellStyle name="Normal 2 5 4 2 4 2" xfId="2547" xr:uid="{00000000-0005-0000-0000-0000F0090000}"/>
    <cellStyle name="Normal 2 5 4 2 4 2 2" xfId="2548" xr:uid="{00000000-0005-0000-0000-0000F1090000}"/>
    <cellStyle name="Normal 2 5 4 2 4 2 3" xfId="2549" xr:uid="{00000000-0005-0000-0000-0000F2090000}"/>
    <cellStyle name="Normal 2 5 4 2 4 3" xfId="2550" xr:uid="{00000000-0005-0000-0000-0000F3090000}"/>
    <cellStyle name="Normal 2 5 4 2 4 4" xfId="2551" xr:uid="{00000000-0005-0000-0000-0000F4090000}"/>
    <cellStyle name="Normal 2 5 4 2 5" xfId="2552" xr:uid="{00000000-0005-0000-0000-0000F5090000}"/>
    <cellStyle name="Normal 2 5 4 2 5 2" xfId="2553" xr:uid="{00000000-0005-0000-0000-0000F6090000}"/>
    <cellStyle name="Normal 2 5 4 2 5 3" xfId="2554" xr:uid="{00000000-0005-0000-0000-0000F7090000}"/>
    <cellStyle name="Normal 2 5 4 2 6" xfId="2555" xr:uid="{00000000-0005-0000-0000-0000F8090000}"/>
    <cellStyle name="Normal 2 5 4 2 7" xfId="2556" xr:uid="{00000000-0005-0000-0000-0000F9090000}"/>
    <cellStyle name="Normal 2 5 4 3" xfId="2557" xr:uid="{00000000-0005-0000-0000-0000FA090000}"/>
    <cellStyle name="Normal 2 5 4 3 2" xfId="2558" xr:uid="{00000000-0005-0000-0000-0000FB090000}"/>
    <cellStyle name="Normal 2 5 4 3 2 2" xfId="2559" xr:uid="{00000000-0005-0000-0000-0000FC090000}"/>
    <cellStyle name="Normal 2 5 4 3 2 2 2" xfId="2560" xr:uid="{00000000-0005-0000-0000-0000FD090000}"/>
    <cellStyle name="Normal 2 5 4 3 2 2 2 2" xfId="2561" xr:uid="{00000000-0005-0000-0000-0000FE090000}"/>
    <cellStyle name="Normal 2 5 4 3 2 2 2 3" xfId="2562" xr:uid="{00000000-0005-0000-0000-0000FF090000}"/>
    <cellStyle name="Normal 2 5 4 3 2 2 3" xfId="2563" xr:uid="{00000000-0005-0000-0000-0000000A0000}"/>
    <cellStyle name="Normal 2 5 4 3 2 2 4" xfId="2564" xr:uid="{00000000-0005-0000-0000-0000010A0000}"/>
    <cellStyle name="Normal 2 5 4 3 2 3" xfId="2565" xr:uid="{00000000-0005-0000-0000-0000020A0000}"/>
    <cellStyle name="Normal 2 5 4 3 2 3 2" xfId="2566" xr:uid="{00000000-0005-0000-0000-0000030A0000}"/>
    <cellStyle name="Normal 2 5 4 3 2 3 3" xfId="2567" xr:uid="{00000000-0005-0000-0000-0000040A0000}"/>
    <cellStyle name="Normal 2 5 4 3 2 4" xfId="2568" xr:uid="{00000000-0005-0000-0000-0000050A0000}"/>
    <cellStyle name="Normal 2 5 4 3 2 5" xfId="2569" xr:uid="{00000000-0005-0000-0000-0000060A0000}"/>
    <cellStyle name="Normal 2 5 4 3 3" xfId="2570" xr:uid="{00000000-0005-0000-0000-0000070A0000}"/>
    <cellStyle name="Normal 2 5 4 3 3 2" xfId="2571" xr:uid="{00000000-0005-0000-0000-0000080A0000}"/>
    <cellStyle name="Normal 2 5 4 3 3 2 2" xfId="2572" xr:uid="{00000000-0005-0000-0000-0000090A0000}"/>
    <cellStyle name="Normal 2 5 4 3 3 2 3" xfId="2573" xr:uid="{00000000-0005-0000-0000-00000A0A0000}"/>
    <cellStyle name="Normal 2 5 4 3 3 3" xfId="2574" xr:uid="{00000000-0005-0000-0000-00000B0A0000}"/>
    <cellStyle name="Normal 2 5 4 3 3 4" xfId="2575" xr:uid="{00000000-0005-0000-0000-00000C0A0000}"/>
    <cellStyle name="Normal 2 5 4 3 4" xfId="2576" xr:uid="{00000000-0005-0000-0000-00000D0A0000}"/>
    <cellStyle name="Normal 2 5 4 3 4 2" xfId="2577" xr:uid="{00000000-0005-0000-0000-00000E0A0000}"/>
    <cellStyle name="Normal 2 5 4 3 4 3" xfId="2578" xr:uid="{00000000-0005-0000-0000-00000F0A0000}"/>
    <cellStyle name="Normal 2 5 4 3 5" xfId="2579" xr:uid="{00000000-0005-0000-0000-0000100A0000}"/>
    <cellStyle name="Normal 2 5 4 3 6" xfId="2580" xr:uid="{00000000-0005-0000-0000-0000110A0000}"/>
    <cellStyle name="Normal 2 5 4 4" xfId="2581" xr:uid="{00000000-0005-0000-0000-0000120A0000}"/>
    <cellStyle name="Normal 2 5 4 4 2" xfId="2582" xr:uid="{00000000-0005-0000-0000-0000130A0000}"/>
    <cellStyle name="Normal 2 5 4 4 2 2" xfId="2583" xr:uid="{00000000-0005-0000-0000-0000140A0000}"/>
    <cellStyle name="Normal 2 5 4 4 2 2 2" xfId="2584" xr:uid="{00000000-0005-0000-0000-0000150A0000}"/>
    <cellStyle name="Normal 2 5 4 4 2 2 3" xfId="2585" xr:uid="{00000000-0005-0000-0000-0000160A0000}"/>
    <cellStyle name="Normal 2 5 4 4 2 3" xfId="2586" xr:uid="{00000000-0005-0000-0000-0000170A0000}"/>
    <cellStyle name="Normal 2 5 4 4 2 4" xfId="2587" xr:uid="{00000000-0005-0000-0000-0000180A0000}"/>
    <cellStyle name="Normal 2 5 4 4 3" xfId="2588" xr:uid="{00000000-0005-0000-0000-0000190A0000}"/>
    <cellStyle name="Normal 2 5 4 4 3 2" xfId="2589" xr:uid="{00000000-0005-0000-0000-00001A0A0000}"/>
    <cellStyle name="Normal 2 5 4 4 3 3" xfId="2590" xr:uid="{00000000-0005-0000-0000-00001B0A0000}"/>
    <cellStyle name="Normal 2 5 4 4 4" xfId="2591" xr:uid="{00000000-0005-0000-0000-00001C0A0000}"/>
    <cellStyle name="Normal 2 5 4 4 5" xfId="2592" xr:uid="{00000000-0005-0000-0000-00001D0A0000}"/>
    <cellStyle name="Normal 2 5 4 5" xfId="2593" xr:uid="{00000000-0005-0000-0000-00001E0A0000}"/>
    <cellStyle name="Normal 2 5 4 5 2" xfId="2594" xr:uid="{00000000-0005-0000-0000-00001F0A0000}"/>
    <cellStyle name="Normal 2 5 4 5 2 2" xfId="2595" xr:uid="{00000000-0005-0000-0000-0000200A0000}"/>
    <cellStyle name="Normal 2 5 4 5 2 3" xfId="2596" xr:uid="{00000000-0005-0000-0000-0000210A0000}"/>
    <cellStyle name="Normal 2 5 4 5 3" xfId="2597" xr:uid="{00000000-0005-0000-0000-0000220A0000}"/>
    <cellStyle name="Normal 2 5 4 5 4" xfId="2598" xr:uid="{00000000-0005-0000-0000-0000230A0000}"/>
    <cellStyle name="Normal 2 5 4 6" xfId="2599" xr:uid="{00000000-0005-0000-0000-0000240A0000}"/>
    <cellStyle name="Normal 2 5 4 6 2" xfId="2600" xr:uid="{00000000-0005-0000-0000-0000250A0000}"/>
    <cellStyle name="Normal 2 5 4 6 3" xfId="2601" xr:uid="{00000000-0005-0000-0000-0000260A0000}"/>
    <cellStyle name="Normal 2 5 4 7" xfId="2602" xr:uid="{00000000-0005-0000-0000-0000270A0000}"/>
    <cellStyle name="Normal 2 5 4 8" xfId="2603" xr:uid="{00000000-0005-0000-0000-0000280A0000}"/>
    <cellStyle name="Normal 2 5 5" xfId="2604" xr:uid="{00000000-0005-0000-0000-0000290A0000}"/>
    <cellStyle name="Normal 2 5 5 2" xfId="2605" xr:uid="{00000000-0005-0000-0000-00002A0A0000}"/>
    <cellStyle name="Normal 2 5 5 2 2" xfId="2606" xr:uid="{00000000-0005-0000-0000-00002B0A0000}"/>
    <cellStyle name="Normal 2 5 5 2 2 2" xfId="2607" xr:uid="{00000000-0005-0000-0000-00002C0A0000}"/>
    <cellStyle name="Normal 2 5 5 2 2 2 2" xfId="2608" xr:uid="{00000000-0005-0000-0000-00002D0A0000}"/>
    <cellStyle name="Normal 2 5 5 2 2 2 2 2" xfId="2609" xr:uid="{00000000-0005-0000-0000-00002E0A0000}"/>
    <cellStyle name="Normal 2 5 5 2 2 2 2 3" xfId="2610" xr:uid="{00000000-0005-0000-0000-00002F0A0000}"/>
    <cellStyle name="Normal 2 5 5 2 2 2 3" xfId="2611" xr:uid="{00000000-0005-0000-0000-0000300A0000}"/>
    <cellStyle name="Normal 2 5 5 2 2 2 4" xfId="2612" xr:uid="{00000000-0005-0000-0000-0000310A0000}"/>
    <cellStyle name="Normal 2 5 5 2 2 3" xfId="2613" xr:uid="{00000000-0005-0000-0000-0000320A0000}"/>
    <cellStyle name="Normal 2 5 5 2 2 3 2" xfId="2614" xr:uid="{00000000-0005-0000-0000-0000330A0000}"/>
    <cellStyle name="Normal 2 5 5 2 2 3 3" xfId="2615" xr:uid="{00000000-0005-0000-0000-0000340A0000}"/>
    <cellStyle name="Normal 2 5 5 2 2 4" xfId="2616" xr:uid="{00000000-0005-0000-0000-0000350A0000}"/>
    <cellStyle name="Normal 2 5 5 2 2 5" xfId="2617" xr:uid="{00000000-0005-0000-0000-0000360A0000}"/>
    <cellStyle name="Normal 2 5 5 2 3" xfId="2618" xr:uid="{00000000-0005-0000-0000-0000370A0000}"/>
    <cellStyle name="Normal 2 5 5 2 3 2" xfId="2619" xr:uid="{00000000-0005-0000-0000-0000380A0000}"/>
    <cellStyle name="Normal 2 5 5 2 3 2 2" xfId="2620" xr:uid="{00000000-0005-0000-0000-0000390A0000}"/>
    <cellStyle name="Normal 2 5 5 2 3 2 3" xfId="2621" xr:uid="{00000000-0005-0000-0000-00003A0A0000}"/>
    <cellStyle name="Normal 2 5 5 2 3 3" xfId="2622" xr:uid="{00000000-0005-0000-0000-00003B0A0000}"/>
    <cellStyle name="Normal 2 5 5 2 3 4" xfId="2623" xr:uid="{00000000-0005-0000-0000-00003C0A0000}"/>
    <cellStyle name="Normal 2 5 5 2 4" xfId="2624" xr:uid="{00000000-0005-0000-0000-00003D0A0000}"/>
    <cellStyle name="Normal 2 5 5 2 4 2" xfId="2625" xr:uid="{00000000-0005-0000-0000-00003E0A0000}"/>
    <cellStyle name="Normal 2 5 5 2 4 3" xfId="2626" xr:uid="{00000000-0005-0000-0000-00003F0A0000}"/>
    <cellStyle name="Normal 2 5 5 2 5" xfId="2627" xr:uid="{00000000-0005-0000-0000-0000400A0000}"/>
    <cellStyle name="Normal 2 5 5 2 6" xfId="2628" xr:uid="{00000000-0005-0000-0000-0000410A0000}"/>
    <cellStyle name="Normal 2 5 5 3" xfId="2629" xr:uid="{00000000-0005-0000-0000-0000420A0000}"/>
    <cellStyle name="Normal 2 5 5 3 2" xfId="2630" xr:uid="{00000000-0005-0000-0000-0000430A0000}"/>
    <cellStyle name="Normal 2 5 5 3 2 2" xfId="2631" xr:uid="{00000000-0005-0000-0000-0000440A0000}"/>
    <cellStyle name="Normal 2 5 5 3 2 2 2" xfId="2632" xr:uid="{00000000-0005-0000-0000-0000450A0000}"/>
    <cellStyle name="Normal 2 5 5 3 2 2 3" xfId="2633" xr:uid="{00000000-0005-0000-0000-0000460A0000}"/>
    <cellStyle name="Normal 2 5 5 3 2 3" xfId="2634" xr:uid="{00000000-0005-0000-0000-0000470A0000}"/>
    <cellStyle name="Normal 2 5 5 3 2 4" xfId="2635" xr:uid="{00000000-0005-0000-0000-0000480A0000}"/>
    <cellStyle name="Normal 2 5 5 3 3" xfId="2636" xr:uid="{00000000-0005-0000-0000-0000490A0000}"/>
    <cellStyle name="Normal 2 5 5 3 3 2" xfId="2637" xr:uid="{00000000-0005-0000-0000-00004A0A0000}"/>
    <cellStyle name="Normal 2 5 5 3 3 3" xfId="2638" xr:uid="{00000000-0005-0000-0000-00004B0A0000}"/>
    <cellStyle name="Normal 2 5 5 3 4" xfId="2639" xr:uid="{00000000-0005-0000-0000-00004C0A0000}"/>
    <cellStyle name="Normal 2 5 5 3 5" xfId="2640" xr:uid="{00000000-0005-0000-0000-00004D0A0000}"/>
    <cellStyle name="Normal 2 5 5 4" xfId="2641" xr:uid="{00000000-0005-0000-0000-00004E0A0000}"/>
    <cellStyle name="Normal 2 5 5 4 2" xfId="2642" xr:uid="{00000000-0005-0000-0000-00004F0A0000}"/>
    <cellStyle name="Normal 2 5 5 4 2 2" xfId="2643" xr:uid="{00000000-0005-0000-0000-0000500A0000}"/>
    <cellStyle name="Normal 2 5 5 4 2 3" xfId="2644" xr:uid="{00000000-0005-0000-0000-0000510A0000}"/>
    <cellStyle name="Normal 2 5 5 4 3" xfId="2645" xr:uid="{00000000-0005-0000-0000-0000520A0000}"/>
    <cellStyle name="Normal 2 5 5 4 4" xfId="2646" xr:uid="{00000000-0005-0000-0000-0000530A0000}"/>
    <cellStyle name="Normal 2 5 5 5" xfId="2647" xr:uid="{00000000-0005-0000-0000-0000540A0000}"/>
    <cellStyle name="Normal 2 5 5 5 2" xfId="2648" xr:uid="{00000000-0005-0000-0000-0000550A0000}"/>
    <cellStyle name="Normal 2 5 5 5 3" xfId="2649" xr:uid="{00000000-0005-0000-0000-0000560A0000}"/>
    <cellStyle name="Normal 2 5 5 6" xfId="2650" xr:uid="{00000000-0005-0000-0000-0000570A0000}"/>
    <cellStyle name="Normal 2 5 5 7" xfId="2651" xr:uid="{00000000-0005-0000-0000-0000580A0000}"/>
    <cellStyle name="Normal 2 5 6" xfId="2652" xr:uid="{00000000-0005-0000-0000-0000590A0000}"/>
    <cellStyle name="Normal 2 5 6 2" xfId="2653" xr:uid="{00000000-0005-0000-0000-00005A0A0000}"/>
    <cellStyle name="Normal 2 5 6 2 2" xfId="2654" xr:uid="{00000000-0005-0000-0000-00005B0A0000}"/>
    <cellStyle name="Normal 2 5 6 2 2 2" xfId="2655" xr:uid="{00000000-0005-0000-0000-00005C0A0000}"/>
    <cellStyle name="Normal 2 5 6 2 2 2 2" xfId="2656" xr:uid="{00000000-0005-0000-0000-00005D0A0000}"/>
    <cellStyle name="Normal 2 5 6 2 2 2 3" xfId="2657" xr:uid="{00000000-0005-0000-0000-00005E0A0000}"/>
    <cellStyle name="Normal 2 5 6 2 2 3" xfId="2658" xr:uid="{00000000-0005-0000-0000-00005F0A0000}"/>
    <cellStyle name="Normal 2 5 6 2 2 4" xfId="2659" xr:uid="{00000000-0005-0000-0000-0000600A0000}"/>
    <cellStyle name="Normal 2 5 6 2 3" xfId="2660" xr:uid="{00000000-0005-0000-0000-0000610A0000}"/>
    <cellStyle name="Normal 2 5 6 2 3 2" xfId="2661" xr:uid="{00000000-0005-0000-0000-0000620A0000}"/>
    <cellStyle name="Normal 2 5 6 2 3 3" xfId="2662" xr:uid="{00000000-0005-0000-0000-0000630A0000}"/>
    <cellStyle name="Normal 2 5 6 2 4" xfId="2663" xr:uid="{00000000-0005-0000-0000-0000640A0000}"/>
    <cellStyle name="Normal 2 5 6 2 5" xfId="2664" xr:uid="{00000000-0005-0000-0000-0000650A0000}"/>
    <cellStyle name="Normal 2 5 6 3" xfId="2665" xr:uid="{00000000-0005-0000-0000-0000660A0000}"/>
    <cellStyle name="Normal 2 5 6 3 2" xfId="2666" xr:uid="{00000000-0005-0000-0000-0000670A0000}"/>
    <cellStyle name="Normal 2 5 6 3 2 2" xfId="2667" xr:uid="{00000000-0005-0000-0000-0000680A0000}"/>
    <cellStyle name="Normal 2 5 6 3 2 3" xfId="2668" xr:uid="{00000000-0005-0000-0000-0000690A0000}"/>
    <cellStyle name="Normal 2 5 6 3 3" xfId="2669" xr:uid="{00000000-0005-0000-0000-00006A0A0000}"/>
    <cellStyle name="Normal 2 5 6 3 4" xfId="2670" xr:uid="{00000000-0005-0000-0000-00006B0A0000}"/>
    <cellStyle name="Normal 2 5 6 4" xfId="2671" xr:uid="{00000000-0005-0000-0000-00006C0A0000}"/>
    <cellStyle name="Normal 2 5 6 4 2" xfId="2672" xr:uid="{00000000-0005-0000-0000-00006D0A0000}"/>
    <cellStyle name="Normal 2 5 6 4 3" xfId="2673" xr:uid="{00000000-0005-0000-0000-00006E0A0000}"/>
    <cellStyle name="Normal 2 5 6 5" xfId="2674" xr:uid="{00000000-0005-0000-0000-00006F0A0000}"/>
    <cellStyle name="Normal 2 5 6 6" xfId="2675" xr:uid="{00000000-0005-0000-0000-0000700A0000}"/>
    <cellStyle name="Normal 2 5 7" xfId="2676" xr:uid="{00000000-0005-0000-0000-0000710A0000}"/>
    <cellStyle name="Normal 2 5 7 2" xfId="2677" xr:uid="{00000000-0005-0000-0000-0000720A0000}"/>
    <cellStyle name="Normal 2 5 7 2 2" xfId="2678" xr:uid="{00000000-0005-0000-0000-0000730A0000}"/>
    <cellStyle name="Normal 2 5 7 2 2 2" xfId="2679" xr:uid="{00000000-0005-0000-0000-0000740A0000}"/>
    <cellStyle name="Normal 2 5 7 2 2 3" xfId="2680" xr:uid="{00000000-0005-0000-0000-0000750A0000}"/>
    <cellStyle name="Normal 2 5 7 2 3" xfId="2681" xr:uid="{00000000-0005-0000-0000-0000760A0000}"/>
    <cellStyle name="Normal 2 5 7 2 4" xfId="2682" xr:uid="{00000000-0005-0000-0000-0000770A0000}"/>
    <cellStyle name="Normal 2 5 7 3" xfId="2683" xr:uid="{00000000-0005-0000-0000-0000780A0000}"/>
    <cellStyle name="Normal 2 5 7 3 2" xfId="2684" xr:uid="{00000000-0005-0000-0000-0000790A0000}"/>
    <cellStyle name="Normal 2 5 7 3 3" xfId="2685" xr:uid="{00000000-0005-0000-0000-00007A0A0000}"/>
    <cellStyle name="Normal 2 5 7 4" xfId="2686" xr:uid="{00000000-0005-0000-0000-00007B0A0000}"/>
    <cellStyle name="Normal 2 5 7 5" xfId="2687" xr:uid="{00000000-0005-0000-0000-00007C0A0000}"/>
    <cellStyle name="Normal 2 5 8" xfId="2688" xr:uid="{00000000-0005-0000-0000-00007D0A0000}"/>
    <cellStyle name="Normal 2 5 8 2" xfId="2689" xr:uid="{00000000-0005-0000-0000-00007E0A0000}"/>
    <cellStyle name="Normal 2 5 8 2 2" xfId="2690" xr:uid="{00000000-0005-0000-0000-00007F0A0000}"/>
    <cellStyle name="Normal 2 5 8 2 3" xfId="2691" xr:uid="{00000000-0005-0000-0000-0000800A0000}"/>
    <cellStyle name="Normal 2 5 8 3" xfId="2692" xr:uid="{00000000-0005-0000-0000-0000810A0000}"/>
    <cellStyle name="Normal 2 5 8 4" xfId="2693" xr:uid="{00000000-0005-0000-0000-0000820A0000}"/>
    <cellStyle name="Normal 2 5 9" xfId="2694" xr:uid="{00000000-0005-0000-0000-0000830A0000}"/>
    <cellStyle name="Normal 2 5 9 2" xfId="2695" xr:uid="{00000000-0005-0000-0000-0000840A0000}"/>
    <cellStyle name="Normal 2 5 9 3" xfId="2696" xr:uid="{00000000-0005-0000-0000-0000850A0000}"/>
    <cellStyle name="Normal 2 6" xfId="2697" xr:uid="{00000000-0005-0000-0000-0000860A0000}"/>
    <cellStyle name="Normal 2 6 10" xfId="2698" xr:uid="{00000000-0005-0000-0000-0000870A0000}"/>
    <cellStyle name="Normal 2 6 11" xfId="2699" xr:uid="{00000000-0005-0000-0000-0000880A0000}"/>
    <cellStyle name="Normal 2 6 12" xfId="2700" xr:uid="{00000000-0005-0000-0000-0000890A0000}"/>
    <cellStyle name="Normal 2 6 13" xfId="2701" xr:uid="{00000000-0005-0000-0000-00008A0A0000}"/>
    <cellStyle name="Normal 2 6 14" xfId="2702" xr:uid="{00000000-0005-0000-0000-00008B0A0000}"/>
    <cellStyle name="Normal 2 6 15" xfId="2703" xr:uid="{00000000-0005-0000-0000-00008C0A0000}"/>
    <cellStyle name="Normal 2 6 16" xfId="2704" xr:uid="{00000000-0005-0000-0000-00008D0A0000}"/>
    <cellStyle name="Normal 2 6 17" xfId="2705" xr:uid="{00000000-0005-0000-0000-00008E0A0000}"/>
    <cellStyle name="Normal 2 6 18" xfId="2706" xr:uid="{00000000-0005-0000-0000-00008F0A0000}"/>
    <cellStyle name="Normal 2 6 19" xfId="2707" xr:uid="{00000000-0005-0000-0000-0000900A0000}"/>
    <cellStyle name="Normal 2 6 2" xfId="2708" xr:uid="{00000000-0005-0000-0000-0000910A0000}"/>
    <cellStyle name="Normal 2 6 2 10" xfId="2709" xr:uid="{00000000-0005-0000-0000-0000920A0000}"/>
    <cellStyle name="Normal 2 6 2 2" xfId="2710" xr:uid="{00000000-0005-0000-0000-0000930A0000}"/>
    <cellStyle name="Normal 2 6 2 2 2" xfId="2711" xr:uid="{00000000-0005-0000-0000-0000940A0000}"/>
    <cellStyle name="Normal 2 6 2 2 2 2" xfId="2712" xr:uid="{00000000-0005-0000-0000-0000950A0000}"/>
    <cellStyle name="Normal 2 6 2 2 2 2 2" xfId="2713" xr:uid="{00000000-0005-0000-0000-0000960A0000}"/>
    <cellStyle name="Normal 2 6 2 2 2 2 2 2" xfId="2714" xr:uid="{00000000-0005-0000-0000-0000970A0000}"/>
    <cellStyle name="Normal 2 6 2 2 2 2 2 2 2" xfId="2715" xr:uid="{00000000-0005-0000-0000-0000980A0000}"/>
    <cellStyle name="Normal 2 6 2 2 2 2 2 2 2 2" xfId="2716" xr:uid="{00000000-0005-0000-0000-0000990A0000}"/>
    <cellStyle name="Normal 2 6 2 2 2 2 2 2 2 2 2" xfId="2717" xr:uid="{00000000-0005-0000-0000-00009A0A0000}"/>
    <cellStyle name="Normal 2 6 2 2 2 2 2 2 2 2 3" xfId="2718" xr:uid="{00000000-0005-0000-0000-00009B0A0000}"/>
    <cellStyle name="Normal 2 6 2 2 2 2 2 2 2 3" xfId="2719" xr:uid="{00000000-0005-0000-0000-00009C0A0000}"/>
    <cellStyle name="Normal 2 6 2 2 2 2 2 2 2 4" xfId="2720" xr:uid="{00000000-0005-0000-0000-00009D0A0000}"/>
    <cellStyle name="Normal 2 6 2 2 2 2 2 2 3" xfId="2721" xr:uid="{00000000-0005-0000-0000-00009E0A0000}"/>
    <cellStyle name="Normal 2 6 2 2 2 2 2 2 3 2" xfId="2722" xr:uid="{00000000-0005-0000-0000-00009F0A0000}"/>
    <cellStyle name="Normal 2 6 2 2 2 2 2 2 3 3" xfId="2723" xr:uid="{00000000-0005-0000-0000-0000A00A0000}"/>
    <cellStyle name="Normal 2 6 2 2 2 2 2 2 4" xfId="2724" xr:uid="{00000000-0005-0000-0000-0000A10A0000}"/>
    <cellStyle name="Normal 2 6 2 2 2 2 2 2 5" xfId="2725" xr:uid="{00000000-0005-0000-0000-0000A20A0000}"/>
    <cellStyle name="Normal 2 6 2 2 2 2 2 3" xfId="2726" xr:uid="{00000000-0005-0000-0000-0000A30A0000}"/>
    <cellStyle name="Normal 2 6 2 2 2 2 2 3 2" xfId="2727" xr:uid="{00000000-0005-0000-0000-0000A40A0000}"/>
    <cellStyle name="Normal 2 6 2 2 2 2 2 3 2 2" xfId="2728" xr:uid="{00000000-0005-0000-0000-0000A50A0000}"/>
    <cellStyle name="Normal 2 6 2 2 2 2 2 3 2 3" xfId="2729" xr:uid="{00000000-0005-0000-0000-0000A60A0000}"/>
    <cellStyle name="Normal 2 6 2 2 2 2 2 3 3" xfId="2730" xr:uid="{00000000-0005-0000-0000-0000A70A0000}"/>
    <cellStyle name="Normal 2 6 2 2 2 2 2 3 4" xfId="2731" xr:uid="{00000000-0005-0000-0000-0000A80A0000}"/>
    <cellStyle name="Normal 2 6 2 2 2 2 2 4" xfId="2732" xr:uid="{00000000-0005-0000-0000-0000A90A0000}"/>
    <cellStyle name="Normal 2 6 2 2 2 2 2 4 2" xfId="2733" xr:uid="{00000000-0005-0000-0000-0000AA0A0000}"/>
    <cellStyle name="Normal 2 6 2 2 2 2 2 4 3" xfId="2734" xr:uid="{00000000-0005-0000-0000-0000AB0A0000}"/>
    <cellStyle name="Normal 2 6 2 2 2 2 2 5" xfId="2735" xr:uid="{00000000-0005-0000-0000-0000AC0A0000}"/>
    <cellStyle name="Normal 2 6 2 2 2 2 2 6" xfId="2736" xr:uid="{00000000-0005-0000-0000-0000AD0A0000}"/>
    <cellStyle name="Normal 2 6 2 2 2 2 3" xfId="2737" xr:uid="{00000000-0005-0000-0000-0000AE0A0000}"/>
    <cellStyle name="Normal 2 6 2 2 2 2 3 2" xfId="2738" xr:uid="{00000000-0005-0000-0000-0000AF0A0000}"/>
    <cellStyle name="Normal 2 6 2 2 2 2 3 2 2" xfId="2739" xr:uid="{00000000-0005-0000-0000-0000B00A0000}"/>
    <cellStyle name="Normal 2 6 2 2 2 2 3 2 2 2" xfId="2740" xr:uid="{00000000-0005-0000-0000-0000B10A0000}"/>
    <cellStyle name="Normal 2 6 2 2 2 2 3 2 2 3" xfId="2741" xr:uid="{00000000-0005-0000-0000-0000B20A0000}"/>
    <cellStyle name="Normal 2 6 2 2 2 2 3 2 3" xfId="2742" xr:uid="{00000000-0005-0000-0000-0000B30A0000}"/>
    <cellStyle name="Normal 2 6 2 2 2 2 3 2 4" xfId="2743" xr:uid="{00000000-0005-0000-0000-0000B40A0000}"/>
    <cellStyle name="Normal 2 6 2 2 2 2 3 3" xfId="2744" xr:uid="{00000000-0005-0000-0000-0000B50A0000}"/>
    <cellStyle name="Normal 2 6 2 2 2 2 3 3 2" xfId="2745" xr:uid="{00000000-0005-0000-0000-0000B60A0000}"/>
    <cellStyle name="Normal 2 6 2 2 2 2 3 3 3" xfId="2746" xr:uid="{00000000-0005-0000-0000-0000B70A0000}"/>
    <cellStyle name="Normal 2 6 2 2 2 2 3 4" xfId="2747" xr:uid="{00000000-0005-0000-0000-0000B80A0000}"/>
    <cellStyle name="Normal 2 6 2 2 2 2 3 5" xfId="2748" xr:uid="{00000000-0005-0000-0000-0000B90A0000}"/>
    <cellStyle name="Normal 2 6 2 2 2 2 4" xfId="2749" xr:uid="{00000000-0005-0000-0000-0000BA0A0000}"/>
    <cellStyle name="Normal 2 6 2 2 2 2 4 2" xfId="2750" xr:uid="{00000000-0005-0000-0000-0000BB0A0000}"/>
    <cellStyle name="Normal 2 6 2 2 2 2 4 2 2" xfId="2751" xr:uid="{00000000-0005-0000-0000-0000BC0A0000}"/>
    <cellStyle name="Normal 2 6 2 2 2 2 4 2 3" xfId="2752" xr:uid="{00000000-0005-0000-0000-0000BD0A0000}"/>
    <cellStyle name="Normal 2 6 2 2 2 2 4 3" xfId="2753" xr:uid="{00000000-0005-0000-0000-0000BE0A0000}"/>
    <cellStyle name="Normal 2 6 2 2 2 2 4 4" xfId="2754" xr:uid="{00000000-0005-0000-0000-0000BF0A0000}"/>
    <cellStyle name="Normal 2 6 2 2 2 2 5" xfId="2755" xr:uid="{00000000-0005-0000-0000-0000C00A0000}"/>
    <cellStyle name="Normal 2 6 2 2 2 2 5 2" xfId="2756" xr:uid="{00000000-0005-0000-0000-0000C10A0000}"/>
    <cellStyle name="Normal 2 6 2 2 2 2 5 3" xfId="2757" xr:uid="{00000000-0005-0000-0000-0000C20A0000}"/>
    <cellStyle name="Normal 2 6 2 2 2 2 6" xfId="2758" xr:uid="{00000000-0005-0000-0000-0000C30A0000}"/>
    <cellStyle name="Normal 2 6 2 2 2 2 7" xfId="2759" xr:uid="{00000000-0005-0000-0000-0000C40A0000}"/>
    <cellStyle name="Normal 2 6 2 2 2 3" xfId="2760" xr:uid="{00000000-0005-0000-0000-0000C50A0000}"/>
    <cellStyle name="Normal 2 6 2 2 2 3 2" xfId="2761" xr:uid="{00000000-0005-0000-0000-0000C60A0000}"/>
    <cellStyle name="Normal 2 6 2 2 2 3 2 2" xfId="2762" xr:uid="{00000000-0005-0000-0000-0000C70A0000}"/>
    <cellStyle name="Normal 2 6 2 2 2 3 2 2 2" xfId="2763" xr:uid="{00000000-0005-0000-0000-0000C80A0000}"/>
    <cellStyle name="Normal 2 6 2 2 2 3 2 2 2 2" xfId="2764" xr:uid="{00000000-0005-0000-0000-0000C90A0000}"/>
    <cellStyle name="Normal 2 6 2 2 2 3 2 2 2 3" xfId="2765" xr:uid="{00000000-0005-0000-0000-0000CA0A0000}"/>
    <cellStyle name="Normal 2 6 2 2 2 3 2 2 3" xfId="2766" xr:uid="{00000000-0005-0000-0000-0000CB0A0000}"/>
    <cellStyle name="Normal 2 6 2 2 2 3 2 2 4" xfId="2767" xr:uid="{00000000-0005-0000-0000-0000CC0A0000}"/>
    <cellStyle name="Normal 2 6 2 2 2 3 2 3" xfId="2768" xr:uid="{00000000-0005-0000-0000-0000CD0A0000}"/>
    <cellStyle name="Normal 2 6 2 2 2 3 2 3 2" xfId="2769" xr:uid="{00000000-0005-0000-0000-0000CE0A0000}"/>
    <cellStyle name="Normal 2 6 2 2 2 3 2 3 3" xfId="2770" xr:uid="{00000000-0005-0000-0000-0000CF0A0000}"/>
    <cellStyle name="Normal 2 6 2 2 2 3 2 4" xfId="2771" xr:uid="{00000000-0005-0000-0000-0000D00A0000}"/>
    <cellStyle name="Normal 2 6 2 2 2 3 2 5" xfId="2772" xr:uid="{00000000-0005-0000-0000-0000D10A0000}"/>
    <cellStyle name="Normal 2 6 2 2 2 3 3" xfId="2773" xr:uid="{00000000-0005-0000-0000-0000D20A0000}"/>
    <cellStyle name="Normal 2 6 2 2 2 3 3 2" xfId="2774" xr:uid="{00000000-0005-0000-0000-0000D30A0000}"/>
    <cellStyle name="Normal 2 6 2 2 2 3 3 2 2" xfId="2775" xr:uid="{00000000-0005-0000-0000-0000D40A0000}"/>
    <cellStyle name="Normal 2 6 2 2 2 3 3 2 3" xfId="2776" xr:uid="{00000000-0005-0000-0000-0000D50A0000}"/>
    <cellStyle name="Normal 2 6 2 2 2 3 3 3" xfId="2777" xr:uid="{00000000-0005-0000-0000-0000D60A0000}"/>
    <cellStyle name="Normal 2 6 2 2 2 3 3 4" xfId="2778" xr:uid="{00000000-0005-0000-0000-0000D70A0000}"/>
    <cellStyle name="Normal 2 6 2 2 2 3 4" xfId="2779" xr:uid="{00000000-0005-0000-0000-0000D80A0000}"/>
    <cellStyle name="Normal 2 6 2 2 2 3 4 2" xfId="2780" xr:uid="{00000000-0005-0000-0000-0000D90A0000}"/>
    <cellStyle name="Normal 2 6 2 2 2 3 4 3" xfId="2781" xr:uid="{00000000-0005-0000-0000-0000DA0A0000}"/>
    <cellStyle name="Normal 2 6 2 2 2 3 5" xfId="2782" xr:uid="{00000000-0005-0000-0000-0000DB0A0000}"/>
    <cellStyle name="Normal 2 6 2 2 2 3 6" xfId="2783" xr:uid="{00000000-0005-0000-0000-0000DC0A0000}"/>
    <cellStyle name="Normal 2 6 2 2 2 4" xfId="2784" xr:uid="{00000000-0005-0000-0000-0000DD0A0000}"/>
    <cellStyle name="Normal 2 6 2 2 2 4 2" xfId="2785" xr:uid="{00000000-0005-0000-0000-0000DE0A0000}"/>
    <cellStyle name="Normal 2 6 2 2 2 4 2 2" xfId="2786" xr:uid="{00000000-0005-0000-0000-0000DF0A0000}"/>
    <cellStyle name="Normal 2 6 2 2 2 4 2 2 2" xfId="2787" xr:uid="{00000000-0005-0000-0000-0000E00A0000}"/>
    <cellStyle name="Normal 2 6 2 2 2 4 2 2 3" xfId="2788" xr:uid="{00000000-0005-0000-0000-0000E10A0000}"/>
    <cellStyle name="Normal 2 6 2 2 2 4 2 3" xfId="2789" xr:uid="{00000000-0005-0000-0000-0000E20A0000}"/>
    <cellStyle name="Normal 2 6 2 2 2 4 2 4" xfId="2790" xr:uid="{00000000-0005-0000-0000-0000E30A0000}"/>
    <cellStyle name="Normal 2 6 2 2 2 4 3" xfId="2791" xr:uid="{00000000-0005-0000-0000-0000E40A0000}"/>
    <cellStyle name="Normal 2 6 2 2 2 4 3 2" xfId="2792" xr:uid="{00000000-0005-0000-0000-0000E50A0000}"/>
    <cellStyle name="Normal 2 6 2 2 2 4 3 3" xfId="2793" xr:uid="{00000000-0005-0000-0000-0000E60A0000}"/>
    <cellStyle name="Normal 2 6 2 2 2 4 4" xfId="2794" xr:uid="{00000000-0005-0000-0000-0000E70A0000}"/>
    <cellStyle name="Normal 2 6 2 2 2 4 5" xfId="2795" xr:uid="{00000000-0005-0000-0000-0000E80A0000}"/>
    <cellStyle name="Normal 2 6 2 2 2 5" xfId="2796" xr:uid="{00000000-0005-0000-0000-0000E90A0000}"/>
    <cellStyle name="Normal 2 6 2 2 2 5 2" xfId="2797" xr:uid="{00000000-0005-0000-0000-0000EA0A0000}"/>
    <cellStyle name="Normal 2 6 2 2 2 5 2 2" xfId="2798" xr:uid="{00000000-0005-0000-0000-0000EB0A0000}"/>
    <cellStyle name="Normal 2 6 2 2 2 5 2 3" xfId="2799" xr:uid="{00000000-0005-0000-0000-0000EC0A0000}"/>
    <cellStyle name="Normal 2 6 2 2 2 5 3" xfId="2800" xr:uid="{00000000-0005-0000-0000-0000ED0A0000}"/>
    <cellStyle name="Normal 2 6 2 2 2 5 4" xfId="2801" xr:uid="{00000000-0005-0000-0000-0000EE0A0000}"/>
    <cellStyle name="Normal 2 6 2 2 2 6" xfId="2802" xr:uid="{00000000-0005-0000-0000-0000EF0A0000}"/>
    <cellStyle name="Normal 2 6 2 2 2 6 2" xfId="2803" xr:uid="{00000000-0005-0000-0000-0000F00A0000}"/>
    <cellStyle name="Normal 2 6 2 2 2 6 3" xfId="2804" xr:uid="{00000000-0005-0000-0000-0000F10A0000}"/>
    <cellStyle name="Normal 2 6 2 2 2 7" xfId="2805" xr:uid="{00000000-0005-0000-0000-0000F20A0000}"/>
    <cellStyle name="Normal 2 6 2 2 2 8" xfId="2806" xr:uid="{00000000-0005-0000-0000-0000F30A0000}"/>
    <cellStyle name="Normal 2 6 2 2 3" xfId="2807" xr:uid="{00000000-0005-0000-0000-0000F40A0000}"/>
    <cellStyle name="Normal 2 6 2 2 3 2" xfId="2808" xr:uid="{00000000-0005-0000-0000-0000F50A0000}"/>
    <cellStyle name="Normal 2 6 2 2 3 2 2" xfId="2809" xr:uid="{00000000-0005-0000-0000-0000F60A0000}"/>
    <cellStyle name="Normal 2 6 2 2 3 2 2 2" xfId="2810" xr:uid="{00000000-0005-0000-0000-0000F70A0000}"/>
    <cellStyle name="Normal 2 6 2 2 3 2 2 2 2" xfId="2811" xr:uid="{00000000-0005-0000-0000-0000F80A0000}"/>
    <cellStyle name="Normal 2 6 2 2 3 2 2 2 2 2" xfId="2812" xr:uid="{00000000-0005-0000-0000-0000F90A0000}"/>
    <cellStyle name="Normal 2 6 2 2 3 2 2 2 2 3" xfId="2813" xr:uid="{00000000-0005-0000-0000-0000FA0A0000}"/>
    <cellStyle name="Normal 2 6 2 2 3 2 2 2 3" xfId="2814" xr:uid="{00000000-0005-0000-0000-0000FB0A0000}"/>
    <cellStyle name="Normal 2 6 2 2 3 2 2 2 4" xfId="2815" xr:uid="{00000000-0005-0000-0000-0000FC0A0000}"/>
    <cellStyle name="Normal 2 6 2 2 3 2 2 3" xfId="2816" xr:uid="{00000000-0005-0000-0000-0000FD0A0000}"/>
    <cellStyle name="Normal 2 6 2 2 3 2 2 3 2" xfId="2817" xr:uid="{00000000-0005-0000-0000-0000FE0A0000}"/>
    <cellStyle name="Normal 2 6 2 2 3 2 2 3 3" xfId="2818" xr:uid="{00000000-0005-0000-0000-0000FF0A0000}"/>
    <cellStyle name="Normal 2 6 2 2 3 2 2 4" xfId="2819" xr:uid="{00000000-0005-0000-0000-0000000B0000}"/>
    <cellStyle name="Normal 2 6 2 2 3 2 2 5" xfId="2820" xr:uid="{00000000-0005-0000-0000-0000010B0000}"/>
    <cellStyle name="Normal 2 6 2 2 3 2 3" xfId="2821" xr:uid="{00000000-0005-0000-0000-0000020B0000}"/>
    <cellStyle name="Normal 2 6 2 2 3 2 3 2" xfId="2822" xr:uid="{00000000-0005-0000-0000-0000030B0000}"/>
    <cellStyle name="Normal 2 6 2 2 3 2 3 2 2" xfId="2823" xr:uid="{00000000-0005-0000-0000-0000040B0000}"/>
    <cellStyle name="Normal 2 6 2 2 3 2 3 2 3" xfId="2824" xr:uid="{00000000-0005-0000-0000-0000050B0000}"/>
    <cellStyle name="Normal 2 6 2 2 3 2 3 3" xfId="2825" xr:uid="{00000000-0005-0000-0000-0000060B0000}"/>
    <cellStyle name="Normal 2 6 2 2 3 2 3 4" xfId="2826" xr:uid="{00000000-0005-0000-0000-0000070B0000}"/>
    <cellStyle name="Normal 2 6 2 2 3 2 4" xfId="2827" xr:uid="{00000000-0005-0000-0000-0000080B0000}"/>
    <cellStyle name="Normal 2 6 2 2 3 2 4 2" xfId="2828" xr:uid="{00000000-0005-0000-0000-0000090B0000}"/>
    <cellStyle name="Normal 2 6 2 2 3 2 4 3" xfId="2829" xr:uid="{00000000-0005-0000-0000-00000A0B0000}"/>
    <cellStyle name="Normal 2 6 2 2 3 2 5" xfId="2830" xr:uid="{00000000-0005-0000-0000-00000B0B0000}"/>
    <cellStyle name="Normal 2 6 2 2 3 2 6" xfId="2831" xr:uid="{00000000-0005-0000-0000-00000C0B0000}"/>
    <cellStyle name="Normal 2 6 2 2 3 3" xfId="2832" xr:uid="{00000000-0005-0000-0000-00000D0B0000}"/>
    <cellStyle name="Normal 2 6 2 2 3 3 2" xfId="2833" xr:uid="{00000000-0005-0000-0000-00000E0B0000}"/>
    <cellStyle name="Normal 2 6 2 2 3 3 2 2" xfId="2834" xr:uid="{00000000-0005-0000-0000-00000F0B0000}"/>
    <cellStyle name="Normal 2 6 2 2 3 3 2 2 2" xfId="2835" xr:uid="{00000000-0005-0000-0000-0000100B0000}"/>
    <cellStyle name="Normal 2 6 2 2 3 3 2 2 3" xfId="2836" xr:uid="{00000000-0005-0000-0000-0000110B0000}"/>
    <cellStyle name="Normal 2 6 2 2 3 3 2 3" xfId="2837" xr:uid="{00000000-0005-0000-0000-0000120B0000}"/>
    <cellStyle name="Normal 2 6 2 2 3 3 2 4" xfId="2838" xr:uid="{00000000-0005-0000-0000-0000130B0000}"/>
    <cellStyle name="Normal 2 6 2 2 3 3 3" xfId="2839" xr:uid="{00000000-0005-0000-0000-0000140B0000}"/>
    <cellStyle name="Normal 2 6 2 2 3 3 3 2" xfId="2840" xr:uid="{00000000-0005-0000-0000-0000150B0000}"/>
    <cellStyle name="Normal 2 6 2 2 3 3 3 3" xfId="2841" xr:uid="{00000000-0005-0000-0000-0000160B0000}"/>
    <cellStyle name="Normal 2 6 2 2 3 3 4" xfId="2842" xr:uid="{00000000-0005-0000-0000-0000170B0000}"/>
    <cellStyle name="Normal 2 6 2 2 3 3 5" xfId="2843" xr:uid="{00000000-0005-0000-0000-0000180B0000}"/>
    <cellStyle name="Normal 2 6 2 2 3 4" xfId="2844" xr:uid="{00000000-0005-0000-0000-0000190B0000}"/>
    <cellStyle name="Normal 2 6 2 2 3 4 2" xfId="2845" xr:uid="{00000000-0005-0000-0000-00001A0B0000}"/>
    <cellStyle name="Normal 2 6 2 2 3 4 2 2" xfId="2846" xr:uid="{00000000-0005-0000-0000-00001B0B0000}"/>
    <cellStyle name="Normal 2 6 2 2 3 4 2 3" xfId="2847" xr:uid="{00000000-0005-0000-0000-00001C0B0000}"/>
    <cellStyle name="Normal 2 6 2 2 3 4 3" xfId="2848" xr:uid="{00000000-0005-0000-0000-00001D0B0000}"/>
    <cellStyle name="Normal 2 6 2 2 3 4 4" xfId="2849" xr:uid="{00000000-0005-0000-0000-00001E0B0000}"/>
    <cellStyle name="Normal 2 6 2 2 3 5" xfId="2850" xr:uid="{00000000-0005-0000-0000-00001F0B0000}"/>
    <cellStyle name="Normal 2 6 2 2 3 5 2" xfId="2851" xr:uid="{00000000-0005-0000-0000-0000200B0000}"/>
    <cellStyle name="Normal 2 6 2 2 3 5 3" xfId="2852" xr:uid="{00000000-0005-0000-0000-0000210B0000}"/>
    <cellStyle name="Normal 2 6 2 2 3 6" xfId="2853" xr:uid="{00000000-0005-0000-0000-0000220B0000}"/>
    <cellStyle name="Normal 2 6 2 2 3 7" xfId="2854" xr:uid="{00000000-0005-0000-0000-0000230B0000}"/>
    <cellStyle name="Normal 2 6 2 2 4" xfId="2855" xr:uid="{00000000-0005-0000-0000-0000240B0000}"/>
    <cellStyle name="Normal 2 6 2 2 4 2" xfId="2856" xr:uid="{00000000-0005-0000-0000-0000250B0000}"/>
    <cellStyle name="Normal 2 6 2 2 4 2 2" xfId="2857" xr:uid="{00000000-0005-0000-0000-0000260B0000}"/>
    <cellStyle name="Normal 2 6 2 2 4 2 2 2" xfId="2858" xr:uid="{00000000-0005-0000-0000-0000270B0000}"/>
    <cellStyle name="Normal 2 6 2 2 4 2 2 2 2" xfId="2859" xr:uid="{00000000-0005-0000-0000-0000280B0000}"/>
    <cellStyle name="Normal 2 6 2 2 4 2 2 2 3" xfId="2860" xr:uid="{00000000-0005-0000-0000-0000290B0000}"/>
    <cellStyle name="Normal 2 6 2 2 4 2 2 3" xfId="2861" xr:uid="{00000000-0005-0000-0000-00002A0B0000}"/>
    <cellStyle name="Normal 2 6 2 2 4 2 2 4" xfId="2862" xr:uid="{00000000-0005-0000-0000-00002B0B0000}"/>
    <cellStyle name="Normal 2 6 2 2 4 2 3" xfId="2863" xr:uid="{00000000-0005-0000-0000-00002C0B0000}"/>
    <cellStyle name="Normal 2 6 2 2 4 2 3 2" xfId="2864" xr:uid="{00000000-0005-0000-0000-00002D0B0000}"/>
    <cellStyle name="Normal 2 6 2 2 4 2 3 3" xfId="2865" xr:uid="{00000000-0005-0000-0000-00002E0B0000}"/>
    <cellStyle name="Normal 2 6 2 2 4 2 4" xfId="2866" xr:uid="{00000000-0005-0000-0000-00002F0B0000}"/>
    <cellStyle name="Normal 2 6 2 2 4 2 5" xfId="2867" xr:uid="{00000000-0005-0000-0000-0000300B0000}"/>
    <cellStyle name="Normal 2 6 2 2 4 3" xfId="2868" xr:uid="{00000000-0005-0000-0000-0000310B0000}"/>
    <cellStyle name="Normal 2 6 2 2 4 3 2" xfId="2869" xr:uid="{00000000-0005-0000-0000-0000320B0000}"/>
    <cellStyle name="Normal 2 6 2 2 4 3 2 2" xfId="2870" xr:uid="{00000000-0005-0000-0000-0000330B0000}"/>
    <cellStyle name="Normal 2 6 2 2 4 3 2 3" xfId="2871" xr:uid="{00000000-0005-0000-0000-0000340B0000}"/>
    <cellStyle name="Normal 2 6 2 2 4 3 3" xfId="2872" xr:uid="{00000000-0005-0000-0000-0000350B0000}"/>
    <cellStyle name="Normal 2 6 2 2 4 3 4" xfId="2873" xr:uid="{00000000-0005-0000-0000-0000360B0000}"/>
    <cellStyle name="Normal 2 6 2 2 4 4" xfId="2874" xr:uid="{00000000-0005-0000-0000-0000370B0000}"/>
    <cellStyle name="Normal 2 6 2 2 4 4 2" xfId="2875" xr:uid="{00000000-0005-0000-0000-0000380B0000}"/>
    <cellStyle name="Normal 2 6 2 2 4 4 3" xfId="2876" xr:uid="{00000000-0005-0000-0000-0000390B0000}"/>
    <cellStyle name="Normal 2 6 2 2 4 5" xfId="2877" xr:uid="{00000000-0005-0000-0000-00003A0B0000}"/>
    <cellStyle name="Normal 2 6 2 2 4 6" xfId="2878" xr:uid="{00000000-0005-0000-0000-00003B0B0000}"/>
    <cellStyle name="Normal 2 6 2 2 5" xfId="2879" xr:uid="{00000000-0005-0000-0000-00003C0B0000}"/>
    <cellStyle name="Normal 2 6 2 2 5 2" xfId="2880" xr:uid="{00000000-0005-0000-0000-00003D0B0000}"/>
    <cellStyle name="Normal 2 6 2 2 5 2 2" xfId="2881" xr:uid="{00000000-0005-0000-0000-00003E0B0000}"/>
    <cellStyle name="Normal 2 6 2 2 5 2 2 2" xfId="2882" xr:uid="{00000000-0005-0000-0000-00003F0B0000}"/>
    <cellStyle name="Normal 2 6 2 2 5 2 2 3" xfId="2883" xr:uid="{00000000-0005-0000-0000-0000400B0000}"/>
    <cellStyle name="Normal 2 6 2 2 5 2 3" xfId="2884" xr:uid="{00000000-0005-0000-0000-0000410B0000}"/>
    <cellStyle name="Normal 2 6 2 2 5 2 4" xfId="2885" xr:uid="{00000000-0005-0000-0000-0000420B0000}"/>
    <cellStyle name="Normal 2 6 2 2 5 3" xfId="2886" xr:uid="{00000000-0005-0000-0000-0000430B0000}"/>
    <cellStyle name="Normal 2 6 2 2 5 3 2" xfId="2887" xr:uid="{00000000-0005-0000-0000-0000440B0000}"/>
    <cellStyle name="Normal 2 6 2 2 5 3 3" xfId="2888" xr:uid="{00000000-0005-0000-0000-0000450B0000}"/>
    <cellStyle name="Normal 2 6 2 2 5 4" xfId="2889" xr:uid="{00000000-0005-0000-0000-0000460B0000}"/>
    <cellStyle name="Normal 2 6 2 2 5 5" xfId="2890" xr:uid="{00000000-0005-0000-0000-0000470B0000}"/>
    <cellStyle name="Normal 2 6 2 2 6" xfId="2891" xr:uid="{00000000-0005-0000-0000-0000480B0000}"/>
    <cellStyle name="Normal 2 6 2 2 6 2" xfId="2892" xr:uid="{00000000-0005-0000-0000-0000490B0000}"/>
    <cellStyle name="Normal 2 6 2 2 6 2 2" xfId="2893" xr:uid="{00000000-0005-0000-0000-00004A0B0000}"/>
    <cellStyle name="Normal 2 6 2 2 6 2 3" xfId="2894" xr:uid="{00000000-0005-0000-0000-00004B0B0000}"/>
    <cellStyle name="Normal 2 6 2 2 6 3" xfId="2895" xr:uid="{00000000-0005-0000-0000-00004C0B0000}"/>
    <cellStyle name="Normal 2 6 2 2 6 4" xfId="2896" xr:uid="{00000000-0005-0000-0000-00004D0B0000}"/>
    <cellStyle name="Normal 2 6 2 2 7" xfId="2897" xr:uid="{00000000-0005-0000-0000-00004E0B0000}"/>
    <cellStyle name="Normal 2 6 2 2 7 2" xfId="2898" xr:uid="{00000000-0005-0000-0000-00004F0B0000}"/>
    <cellStyle name="Normal 2 6 2 2 7 3" xfId="2899" xr:uid="{00000000-0005-0000-0000-0000500B0000}"/>
    <cellStyle name="Normal 2 6 2 2 8" xfId="2900" xr:uid="{00000000-0005-0000-0000-0000510B0000}"/>
    <cellStyle name="Normal 2 6 2 2 9" xfId="2901" xr:uid="{00000000-0005-0000-0000-0000520B0000}"/>
    <cellStyle name="Normal 2 6 2 3" xfId="2902" xr:uid="{00000000-0005-0000-0000-0000530B0000}"/>
    <cellStyle name="Normal 2 6 2 3 2" xfId="2903" xr:uid="{00000000-0005-0000-0000-0000540B0000}"/>
    <cellStyle name="Normal 2 6 2 3 2 2" xfId="2904" xr:uid="{00000000-0005-0000-0000-0000550B0000}"/>
    <cellStyle name="Normal 2 6 2 3 2 2 2" xfId="2905" xr:uid="{00000000-0005-0000-0000-0000560B0000}"/>
    <cellStyle name="Normal 2 6 2 3 2 2 2 2" xfId="2906" xr:uid="{00000000-0005-0000-0000-0000570B0000}"/>
    <cellStyle name="Normal 2 6 2 3 2 2 2 2 2" xfId="2907" xr:uid="{00000000-0005-0000-0000-0000580B0000}"/>
    <cellStyle name="Normal 2 6 2 3 2 2 2 2 2 2" xfId="2908" xr:uid="{00000000-0005-0000-0000-0000590B0000}"/>
    <cellStyle name="Normal 2 6 2 3 2 2 2 2 2 3" xfId="2909" xr:uid="{00000000-0005-0000-0000-00005A0B0000}"/>
    <cellStyle name="Normal 2 6 2 3 2 2 2 2 3" xfId="2910" xr:uid="{00000000-0005-0000-0000-00005B0B0000}"/>
    <cellStyle name="Normal 2 6 2 3 2 2 2 2 4" xfId="2911" xr:uid="{00000000-0005-0000-0000-00005C0B0000}"/>
    <cellStyle name="Normal 2 6 2 3 2 2 2 3" xfId="2912" xr:uid="{00000000-0005-0000-0000-00005D0B0000}"/>
    <cellStyle name="Normal 2 6 2 3 2 2 2 3 2" xfId="2913" xr:uid="{00000000-0005-0000-0000-00005E0B0000}"/>
    <cellStyle name="Normal 2 6 2 3 2 2 2 3 3" xfId="2914" xr:uid="{00000000-0005-0000-0000-00005F0B0000}"/>
    <cellStyle name="Normal 2 6 2 3 2 2 2 4" xfId="2915" xr:uid="{00000000-0005-0000-0000-0000600B0000}"/>
    <cellStyle name="Normal 2 6 2 3 2 2 2 5" xfId="2916" xr:uid="{00000000-0005-0000-0000-0000610B0000}"/>
    <cellStyle name="Normal 2 6 2 3 2 2 3" xfId="2917" xr:uid="{00000000-0005-0000-0000-0000620B0000}"/>
    <cellStyle name="Normal 2 6 2 3 2 2 3 2" xfId="2918" xr:uid="{00000000-0005-0000-0000-0000630B0000}"/>
    <cellStyle name="Normal 2 6 2 3 2 2 3 2 2" xfId="2919" xr:uid="{00000000-0005-0000-0000-0000640B0000}"/>
    <cellStyle name="Normal 2 6 2 3 2 2 3 2 3" xfId="2920" xr:uid="{00000000-0005-0000-0000-0000650B0000}"/>
    <cellStyle name="Normal 2 6 2 3 2 2 3 3" xfId="2921" xr:uid="{00000000-0005-0000-0000-0000660B0000}"/>
    <cellStyle name="Normal 2 6 2 3 2 2 3 4" xfId="2922" xr:uid="{00000000-0005-0000-0000-0000670B0000}"/>
    <cellStyle name="Normal 2 6 2 3 2 2 4" xfId="2923" xr:uid="{00000000-0005-0000-0000-0000680B0000}"/>
    <cellStyle name="Normal 2 6 2 3 2 2 4 2" xfId="2924" xr:uid="{00000000-0005-0000-0000-0000690B0000}"/>
    <cellStyle name="Normal 2 6 2 3 2 2 4 3" xfId="2925" xr:uid="{00000000-0005-0000-0000-00006A0B0000}"/>
    <cellStyle name="Normal 2 6 2 3 2 2 5" xfId="2926" xr:uid="{00000000-0005-0000-0000-00006B0B0000}"/>
    <cellStyle name="Normal 2 6 2 3 2 2 6" xfId="2927" xr:uid="{00000000-0005-0000-0000-00006C0B0000}"/>
    <cellStyle name="Normal 2 6 2 3 2 3" xfId="2928" xr:uid="{00000000-0005-0000-0000-00006D0B0000}"/>
    <cellStyle name="Normal 2 6 2 3 2 3 2" xfId="2929" xr:uid="{00000000-0005-0000-0000-00006E0B0000}"/>
    <cellStyle name="Normal 2 6 2 3 2 3 2 2" xfId="2930" xr:uid="{00000000-0005-0000-0000-00006F0B0000}"/>
    <cellStyle name="Normal 2 6 2 3 2 3 2 2 2" xfId="2931" xr:uid="{00000000-0005-0000-0000-0000700B0000}"/>
    <cellStyle name="Normal 2 6 2 3 2 3 2 2 3" xfId="2932" xr:uid="{00000000-0005-0000-0000-0000710B0000}"/>
    <cellStyle name="Normal 2 6 2 3 2 3 2 3" xfId="2933" xr:uid="{00000000-0005-0000-0000-0000720B0000}"/>
    <cellStyle name="Normal 2 6 2 3 2 3 2 4" xfId="2934" xr:uid="{00000000-0005-0000-0000-0000730B0000}"/>
    <cellStyle name="Normal 2 6 2 3 2 3 3" xfId="2935" xr:uid="{00000000-0005-0000-0000-0000740B0000}"/>
    <cellStyle name="Normal 2 6 2 3 2 3 3 2" xfId="2936" xr:uid="{00000000-0005-0000-0000-0000750B0000}"/>
    <cellStyle name="Normal 2 6 2 3 2 3 3 3" xfId="2937" xr:uid="{00000000-0005-0000-0000-0000760B0000}"/>
    <cellStyle name="Normal 2 6 2 3 2 3 4" xfId="2938" xr:uid="{00000000-0005-0000-0000-0000770B0000}"/>
    <cellStyle name="Normal 2 6 2 3 2 3 5" xfId="2939" xr:uid="{00000000-0005-0000-0000-0000780B0000}"/>
    <cellStyle name="Normal 2 6 2 3 2 4" xfId="2940" xr:uid="{00000000-0005-0000-0000-0000790B0000}"/>
    <cellStyle name="Normal 2 6 2 3 2 4 2" xfId="2941" xr:uid="{00000000-0005-0000-0000-00007A0B0000}"/>
    <cellStyle name="Normal 2 6 2 3 2 4 2 2" xfId="2942" xr:uid="{00000000-0005-0000-0000-00007B0B0000}"/>
    <cellStyle name="Normal 2 6 2 3 2 4 2 3" xfId="2943" xr:uid="{00000000-0005-0000-0000-00007C0B0000}"/>
    <cellStyle name="Normal 2 6 2 3 2 4 3" xfId="2944" xr:uid="{00000000-0005-0000-0000-00007D0B0000}"/>
    <cellStyle name="Normal 2 6 2 3 2 4 4" xfId="2945" xr:uid="{00000000-0005-0000-0000-00007E0B0000}"/>
    <cellStyle name="Normal 2 6 2 3 2 5" xfId="2946" xr:uid="{00000000-0005-0000-0000-00007F0B0000}"/>
    <cellStyle name="Normal 2 6 2 3 2 5 2" xfId="2947" xr:uid="{00000000-0005-0000-0000-0000800B0000}"/>
    <cellStyle name="Normal 2 6 2 3 2 5 3" xfId="2948" xr:uid="{00000000-0005-0000-0000-0000810B0000}"/>
    <cellStyle name="Normal 2 6 2 3 2 6" xfId="2949" xr:uid="{00000000-0005-0000-0000-0000820B0000}"/>
    <cellStyle name="Normal 2 6 2 3 2 7" xfId="2950" xr:uid="{00000000-0005-0000-0000-0000830B0000}"/>
    <cellStyle name="Normal 2 6 2 3 3" xfId="2951" xr:uid="{00000000-0005-0000-0000-0000840B0000}"/>
    <cellStyle name="Normal 2 6 2 3 3 2" xfId="2952" xr:uid="{00000000-0005-0000-0000-0000850B0000}"/>
    <cellStyle name="Normal 2 6 2 3 3 2 2" xfId="2953" xr:uid="{00000000-0005-0000-0000-0000860B0000}"/>
    <cellStyle name="Normal 2 6 2 3 3 2 2 2" xfId="2954" xr:uid="{00000000-0005-0000-0000-0000870B0000}"/>
    <cellStyle name="Normal 2 6 2 3 3 2 2 2 2" xfId="2955" xr:uid="{00000000-0005-0000-0000-0000880B0000}"/>
    <cellStyle name="Normal 2 6 2 3 3 2 2 2 3" xfId="2956" xr:uid="{00000000-0005-0000-0000-0000890B0000}"/>
    <cellStyle name="Normal 2 6 2 3 3 2 2 3" xfId="2957" xr:uid="{00000000-0005-0000-0000-00008A0B0000}"/>
    <cellStyle name="Normal 2 6 2 3 3 2 2 4" xfId="2958" xr:uid="{00000000-0005-0000-0000-00008B0B0000}"/>
    <cellStyle name="Normal 2 6 2 3 3 2 3" xfId="2959" xr:uid="{00000000-0005-0000-0000-00008C0B0000}"/>
    <cellStyle name="Normal 2 6 2 3 3 2 3 2" xfId="2960" xr:uid="{00000000-0005-0000-0000-00008D0B0000}"/>
    <cellStyle name="Normal 2 6 2 3 3 2 3 3" xfId="2961" xr:uid="{00000000-0005-0000-0000-00008E0B0000}"/>
    <cellStyle name="Normal 2 6 2 3 3 2 4" xfId="2962" xr:uid="{00000000-0005-0000-0000-00008F0B0000}"/>
    <cellStyle name="Normal 2 6 2 3 3 2 5" xfId="2963" xr:uid="{00000000-0005-0000-0000-0000900B0000}"/>
    <cellStyle name="Normal 2 6 2 3 3 3" xfId="2964" xr:uid="{00000000-0005-0000-0000-0000910B0000}"/>
    <cellStyle name="Normal 2 6 2 3 3 3 2" xfId="2965" xr:uid="{00000000-0005-0000-0000-0000920B0000}"/>
    <cellStyle name="Normal 2 6 2 3 3 3 2 2" xfId="2966" xr:uid="{00000000-0005-0000-0000-0000930B0000}"/>
    <cellStyle name="Normal 2 6 2 3 3 3 2 3" xfId="2967" xr:uid="{00000000-0005-0000-0000-0000940B0000}"/>
    <cellStyle name="Normal 2 6 2 3 3 3 3" xfId="2968" xr:uid="{00000000-0005-0000-0000-0000950B0000}"/>
    <cellStyle name="Normal 2 6 2 3 3 3 4" xfId="2969" xr:uid="{00000000-0005-0000-0000-0000960B0000}"/>
    <cellStyle name="Normal 2 6 2 3 3 4" xfId="2970" xr:uid="{00000000-0005-0000-0000-0000970B0000}"/>
    <cellStyle name="Normal 2 6 2 3 3 4 2" xfId="2971" xr:uid="{00000000-0005-0000-0000-0000980B0000}"/>
    <cellStyle name="Normal 2 6 2 3 3 4 3" xfId="2972" xr:uid="{00000000-0005-0000-0000-0000990B0000}"/>
    <cellStyle name="Normal 2 6 2 3 3 5" xfId="2973" xr:uid="{00000000-0005-0000-0000-00009A0B0000}"/>
    <cellStyle name="Normal 2 6 2 3 3 6" xfId="2974" xr:uid="{00000000-0005-0000-0000-00009B0B0000}"/>
    <cellStyle name="Normal 2 6 2 3 4" xfId="2975" xr:uid="{00000000-0005-0000-0000-00009C0B0000}"/>
    <cellStyle name="Normal 2 6 2 3 4 2" xfId="2976" xr:uid="{00000000-0005-0000-0000-00009D0B0000}"/>
    <cellStyle name="Normal 2 6 2 3 4 2 2" xfId="2977" xr:uid="{00000000-0005-0000-0000-00009E0B0000}"/>
    <cellStyle name="Normal 2 6 2 3 4 2 2 2" xfId="2978" xr:uid="{00000000-0005-0000-0000-00009F0B0000}"/>
    <cellStyle name="Normal 2 6 2 3 4 2 2 3" xfId="2979" xr:uid="{00000000-0005-0000-0000-0000A00B0000}"/>
    <cellStyle name="Normal 2 6 2 3 4 2 3" xfId="2980" xr:uid="{00000000-0005-0000-0000-0000A10B0000}"/>
    <cellStyle name="Normal 2 6 2 3 4 2 4" xfId="2981" xr:uid="{00000000-0005-0000-0000-0000A20B0000}"/>
    <cellStyle name="Normal 2 6 2 3 4 3" xfId="2982" xr:uid="{00000000-0005-0000-0000-0000A30B0000}"/>
    <cellStyle name="Normal 2 6 2 3 4 3 2" xfId="2983" xr:uid="{00000000-0005-0000-0000-0000A40B0000}"/>
    <cellStyle name="Normal 2 6 2 3 4 3 3" xfId="2984" xr:uid="{00000000-0005-0000-0000-0000A50B0000}"/>
    <cellStyle name="Normal 2 6 2 3 4 4" xfId="2985" xr:uid="{00000000-0005-0000-0000-0000A60B0000}"/>
    <cellStyle name="Normal 2 6 2 3 4 5" xfId="2986" xr:uid="{00000000-0005-0000-0000-0000A70B0000}"/>
    <cellStyle name="Normal 2 6 2 3 5" xfId="2987" xr:uid="{00000000-0005-0000-0000-0000A80B0000}"/>
    <cellStyle name="Normal 2 6 2 3 5 2" xfId="2988" xr:uid="{00000000-0005-0000-0000-0000A90B0000}"/>
    <cellStyle name="Normal 2 6 2 3 5 2 2" xfId="2989" xr:uid="{00000000-0005-0000-0000-0000AA0B0000}"/>
    <cellStyle name="Normal 2 6 2 3 5 2 3" xfId="2990" xr:uid="{00000000-0005-0000-0000-0000AB0B0000}"/>
    <cellStyle name="Normal 2 6 2 3 5 3" xfId="2991" xr:uid="{00000000-0005-0000-0000-0000AC0B0000}"/>
    <cellStyle name="Normal 2 6 2 3 5 4" xfId="2992" xr:uid="{00000000-0005-0000-0000-0000AD0B0000}"/>
    <cellStyle name="Normal 2 6 2 3 6" xfId="2993" xr:uid="{00000000-0005-0000-0000-0000AE0B0000}"/>
    <cellStyle name="Normal 2 6 2 3 6 2" xfId="2994" xr:uid="{00000000-0005-0000-0000-0000AF0B0000}"/>
    <cellStyle name="Normal 2 6 2 3 6 3" xfId="2995" xr:uid="{00000000-0005-0000-0000-0000B00B0000}"/>
    <cellStyle name="Normal 2 6 2 3 7" xfId="2996" xr:uid="{00000000-0005-0000-0000-0000B10B0000}"/>
    <cellStyle name="Normal 2 6 2 3 8" xfId="2997" xr:uid="{00000000-0005-0000-0000-0000B20B0000}"/>
    <cellStyle name="Normal 2 6 2 4" xfId="2998" xr:uid="{00000000-0005-0000-0000-0000B30B0000}"/>
    <cellStyle name="Normal 2 6 2 4 2" xfId="2999" xr:uid="{00000000-0005-0000-0000-0000B40B0000}"/>
    <cellStyle name="Normal 2 6 2 4 2 2" xfId="3000" xr:uid="{00000000-0005-0000-0000-0000B50B0000}"/>
    <cellStyle name="Normal 2 6 2 4 2 2 2" xfId="3001" xr:uid="{00000000-0005-0000-0000-0000B60B0000}"/>
    <cellStyle name="Normal 2 6 2 4 2 2 2 2" xfId="3002" xr:uid="{00000000-0005-0000-0000-0000B70B0000}"/>
    <cellStyle name="Normal 2 6 2 4 2 2 2 2 2" xfId="3003" xr:uid="{00000000-0005-0000-0000-0000B80B0000}"/>
    <cellStyle name="Normal 2 6 2 4 2 2 2 2 3" xfId="3004" xr:uid="{00000000-0005-0000-0000-0000B90B0000}"/>
    <cellStyle name="Normal 2 6 2 4 2 2 2 3" xfId="3005" xr:uid="{00000000-0005-0000-0000-0000BA0B0000}"/>
    <cellStyle name="Normal 2 6 2 4 2 2 2 4" xfId="3006" xr:uid="{00000000-0005-0000-0000-0000BB0B0000}"/>
    <cellStyle name="Normal 2 6 2 4 2 2 3" xfId="3007" xr:uid="{00000000-0005-0000-0000-0000BC0B0000}"/>
    <cellStyle name="Normal 2 6 2 4 2 2 3 2" xfId="3008" xr:uid="{00000000-0005-0000-0000-0000BD0B0000}"/>
    <cellStyle name="Normal 2 6 2 4 2 2 3 3" xfId="3009" xr:uid="{00000000-0005-0000-0000-0000BE0B0000}"/>
    <cellStyle name="Normal 2 6 2 4 2 2 4" xfId="3010" xr:uid="{00000000-0005-0000-0000-0000BF0B0000}"/>
    <cellStyle name="Normal 2 6 2 4 2 2 5" xfId="3011" xr:uid="{00000000-0005-0000-0000-0000C00B0000}"/>
    <cellStyle name="Normal 2 6 2 4 2 3" xfId="3012" xr:uid="{00000000-0005-0000-0000-0000C10B0000}"/>
    <cellStyle name="Normal 2 6 2 4 2 3 2" xfId="3013" xr:uid="{00000000-0005-0000-0000-0000C20B0000}"/>
    <cellStyle name="Normal 2 6 2 4 2 3 2 2" xfId="3014" xr:uid="{00000000-0005-0000-0000-0000C30B0000}"/>
    <cellStyle name="Normal 2 6 2 4 2 3 2 3" xfId="3015" xr:uid="{00000000-0005-0000-0000-0000C40B0000}"/>
    <cellStyle name="Normal 2 6 2 4 2 3 3" xfId="3016" xr:uid="{00000000-0005-0000-0000-0000C50B0000}"/>
    <cellStyle name="Normal 2 6 2 4 2 3 4" xfId="3017" xr:uid="{00000000-0005-0000-0000-0000C60B0000}"/>
    <cellStyle name="Normal 2 6 2 4 2 4" xfId="3018" xr:uid="{00000000-0005-0000-0000-0000C70B0000}"/>
    <cellStyle name="Normal 2 6 2 4 2 4 2" xfId="3019" xr:uid="{00000000-0005-0000-0000-0000C80B0000}"/>
    <cellStyle name="Normal 2 6 2 4 2 4 3" xfId="3020" xr:uid="{00000000-0005-0000-0000-0000C90B0000}"/>
    <cellStyle name="Normal 2 6 2 4 2 5" xfId="3021" xr:uid="{00000000-0005-0000-0000-0000CA0B0000}"/>
    <cellStyle name="Normal 2 6 2 4 2 6" xfId="3022" xr:uid="{00000000-0005-0000-0000-0000CB0B0000}"/>
    <cellStyle name="Normal 2 6 2 4 3" xfId="3023" xr:uid="{00000000-0005-0000-0000-0000CC0B0000}"/>
    <cellStyle name="Normal 2 6 2 4 3 2" xfId="3024" xr:uid="{00000000-0005-0000-0000-0000CD0B0000}"/>
    <cellStyle name="Normal 2 6 2 4 3 2 2" xfId="3025" xr:uid="{00000000-0005-0000-0000-0000CE0B0000}"/>
    <cellStyle name="Normal 2 6 2 4 3 2 2 2" xfId="3026" xr:uid="{00000000-0005-0000-0000-0000CF0B0000}"/>
    <cellStyle name="Normal 2 6 2 4 3 2 2 3" xfId="3027" xr:uid="{00000000-0005-0000-0000-0000D00B0000}"/>
    <cellStyle name="Normal 2 6 2 4 3 2 3" xfId="3028" xr:uid="{00000000-0005-0000-0000-0000D10B0000}"/>
    <cellStyle name="Normal 2 6 2 4 3 2 4" xfId="3029" xr:uid="{00000000-0005-0000-0000-0000D20B0000}"/>
    <cellStyle name="Normal 2 6 2 4 3 3" xfId="3030" xr:uid="{00000000-0005-0000-0000-0000D30B0000}"/>
    <cellStyle name="Normal 2 6 2 4 3 3 2" xfId="3031" xr:uid="{00000000-0005-0000-0000-0000D40B0000}"/>
    <cellStyle name="Normal 2 6 2 4 3 3 3" xfId="3032" xr:uid="{00000000-0005-0000-0000-0000D50B0000}"/>
    <cellStyle name="Normal 2 6 2 4 3 4" xfId="3033" xr:uid="{00000000-0005-0000-0000-0000D60B0000}"/>
    <cellStyle name="Normal 2 6 2 4 3 5" xfId="3034" xr:uid="{00000000-0005-0000-0000-0000D70B0000}"/>
    <cellStyle name="Normal 2 6 2 4 4" xfId="3035" xr:uid="{00000000-0005-0000-0000-0000D80B0000}"/>
    <cellStyle name="Normal 2 6 2 4 4 2" xfId="3036" xr:uid="{00000000-0005-0000-0000-0000D90B0000}"/>
    <cellStyle name="Normal 2 6 2 4 4 2 2" xfId="3037" xr:uid="{00000000-0005-0000-0000-0000DA0B0000}"/>
    <cellStyle name="Normal 2 6 2 4 4 2 3" xfId="3038" xr:uid="{00000000-0005-0000-0000-0000DB0B0000}"/>
    <cellStyle name="Normal 2 6 2 4 4 3" xfId="3039" xr:uid="{00000000-0005-0000-0000-0000DC0B0000}"/>
    <cellStyle name="Normal 2 6 2 4 4 4" xfId="3040" xr:uid="{00000000-0005-0000-0000-0000DD0B0000}"/>
    <cellStyle name="Normal 2 6 2 4 5" xfId="3041" xr:uid="{00000000-0005-0000-0000-0000DE0B0000}"/>
    <cellStyle name="Normal 2 6 2 4 5 2" xfId="3042" xr:uid="{00000000-0005-0000-0000-0000DF0B0000}"/>
    <cellStyle name="Normal 2 6 2 4 5 3" xfId="3043" xr:uid="{00000000-0005-0000-0000-0000E00B0000}"/>
    <cellStyle name="Normal 2 6 2 4 6" xfId="3044" xr:uid="{00000000-0005-0000-0000-0000E10B0000}"/>
    <cellStyle name="Normal 2 6 2 4 7" xfId="3045" xr:uid="{00000000-0005-0000-0000-0000E20B0000}"/>
    <cellStyle name="Normal 2 6 2 5" xfId="3046" xr:uid="{00000000-0005-0000-0000-0000E30B0000}"/>
    <cellStyle name="Normal 2 6 2 5 2" xfId="3047" xr:uid="{00000000-0005-0000-0000-0000E40B0000}"/>
    <cellStyle name="Normal 2 6 2 5 2 2" xfId="3048" xr:uid="{00000000-0005-0000-0000-0000E50B0000}"/>
    <cellStyle name="Normal 2 6 2 5 2 2 2" xfId="3049" xr:uid="{00000000-0005-0000-0000-0000E60B0000}"/>
    <cellStyle name="Normal 2 6 2 5 2 2 2 2" xfId="3050" xr:uid="{00000000-0005-0000-0000-0000E70B0000}"/>
    <cellStyle name="Normal 2 6 2 5 2 2 2 3" xfId="3051" xr:uid="{00000000-0005-0000-0000-0000E80B0000}"/>
    <cellStyle name="Normal 2 6 2 5 2 2 3" xfId="3052" xr:uid="{00000000-0005-0000-0000-0000E90B0000}"/>
    <cellStyle name="Normal 2 6 2 5 2 2 4" xfId="3053" xr:uid="{00000000-0005-0000-0000-0000EA0B0000}"/>
    <cellStyle name="Normal 2 6 2 5 2 3" xfId="3054" xr:uid="{00000000-0005-0000-0000-0000EB0B0000}"/>
    <cellStyle name="Normal 2 6 2 5 2 3 2" xfId="3055" xr:uid="{00000000-0005-0000-0000-0000EC0B0000}"/>
    <cellStyle name="Normal 2 6 2 5 2 3 3" xfId="3056" xr:uid="{00000000-0005-0000-0000-0000ED0B0000}"/>
    <cellStyle name="Normal 2 6 2 5 2 4" xfId="3057" xr:uid="{00000000-0005-0000-0000-0000EE0B0000}"/>
    <cellStyle name="Normal 2 6 2 5 2 5" xfId="3058" xr:uid="{00000000-0005-0000-0000-0000EF0B0000}"/>
    <cellStyle name="Normal 2 6 2 5 3" xfId="3059" xr:uid="{00000000-0005-0000-0000-0000F00B0000}"/>
    <cellStyle name="Normal 2 6 2 5 3 2" xfId="3060" xr:uid="{00000000-0005-0000-0000-0000F10B0000}"/>
    <cellStyle name="Normal 2 6 2 5 3 2 2" xfId="3061" xr:uid="{00000000-0005-0000-0000-0000F20B0000}"/>
    <cellStyle name="Normal 2 6 2 5 3 2 3" xfId="3062" xr:uid="{00000000-0005-0000-0000-0000F30B0000}"/>
    <cellStyle name="Normal 2 6 2 5 3 3" xfId="3063" xr:uid="{00000000-0005-0000-0000-0000F40B0000}"/>
    <cellStyle name="Normal 2 6 2 5 3 4" xfId="3064" xr:uid="{00000000-0005-0000-0000-0000F50B0000}"/>
    <cellStyle name="Normal 2 6 2 5 4" xfId="3065" xr:uid="{00000000-0005-0000-0000-0000F60B0000}"/>
    <cellStyle name="Normal 2 6 2 5 4 2" xfId="3066" xr:uid="{00000000-0005-0000-0000-0000F70B0000}"/>
    <cellStyle name="Normal 2 6 2 5 4 3" xfId="3067" xr:uid="{00000000-0005-0000-0000-0000F80B0000}"/>
    <cellStyle name="Normal 2 6 2 5 5" xfId="3068" xr:uid="{00000000-0005-0000-0000-0000F90B0000}"/>
    <cellStyle name="Normal 2 6 2 5 6" xfId="3069" xr:uid="{00000000-0005-0000-0000-0000FA0B0000}"/>
    <cellStyle name="Normal 2 6 2 6" xfId="3070" xr:uid="{00000000-0005-0000-0000-0000FB0B0000}"/>
    <cellStyle name="Normal 2 6 2 6 2" xfId="3071" xr:uid="{00000000-0005-0000-0000-0000FC0B0000}"/>
    <cellStyle name="Normal 2 6 2 6 2 2" xfId="3072" xr:uid="{00000000-0005-0000-0000-0000FD0B0000}"/>
    <cellStyle name="Normal 2 6 2 6 2 2 2" xfId="3073" xr:uid="{00000000-0005-0000-0000-0000FE0B0000}"/>
    <cellStyle name="Normal 2 6 2 6 2 2 3" xfId="3074" xr:uid="{00000000-0005-0000-0000-0000FF0B0000}"/>
    <cellStyle name="Normal 2 6 2 6 2 3" xfId="3075" xr:uid="{00000000-0005-0000-0000-0000000C0000}"/>
    <cellStyle name="Normal 2 6 2 6 2 4" xfId="3076" xr:uid="{00000000-0005-0000-0000-0000010C0000}"/>
    <cellStyle name="Normal 2 6 2 6 3" xfId="3077" xr:uid="{00000000-0005-0000-0000-0000020C0000}"/>
    <cellStyle name="Normal 2 6 2 6 3 2" xfId="3078" xr:uid="{00000000-0005-0000-0000-0000030C0000}"/>
    <cellStyle name="Normal 2 6 2 6 3 3" xfId="3079" xr:uid="{00000000-0005-0000-0000-0000040C0000}"/>
    <cellStyle name="Normal 2 6 2 6 4" xfId="3080" xr:uid="{00000000-0005-0000-0000-0000050C0000}"/>
    <cellStyle name="Normal 2 6 2 6 5" xfId="3081" xr:uid="{00000000-0005-0000-0000-0000060C0000}"/>
    <cellStyle name="Normal 2 6 2 7" xfId="3082" xr:uid="{00000000-0005-0000-0000-0000070C0000}"/>
    <cellStyle name="Normal 2 6 2 7 2" xfId="3083" xr:uid="{00000000-0005-0000-0000-0000080C0000}"/>
    <cellStyle name="Normal 2 6 2 7 2 2" xfId="3084" xr:uid="{00000000-0005-0000-0000-0000090C0000}"/>
    <cellStyle name="Normal 2 6 2 7 2 3" xfId="3085" xr:uid="{00000000-0005-0000-0000-00000A0C0000}"/>
    <cellStyle name="Normal 2 6 2 7 3" xfId="3086" xr:uid="{00000000-0005-0000-0000-00000B0C0000}"/>
    <cellStyle name="Normal 2 6 2 7 4" xfId="3087" xr:uid="{00000000-0005-0000-0000-00000C0C0000}"/>
    <cellStyle name="Normal 2 6 2 8" xfId="3088" xr:uid="{00000000-0005-0000-0000-00000D0C0000}"/>
    <cellStyle name="Normal 2 6 2 8 2" xfId="3089" xr:uid="{00000000-0005-0000-0000-00000E0C0000}"/>
    <cellStyle name="Normal 2 6 2 8 3" xfId="3090" xr:uid="{00000000-0005-0000-0000-00000F0C0000}"/>
    <cellStyle name="Normal 2 6 2 9" xfId="3091" xr:uid="{00000000-0005-0000-0000-0000100C0000}"/>
    <cellStyle name="Normal 2 6 20" xfId="3092" xr:uid="{00000000-0005-0000-0000-0000110C0000}"/>
    <cellStyle name="Normal 2 6 3" xfId="3093" xr:uid="{00000000-0005-0000-0000-0000120C0000}"/>
    <cellStyle name="Normal 2 6 3 2" xfId="3094" xr:uid="{00000000-0005-0000-0000-0000130C0000}"/>
    <cellStyle name="Normal 2 6 3 2 2" xfId="3095" xr:uid="{00000000-0005-0000-0000-0000140C0000}"/>
    <cellStyle name="Normal 2 6 3 2 2 2" xfId="3096" xr:uid="{00000000-0005-0000-0000-0000150C0000}"/>
    <cellStyle name="Normal 2 6 3 2 2 2 2" xfId="3097" xr:uid="{00000000-0005-0000-0000-0000160C0000}"/>
    <cellStyle name="Normal 2 6 3 2 2 2 2 2" xfId="3098" xr:uid="{00000000-0005-0000-0000-0000170C0000}"/>
    <cellStyle name="Normal 2 6 3 2 2 2 2 2 2" xfId="3099" xr:uid="{00000000-0005-0000-0000-0000180C0000}"/>
    <cellStyle name="Normal 2 6 3 2 2 2 2 2 2 2" xfId="3100" xr:uid="{00000000-0005-0000-0000-0000190C0000}"/>
    <cellStyle name="Normal 2 6 3 2 2 2 2 2 2 3" xfId="3101" xr:uid="{00000000-0005-0000-0000-00001A0C0000}"/>
    <cellStyle name="Normal 2 6 3 2 2 2 2 2 3" xfId="3102" xr:uid="{00000000-0005-0000-0000-00001B0C0000}"/>
    <cellStyle name="Normal 2 6 3 2 2 2 2 2 4" xfId="3103" xr:uid="{00000000-0005-0000-0000-00001C0C0000}"/>
    <cellStyle name="Normal 2 6 3 2 2 2 2 3" xfId="3104" xr:uid="{00000000-0005-0000-0000-00001D0C0000}"/>
    <cellStyle name="Normal 2 6 3 2 2 2 2 3 2" xfId="3105" xr:uid="{00000000-0005-0000-0000-00001E0C0000}"/>
    <cellStyle name="Normal 2 6 3 2 2 2 2 3 3" xfId="3106" xr:uid="{00000000-0005-0000-0000-00001F0C0000}"/>
    <cellStyle name="Normal 2 6 3 2 2 2 2 4" xfId="3107" xr:uid="{00000000-0005-0000-0000-0000200C0000}"/>
    <cellStyle name="Normal 2 6 3 2 2 2 2 5" xfId="3108" xr:uid="{00000000-0005-0000-0000-0000210C0000}"/>
    <cellStyle name="Normal 2 6 3 2 2 2 3" xfId="3109" xr:uid="{00000000-0005-0000-0000-0000220C0000}"/>
    <cellStyle name="Normal 2 6 3 2 2 2 3 2" xfId="3110" xr:uid="{00000000-0005-0000-0000-0000230C0000}"/>
    <cellStyle name="Normal 2 6 3 2 2 2 3 2 2" xfId="3111" xr:uid="{00000000-0005-0000-0000-0000240C0000}"/>
    <cellStyle name="Normal 2 6 3 2 2 2 3 2 3" xfId="3112" xr:uid="{00000000-0005-0000-0000-0000250C0000}"/>
    <cellStyle name="Normal 2 6 3 2 2 2 3 3" xfId="3113" xr:uid="{00000000-0005-0000-0000-0000260C0000}"/>
    <cellStyle name="Normal 2 6 3 2 2 2 3 4" xfId="3114" xr:uid="{00000000-0005-0000-0000-0000270C0000}"/>
    <cellStyle name="Normal 2 6 3 2 2 2 4" xfId="3115" xr:uid="{00000000-0005-0000-0000-0000280C0000}"/>
    <cellStyle name="Normal 2 6 3 2 2 2 4 2" xfId="3116" xr:uid="{00000000-0005-0000-0000-0000290C0000}"/>
    <cellStyle name="Normal 2 6 3 2 2 2 4 3" xfId="3117" xr:uid="{00000000-0005-0000-0000-00002A0C0000}"/>
    <cellStyle name="Normal 2 6 3 2 2 2 5" xfId="3118" xr:uid="{00000000-0005-0000-0000-00002B0C0000}"/>
    <cellStyle name="Normal 2 6 3 2 2 2 6" xfId="3119" xr:uid="{00000000-0005-0000-0000-00002C0C0000}"/>
    <cellStyle name="Normal 2 6 3 2 2 3" xfId="3120" xr:uid="{00000000-0005-0000-0000-00002D0C0000}"/>
    <cellStyle name="Normal 2 6 3 2 2 3 2" xfId="3121" xr:uid="{00000000-0005-0000-0000-00002E0C0000}"/>
    <cellStyle name="Normal 2 6 3 2 2 3 2 2" xfId="3122" xr:uid="{00000000-0005-0000-0000-00002F0C0000}"/>
    <cellStyle name="Normal 2 6 3 2 2 3 2 2 2" xfId="3123" xr:uid="{00000000-0005-0000-0000-0000300C0000}"/>
    <cellStyle name="Normal 2 6 3 2 2 3 2 2 3" xfId="3124" xr:uid="{00000000-0005-0000-0000-0000310C0000}"/>
    <cellStyle name="Normal 2 6 3 2 2 3 2 3" xfId="3125" xr:uid="{00000000-0005-0000-0000-0000320C0000}"/>
    <cellStyle name="Normal 2 6 3 2 2 3 2 4" xfId="3126" xr:uid="{00000000-0005-0000-0000-0000330C0000}"/>
    <cellStyle name="Normal 2 6 3 2 2 3 3" xfId="3127" xr:uid="{00000000-0005-0000-0000-0000340C0000}"/>
    <cellStyle name="Normal 2 6 3 2 2 3 3 2" xfId="3128" xr:uid="{00000000-0005-0000-0000-0000350C0000}"/>
    <cellStyle name="Normal 2 6 3 2 2 3 3 3" xfId="3129" xr:uid="{00000000-0005-0000-0000-0000360C0000}"/>
    <cellStyle name="Normal 2 6 3 2 2 3 4" xfId="3130" xr:uid="{00000000-0005-0000-0000-0000370C0000}"/>
    <cellStyle name="Normal 2 6 3 2 2 3 5" xfId="3131" xr:uid="{00000000-0005-0000-0000-0000380C0000}"/>
    <cellStyle name="Normal 2 6 3 2 2 4" xfId="3132" xr:uid="{00000000-0005-0000-0000-0000390C0000}"/>
    <cellStyle name="Normal 2 6 3 2 2 4 2" xfId="3133" xr:uid="{00000000-0005-0000-0000-00003A0C0000}"/>
    <cellStyle name="Normal 2 6 3 2 2 4 2 2" xfId="3134" xr:uid="{00000000-0005-0000-0000-00003B0C0000}"/>
    <cellStyle name="Normal 2 6 3 2 2 4 2 3" xfId="3135" xr:uid="{00000000-0005-0000-0000-00003C0C0000}"/>
    <cellStyle name="Normal 2 6 3 2 2 4 3" xfId="3136" xr:uid="{00000000-0005-0000-0000-00003D0C0000}"/>
    <cellStyle name="Normal 2 6 3 2 2 4 4" xfId="3137" xr:uid="{00000000-0005-0000-0000-00003E0C0000}"/>
    <cellStyle name="Normal 2 6 3 2 2 5" xfId="3138" xr:uid="{00000000-0005-0000-0000-00003F0C0000}"/>
    <cellStyle name="Normal 2 6 3 2 2 5 2" xfId="3139" xr:uid="{00000000-0005-0000-0000-0000400C0000}"/>
    <cellStyle name="Normal 2 6 3 2 2 5 3" xfId="3140" xr:uid="{00000000-0005-0000-0000-0000410C0000}"/>
    <cellStyle name="Normal 2 6 3 2 2 6" xfId="3141" xr:uid="{00000000-0005-0000-0000-0000420C0000}"/>
    <cellStyle name="Normal 2 6 3 2 2 7" xfId="3142" xr:uid="{00000000-0005-0000-0000-0000430C0000}"/>
    <cellStyle name="Normal 2 6 3 2 3" xfId="3143" xr:uid="{00000000-0005-0000-0000-0000440C0000}"/>
    <cellStyle name="Normal 2 6 3 2 3 2" xfId="3144" xr:uid="{00000000-0005-0000-0000-0000450C0000}"/>
    <cellStyle name="Normal 2 6 3 2 3 2 2" xfId="3145" xr:uid="{00000000-0005-0000-0000-0000460C0000}"/>
    <cellStyle name="Normal 2 6 3 2 3 2 2 2" xfId="3146" xr:uid="{00000000-0005-0000-0000-0000470C0000}"/>
    <cellStyle name="Normal 2 6 3 2 3 2 2 2 2" xfId="3147" xr:uid="{00000000-0005-0000-0000-0000480C0000}"/>
    <cellStyle name="Normal 2 6 3 2 3 2 2 2 3" xfId="3148" xr:uid="{00000000-0005-0000-0000-0000490C0000}"/>
    <cellStyle name="Normal 2 6 3 2 3 2 2 3" xfId="3149" xr:uid="{00000000-0005-0000-0000-00004A0C0000}"/>
    <cellStyle name="Normal 2 6 3 2 3 2 2 4" xfId="3150" xr:uid="{00000000-0005-0000-0000-00004B0C0000}"/>
    <cellStyle name="Normal 2 6 3 2 3 2 3" xfId="3151" xr:uid="{00000000-0005-0000-0000-00004C0C0000}"/>
    <cellStyle name="Normal 2 6 3 2 3 2 3 2" xfId="3152" xr:uid="{00000000-0005-0000-0000-00004D0C0000}"/>
    <cellStyle name="Normal 2 6 3 2 3 2 3 3" xfId="3153" xr:uid="{00000000-0005-0000-0000-00004E0C0000}"/>
    <cellStyle name="Normal 2 6 3 2 3 2 4" xfId="3154" xr:uid="{00000000-0005-0000-0000-00004F0C0000}"/>
    <cellStyle name="Normal 2 6 3 2 3 2 5" xfId="3155" xr:uid="{00000000-0005-0000-0000-0000500C0000}"/>
    <cellStyle name="Normal 2 6 3 2 3 3" xfId="3156" xr:uid="{00000000-0005-0000-0000-0000510C0000}"/>
    <cellStyle name="Normal 2 6 3 2 3 3 2" xfId="3157" xr:uid="{00000000-0005-0000-0000-0000520C0000}"/>
    <cellStyle name="Normal 2 6 3 2 3 3 2 2" xfId="3158" xr:uid="{00000000-0005-0000-0000-0000530C0000}"/>
    <cellStyle name="Normal 2 6 3 2 3 3 2 3" xfId="3159" xr:uid="{00000000-0005-0000-0000-0000540C0000}"/>
    <cellStyle name="Normal 2 6 3 2 3 3 3" xfId="3160" xr:uid="{00000000-0005-0000-0000-0000550C0000}"/>
    <cellStyle name="Normal 2 6 3 2 3 3 4" xfId="3161" xr:uid="{00000000-0005-0000-0000-0000560C0000}"/>
    <cellStyle name="Normal 2 6 3 2 3 4" xfId="3162" xr:uid="{00000000-0005-0000-0000-0000570C0000}"/>
    <cellStyle name="Normal 2 6 3 2 3 4 2" xfId="3163" xr:uid="{00000000-0005-0000-0000-0000580C0000}"/>
    <cellStyle name="Normal 2 6 3 2 3 4 3" xfId="3164" xr:uid="{00000000-0005-0000-0000-0000590C0000}"/>
    <cellStyle name="Normal 2 6 3 2 3 5" xfId="3165" xr:uid="{00000000-0005-0000-0000-00005A0C0000}"/>
    <cellStyle name="Normal 2 6 3 2 3 6" xfId="3166" xr:uid="{00000000-0005-0000-0000-00005B0C0000}"/>
    <cellStyle name="Normal 2 6 3 2 4" xfId="3167" xr:uid="{00000000-0005-0000-0000-00005C0C0000}"/>
    <cellStyle name="Normal 2 6 3 2 4 2" xfId="3168" xr:uid="{00000000-0005-0000-0000-00005D0C0000}"/>
    <cellStyle name="Normal 2 6 3 2 4 2 2" xfId="3169" xr:uid="{00000000-0005-0000-0000-00005E0C0000}"/>
    <cellStyle name="Normal 2 6 3 2 4 2 2 2" xfId="3170" xr:uid="{00000000-0005-0000-0000-00005F0C0000}"/>
    <cellStyle name="Normal 2 6 3 2 4 2 2 3" xfId="3171" xr:uid="{00000000-0005-0000-0000-0000600C0000}"/>
    <cellStyle name="Normal 2 6 3 2 4 2 3" xfId="3172" xr:uid="{00000000-0005-0000-0000-0000610C0000}"/>
    <cellStyle name="Normal 2 6 3 2 4 2 4" xfId="3173" xr:uid="{00000000-0005-0000-0000-0000620C0000}"/>
    <cellStyle name="Normal 2 6 3 2 4 3" xfId="3174" xr:uid="{00000000-0005-0000-0000-0000630C0000}"/>
    <cellStyle name="Normal 2 6 3 2 4 3 2" xfId="3175" xr:uid="{00000000-0005-0000-0000-0000640C0000}"/>
    <cellStyle name="Normal 2 6 3 2 4 3 3" xfId="3176" xr:uid="{00000000-0005-0000-0000-0000650C0000}"/>
    <cellStyle name="Normal 2 6 3 2 4 4" xfId="3177" xr:uid="{00000000-0005-0000-0000-0000660C0000}"/>
    <cellStyle name="Normal 2 6 3 2 4 5" xfId="3178" xr:uid="{00000000-0005-0000-0000-0000670C0000}"/>
    <cellStyle name="Normal 2 6 3 2 5" xfId="3179" xr:uid="{00000000-0005-0000-0000-0000680C0000}"/>
    <cellStyle name="Normal 2 6 3 2 5 2" xfId="3180" xr:uid="{00000000-0005-0000-0000-0000690C0000}"/>
    <cellStyle name="Normal 2 6 3 2 5 2 2" xfId="3181" xr:uid="{00000000-0005-0000-0000-00006A0C0000}"/>
    <cellStyle name="Normal 2 6 3 2 5 2 3" xfId="3182" xr:uid="{00000000-0005-0000-0000-00006B0C0000}"/>
    <cellStyle name="Normal 2 6 3 2 5 3" xfId="3183" xr:uid="{00000000-0005-0000-0000-00006C0C0000}"/>
    <cellStyle name="Normal 2 6 3 2 5 4" xfId="3184" xr:uid="{00000000-0005-0000-0000-00006D0C0000}"/>
    <cellStyle name="Normal 2 6 3 2 6" xfId="3185" xr:uid="{00000000-0005-0000-0000-00006E0C0000}"/>
    <cellStyle name="Normal 2 6 3 2 6 2" xfId="3186" xr:uid="{00000000-0005-0000-0000-00006F0C0000}"/>
    <cellStyle name="Normal 2 6 3 2 6 3" xfId="3187" xr:uid="{00000000-0005-0000-0000-0000700C0000}"/>
    <cellStyle name="Normal 2 6 3 2 7" xfId="3188" xr:uid="{00000000-0005-0000-0000-0000710C0000}"/>
    <cellStyle name="Normal 2 6 3 2 8" xfId="3189" xr:uid="{00000000-0005-0000-0000-0000720C0000}"/>
    <cellStyle name="Normal 2 6 3 3" xfId="3190" xr:uid="{00000000-0005-0000-0000-0000730C0000}"/>
    <cellStyle name="Normal 2 6 3 3 2" xfId="3191" xr:uid="{00000000-0005-0000-0000-0000740C0000}"/>
    <cellStyle name="Normal 2 6 3 3 2 2" xfId="3192" xr:uid="{00000000-0005-0000-0000-0000750C0000}"/>
    <cellStyle name="Normal 2 6 3 3 2 2 2" xfId="3193" xr:uid="{00000000-0005-0000-0000-0000760C0000}"/>
    <cellStyle name="Normal 2 6 3 3 2 2 2 2" xfId="3194" xr:uid="{00000000-0005-0000-0000-0000770C0000}"/>
    <cellStyle name="Normal 2 6 3 3 2 2 2 2 2" xfId="3195" xr:uid="{00000000-0005-0000-0000-0000780C0000}"/>
    <cellStyle name="Normal 2 6 3 3 2 2 2 2 3" xfId="3196" xr:uid="{00000000-0005-0000-0000-0000790C0000}"/>
    <cellStyle name="Normal 2 6 3 3 2 2 2 3" xfId="3197" xr:uid="{00000000-0005-0000-0000-00007A0C0000}"/>
    <cellStyle name="Normal 2 6 3 3 2 2 2 4" xfId="3198" xr:uid="{00000000-0005-0000-0000-00007B0C0000}"/>
    <cellStyle name="Normal 2 6 3 3 2 2 3" xfId="3199" xr:uid="{00000000-0005-0000-0000-00007C0C0000}"/>
    <cellStyle name="Normal 2 6 3 3 2 2 3 2" xfId="3200" xr:uid="{00000000-0005-0000-0000-00007D0C0000}"/>
    <cellStyle name="Normal 2 6 3 3 2 2 3 3" xfId="3201" xr:uid="{00000000-0005-0000-0000-00007E0C0000}"/>
    <cellStyle name="Normal 2 6 3 3 2 2 4" xfId="3202" xr:uid="{00000000-0005-0000-0000-00007F0C0000}"/>
    <cellStyle name="Normal 2 6 3 3 2 2 5" xfId="3203" xr:uid="{00000000-0005-0000-0000-0000800C0000}"/>
    <cellStyle name="Normal 2 6 3 3 2 3" xfId="3204" xr:uid="{00000000-0005-0000-0000-0000810C0000}"/>
    <cellStyle name="Normal 2 6 3 3 2 3 2" xfId="3205" xr:uid="{00000000-0005-0000-0000-0000820C0000}"/>
    <cellStyle name="Normal 2 6 3 3 2 3 2 2" xfId="3206" xr:uid="{00000000-0005-0000-0000-0000830C0000}"/>
    <cellStyle name="Normal 2 6 3 3 2 3 2 3" xfId="3207" xr:uid="{00000000-0005-0000-0000-0000840C0000}"/>
    <cellStyle name="Normal 2 6 3 3 2 3 3" xfId="3208" xr:uid="{00000000-0005-0000-0000-0000850C0000}"/>
    <cellStyle name="Normal 2 6 3 3 2 3 4" xfId="3209" xr:uid="{00000000-0005-0000-0000-0000860C0000}"/>
    <cellStyle name="Normal 2 6 3 3 2 4" xfId="3210" xr:uid="{00000000-0005-0000-0000-0000870C0000}"/>
    <cellStyle name="Normal 2 6 3 3 2 4 2" xfId="3211" xr:uid="{00000000-0005-0000-0000-0000880C0000}"/>
    <cellStyle name="Normal 2 6 3 3 2 4 3" xfId="3212" xr:uid="{00000000-0005-0000-0000-0000890C0000}"/>
    <cellStyle name="Normal 2 6 3 3 2 5" xfId="3213" xr:uid="{00000000-0005-0000-0000-00008A0C0000}"/>
    <cellStyle name="Normal 2 6 3 3 2 6" xfId="3214" xr:uid="{00000000-0005-0000-0000-00008B0C0000}"/>
    <cellStyle name="Normal 2 6 3 3 3" xfId="3215" xr:uid="{00000000-0005-0000-0000-00008C0C0000}"/>
    <cellStyle name="Normal 2 6 3 3 3 2" xfId="3216" xr:uid="{00000000-0005-0000-0000-00008D0C0000}"/>
    <cellStyle name="Normal 2 6 3 3 3 2 2" xfId="3217" xr:uid="{00000000-0005-0000-0000-00008E0C0000}"/>
    <cellStyle name="Normal 2 6 3 3 3 2 2 2" xfId="3218" xr:uid="{00000000-0005-0000-0000-00008F0C0000}"/>
    <cellStyle name="Normal 2 6 3 3 3 2 2 3" xfId="3219" xr:uid="{00000000-0005-0000-0000-0000900C0000}"/>
    <cellStyle name="Normal 2 6 3 3 3 2 3" xfId="3220" xr:uid="{00000000-0005-0000-0000-0000910C0000}"/>
    <cellStyle name="Normal 2 6 3 3 3 2 4" xfId="3221" xr:uid="{00000000-0005-0000-0000-0000920C0000}"/>
    <cellStyle name="Normal 2 6 3 3 3 3" xfId="3222" xr:uid="{00000000-0005-0000-0000-0000930C0000}"/>
    <cellStyle name="Normal 2 6 3 3 3 3 2" xfId="3223" xr:uid="{00000000-0005-0000-0000-0000940C0000}"/>
    <cellStyle name="Normal 2 6 3 3 3 3 3" xfId="3224" xr:uid="{00000000-0005-0000-0000-0000950C0000}"/>
    <cellStyle name="Normal 2 6 3 3 3 4" xfId="3225" xr:uid="{00000000-0005-0000-0000-0000960C0000}"/>
    <cellStyle name="Normal 2 6 3 3 3 5" xfId="3226" xr:uid="{00000000-0005-0000-0000-0000970C0000}"/>
    <cellStyle name="Normal 2 6 3 3 4" xfId="3227" xr:uid="{00000000-0005-0000-0000-0000980C0000}"/>
    <cellStyle name="Normal 2 6 3 3 4 2" xfId="3228" xr:uid="{00000000-0005-0000-0000-0000990C0000}"/>
    <cellStyle name="Normal 2 6 3 3 4 2 2" xfId="3229" xr:uid="{00000000-0005-0000-0000-00009A0C0000}"/>
    <cellStyle name="Normal 2 6 3 3 4 2 3" xfId="3230" xr:uid="{00000000-0005-0000-0000-00009B0C0000}"/>
    <cellStyle name="Normal 2 6 3 3 4 3" xfId="3231" xr:uid="{00000000-0005-0000-0000-00009C0C0000}"/>
    <cellStyle name="Normal 2 6 3 3 4 4" xfId="3232" xr:uid="{00000000-0005-0000-0000-00009D0C0000}"/>
    <cellStyle name="Normal 2 6 3 3 5" xfId="3233" xr:uid="{00000000-0005-0000-0000-00009E0C0000}"/>
    <cellStyle name="Normal 2 6 3 3 5 2" xfId="3234" xr:uid="{00000000-0005-0000-0000-00009F0C0000}"/>
    <cellStyle name="Normal 2 6 3 3 5 3" xfId="3235" xr:uid="{00000000-0005-0000-0000-0000A00C0000}"/>
    <cellStyle name="Normal 2 6 3 3 6" xfId="3236" xr:uid="{00000000-0005-0000-0000-0000A10C0000}"/>
    <cellStyle name="Normal 2 6 3 3 7" xfId="3237" xr:uid="{00000000-0005-0000-0000-0000A20C0000}"/>
    <cellStyle name="Normal 2 6 3 4" xfId="3238" xr:uid="{00000000-0005-0000-0000-0000A30C0000}"/>
    <cellStyle name="Normal 2 6 3 4 2" xfId="3239" xr:uid="{00000000-0005-0000-0000-0000A40C0000}"/>
    <cellStyle name="Normal 2 6 3 4 2 2" xfId="3240" xr:uid="{00000000-0005-0000-0000-0000A50C0000}"/>
    <cellStyle name="Normal 2 6 3 4 2 2 2" xfId="3241" xr:uid="{00000000-0005-0000-0000-0000A60C0000}"/>
    <cellStyle name="Normal 2 6 3 4 2 2 2 2" xfId="3242" xr:uid="{00000000-0005-0000-0000-0000A70C0000}"/>
    <cellStyle name="Normal 2 6 3 4 2 2 2 3" xfId="3243" xr:uid="{00000000-0005-0000-0000-0000A80C0000}"/>
    <cellStyle name="Normal 2 6 3 4 2 2 3" xfId="3244" xr:uid="{00000000-0005-0000-0000-0000A90C0000}"/>
    <cellStyle name="Normal 2 6 3 4 2 2 4" xfId="3245" xr:uid="{00000000-0005-0000-0000-0000AA0C0000}"/>
    <cellStyle name="Normal 2 6 3 4 2 3" xfId="3246" xr:uid="{00000000-0005-0000-0000-0000AB0C0000}"/>
    <cellStyle name="Normal 2 6 3 4 2 3 2" xfId="3247" xr:uid="{00000000-0005-0000-0000-0000AC0C0000}"/>
    <cellStyle name="Normal 2 6 3 4 2 3 3" xfId="3248" xr:uid="{00000000-0005-0000-0000-0000AD0C0000}"/>
    <cellStyle name="Normal 2 6 3 4 2 4" xfId="3249" xr:uid="{00000000-0005-0000-0000-0000AE0C0000}"/>
    <cellStyle name="Normal 2 6 3 4 2 5" xfId="3250" xr:uid="{00000000-0005-0000-0000-0000AF0C0000}"/>
    <cellStyle name="Normal 2 6 3 4 3" xfId="3251" xr:uid="{00000000-0005-0000-0000-0000B00C0000}"/>
    <cellStyle name="Normal 2 6 3 4 3 2" xfId="3252" xr:uid="{00000000-0005-0000-0000-0000B10C0000}"/>
    <cellStyle name="Normal 2 6 3 4 3 2 2" xfId="3253" xr:uid="{00000000-0005-0000-0000-0000B20C0000}"/>
    <cellStyle name="Normal 2 6 3 4 3 2 3" xfId="3254" xr:uid="{00000000-0005-0000-0000-0000B30C0000}"/>
    <cellStyle name="Normal 2 6 3 4 3 3" xfId="3255" xr:uid="{00000000-0005-0000-0000-0000B40C0000}"/>
    <cellStyle name="Normal 2 6 3 4 3 4" xfId="3256" xr:uid="{00000000-0005-0000-0000-0000B50C0000}"/>
    <cellStyle name="Normal 2 6 3 4 4" xfId="3257" xr:uid="{00000000-0005-0000-0000-0000B60C0000}"/>
    <cellStyle name="Normal 2 6 3 4 4 2" xfId="3258" xr:uid="{00000000-0005-0000-0000-0000B70C0000}"/>
    <cellStyle name="Normal 2 6 3 4 4 3" xfId="3259" xr:uid="{00000000-0005-0000-0000-0000B80C0000}"/>
    <cellStyle name="Normal 2 6 3 4 5" xfId="3260" xr:uid="{00000000-0005-0000-0000-0000B90C0000}"/>
    <cellStyle name="Normal 2 6 3 4 6" xfId="3261" xr:uid="{00000000-0005-0000-0000-0000BA0C0000}"/>
    <cellStyle name="Normal 2 6 3 5" xfId="3262" xr:uid="{00000000-0005-0000-0000-0000BB0C0000}"/>
    <cellStyle name="Normal 2 6 3 5 2" xfId="3263" xr:uid="{00000000-0005-0000-0000-0000BC0C0000}"/>
    <cellStyle name="Normal 2 6 3 5 2 2" xfId="3264" xr:uid="{00000000-0005-0000-0000-0000BD0C0000}"/>
    <cellStyle name="Normal 2 6 3 5 2 2 2" xfId="3265" xr:uid="{00000000-0005-0000-0000-0000BE0C0000}"/>
    <cellStyle name="Normal 2 6 3 5 2 2 3" xfId="3266" xr:uid="{00000000-0005-0000-0000-0000BF0C0000}"/>
    <cellStyle name="Normal 2 6 3 5 2 3" xfId="3267" xr:uid="{00000000-0005-0000-0000-0000C00C0000}"/>
    <cellStyle name="Normal 2 6 3 5 2 4" xfId="3268" xr:uid="{00000000-0005-0000-0000-0000C10C0000}"/>
    <cellStyle name="Normal 2 6 3 5 3" xfId="3269" xr:uid="{00000000-0005-0000-0000-0000C20C0000}"/>
    <cellStyle name="Normal 2 6 3 5 3 2" xfId="3270" xr:uid="{00000000-0005-0000-0000-0000C30C0000}"/>
    <cellStyle name="Normal 2 6 3 5 3 3" xfId="3271" xr:uid="{00000000-0005-0000-0000-0000C40C0000}"/>
    <cellStyle name="Normal 2 6 3 5 4" xfId="3272" xr:uid="{00000000-0005-0000-0000-0000C50C0000}"/>
    <cellStyle name="Normal 2 6 3 5 5" xfId="3273" xr:uid="{00000000-0005-0000-0000-0000C60C0000}"/>
    <cellStyle name="Normal 2 6 3 6" xfId="3274" xr:uid="{00000000-0005-0000-0000-0000C70C0000}"/>
    <cellStyle name="Normal 2 6 3 6 2" xfId="3275" xr:uid="{00000000-0005-0000-0000-0000C80C0000}"/>
    <cellStyle name="Normal 2 6 3 6 2 2" xfId="3276" xr:uid="{00000000-0005-0000-0000-0000C90C0000}"/>
    <cellStyle name="Normal 2 6 3 6 2 3" xfId="3277" xr:uid="{00000000-0005-0000-0000-0000CA0C0000}"/>
    <cellStyle name="Normal 2 6 3 6 3" xfId="3278" xr:uid="{00000000-0005-0000-0000-0000CB0C0000}"/>
    <cellStyle name="Normal 2 6 3 6 4" xfId="3279" xr:uid="{00000000-0005-0000-0000-0000CC0C0000}"/>
    <cellStyle name="Normal 2 6 3 7" xfId="3280" xr:uid="{00000000-0005-0000-0000-0000CD0C0000}"/>
    <cellStyle name="Normal 2 6 3 7 2" xfId="3281" xr:uid="{00000000-0005-0000-0000-0000CE0C0000}"/>
    <cellStyle name="Normal 2 6 3 7 3" xfId="3282" xr:uid="{00000000-0005-0000-0000-0000CF0C0000}"/>
    <cellStyle name="Normal 2 6 3 8" xfId="3283" xr:uid="{00000000-0005-0000-0000-0000D00C0000}"/>
    <cellStyle name="Normal 2 6 3 9" xfId="3284" xr:uid="{00000000-0005-0000-0000-0000D10C0000}"/>
    <cellStyle name="Normal 2 6 4" xfId="3285" xr:uid="{00000000-0005-0000-0000-0000D20C0000}"/>
    <cellStyle name="Normal 2 6 4 2" xfId="3286" xr:uid="{00000000-0005-0000-0000-0000D30C0000}"/>
    <cellStyle name="Normal 2 6 4 2 2" xfId="3287" xr:uid="{00000000-0005-0000-0000-0000D40C0000}"/>
    <cellStyle name="Normal 2 6 4 2 2 2" xfId="3288" xr:uid="{00000000-0005-0000-0000-0000D50C0000}"/>
    <cellStyle name="Normal 2 6 4 2 2 2 2" xfId="3289" xr:uid="{00000000-0005-0000-0000-0000D60C0000}"/>
    <cellStyle name="Normal 2 6 4 2 2 2 2 2" xfId="3290" xr:uid="{00000000-0005-0000-0000-0000D70C0000}"/>
    <cellStyle name="Normal 2 6 4 2 2 2 2 2 2" xfId="3291" xr:uid="{00000000-0005-0000-0000-0000D80C0000}"/>
    <cellStyle name="Normal 2 6 4 2 2 2 2 2 3" xfId="3292" xr:uid="{00000000-0005-0000-0000-0000D90C0000}"/>
    <cellStyle name="Normal 2 6 4 2 2 2 2 3" xfId="3293" xr:uid="{00000000-0005-0000-0000-0000DA0C0000}"/>
    <cellStyle name="Normal 2 6 4 2 2 2 2 4" xfId="3294" xr:uid="{00000000-0005-0000-0000-0000DB0C0000}"/>
    <cellStyle name="Normal 2 6 4 2 2 2 3" xfId="3295" xr:uid="{00000000-0005-0000-0000-0000DC0C0000}"/>
    <cellStyle name="Normal 2 6 4 2 2 2 3 2" xfId="3296" xr:uid="{00000000-0005-0000-0000-0000DD0C0000}"/>
    <cellStyle name="Normal 2 6 4 2 2 2 3 3" xfId="3297" xr:uid="{00000000-0005-0000-0000-0000DE0C0000}"/>
    <cellStyle name="Normal 2 6 4 2 2 2 4" xfId="3298" xr:uid="{00000000-0005-0000-0000-0000DF0C0000}"/>
    <cellStyle name="Normal 2 6 4 2 2 2 5" xfId="3299" xr:uid="{00000000-0005-0000-0000-0000E00C0000}"/>
    <cellStyle name="Normal 2 6 4 2 2 3" xfId="3300" xr:uid="{00000000-0005-0000-0000-0000E10C0000}"/>
    <cellStyle name="Normal 2 6 4 2 2 3 2" xfId="3301" xr:uid="{00000000-0005-0000-0000-0000E20C0000}"/>
    <cellStyle name="Normal 2 6 4 2 2 3 2 2" xfId="3302" xr:uid="{00000000-0005-0000-0000-0000E30C0000}"/>
    <cellStyle name="Normal 2 6 4 2 2 3 2 3" xfId="3303" xr:uid="{00000000-0005-0000-0000-0000E40C0000}"/>
    <cellStyle name="Normal 2 6 4 2 2 3 3" xfId="3304" xr:uid="{00000000-0005-0000-0000-0000E50C0000}"/>
    <cellStyle name="Normal 2 6 4 2 2 3 4" xfId="3305" xr:uid="{00000000-0005-0000-0000-0000E60C0000}"/>
    <cellStyle name="Normal 2 6 4 2 2 4" xfId="3306" xr:uid="{00000000-0005-0000-0000-0000E70C0000}"/>
    <cellStyle name="Normal 2 6 4 2 2 4 2" xfId="3307" xr:uid="{00000000-0005-0000-0000-0000E80C0000}"/>
    <cellStyle name="Normal 2 6 4 2 2 4 3" xfId="3308" xr:uid="{00000000-0005-0000-0000-0000E90C0000}"/>
    <cellStyle name="Normal 2 6 4 2 2 5" xfId="3309" xr:uid="{00000000-0005-0000-0000-0000EA0C0000}"/>
    <cellStyle name="Normal 2 6 4 2 2 6" xfId="3310" xr:uid="{00000000-0005-0000-0000-0000EB0C0000}"/>
    <cellStyle name="Normal 2 6 4 2 3" xfId="3311" xr:uid="{00000000-0005-0000-0000-0000EC0C0000}"/>
    <cellStyle name="Normal 2 6 4 2 3 2" xfId="3312" xr:uid="{00000000-0005-0000-0000-0000ED0C0000}"/>
    <cellStyle name="Normal 2 6 4 2 3 2 2" xfId="3313" xr:uid="{00000000-0005-0000-0000-0000EE0C0000}"/>
    <cellStyle name="Normal 2 6 4 2 3 2 2 2" xfId="3314" xr:uid="{00000000-0005-0000-0000-0000EF0C0000}"/>
    <cellStyle name="Normal 2 6 4 2 3 2 2 3" xfId="3315" xr:uid="{00000000-0005-0000-0000-0000F00C0000}"/>
    <cellStyle name="Normal 2 6 4 2 3 2 3" xfId="3316" xr:uid="{00000000-0005-0000-0000-0000F10C0000}"/>
    <cellStyle name="Normal 2 6 4 2 3 2 4" xfId="3317" xr:uid="{00000000-0005-0000-0000-0000F20C0000}"/>
    <cellStyle name="Normal 2 6 4 2 3 3" xfId="3318" xr:uid="{00000000-0005-0000-0000-0000F30C0000}"/>
    <cellStyle name="Normal 2 6 4 2 3 3 2" xfId="3319" xr:uid="{00000000-0005-0000-0000-0000F40C0000}"/>
    <cellStyle name="Normal 2 6 4 2 3 3 3" xfId="3320" xr:uid="{00000000-0005-0000-0000-0000F50C0000}"/>
    <cellStyle name="Normal 2 6 4 2 3 4" xfId="3321" xr:uid="{00000000-0005-0000-0000-0000F60C0000}"/>
    <cellStyle name="Normal 2 6 4 2 3 5" xfId="3322" xr:uid="{00000000-0005-0000-0000-0000F70C0000}"/>
    <cellStyle name="Normal 2 6 4 2 4" xfId="3323" xr:uid="{00000000-0005-0000-0000-0000F80C0000}"/>
    <cellStyle name="Normal 2 6 4 2 4 2" xfId="3324" xr:uid="{00000000-0005-0000-0000-0000F90C0000}"/>
    <cellStyle name="Normal 2 6 4 2 4 2 2" xfId="3325" xr:uid="{00000000-0005-0000-0000-0000FA0C0000}"/>
    <cellStyle name="Normal 2 6 4 2 4 2 3" xfId="3326" xr:uid="{00000000-0005-0000-0000-0000FB0C0000}"/>
    <cellStyle name="Normal 2 6 4 2 4 3" xfId="3327" xr:uid="{00000000-0005-0000-0000-0000FC0C0000}"/>
    <cellStyle name="Normal 2 6 4 2 4 4" xfId="3328" xr:uid="{00000000-0005-0000-0000-0000FD0C0000}"/>
    <cellStyle name="Normal 2 6 4 2 5" xfId="3329" xr:uid="{00000000-0005-0000-0000-0000FE0C0000}"/>
    <cellStyle name="Normal 2 6 4 2 5 2" xfId="3330" xr:uid="{00000000-0005-0000-0000-0000FF0C0000}"/>
    <cellStyle name="Normal 2 6 4 2 5 3" xfId="3331" xr:uid="{00000000-0005-0000-0000-0000000D0000}"/>
    <cellStyle name="Normal 2 6 4 2 6" xfId="3332" xr:uid="{00000000-0005-0000-0000-0000010D0000}"/>
    <cellStyle name="Normal 2 6 4 2 7" xfId="3333" xr:uid="{00000000-0005-0000-0000-0000020D0000}"/>
    <cellStyle name="Normal 2 6 4 3" xfId="3334" xr:uid="{00000000-0005-0000-0000-0000030D0000}"/>
    <cellStyle name="Normal 2 6 4 3 2" xfId="3335" xr:uid="{00000000-0005-0000-0000-0000040D0000}"/>
    <cellStyle name="Normal 2 6 4 3 2 2" xfId="3336" xr:uid="{00000000-0005-0000-0000-0000050D0000}"/>
    <cellStyle name="Normal 2 6 4 3 2 2 2" xfId="3337" xr:uid="{00000000-0005-0000-0000-0000060D0000}"/>
    <cellStyle name="Normal 2 6 4 3 2 2 2 2" xfId="3338" xr:uid="{00000000-0005-0000-0000-0000070D0000}"/>
    <cellStyle name="Normal 2 6 4 3 2 2 2 3" xfId="3339" xr:uid="{00000000-0005-0000-0000-0000080D0000}"/>
    <cellStyle name="Normal 2 6 4 3 2 2 3" xfId="3340" xr:uid="{00000000-0005-0000-0000-0000090D0000}"/>
    <cellStyle name="Normal 2 6 4 3 2 2 4" xfId="3341" xr:uid="{00000000-0005-0000-0000-00000A0D0000}"/>
    <cellStyle name="Normal 2 6 4 3 2 3" xfId="3342" xr:uid="{00000000-0005-0000-0000-00000B0D0000}"/>
    <cellStyle name="Normal 2 6 4 3 2 3 2" xfId="3343" xr:uid="{00000000-0005-0000-0000-00000C0D0000}"/>
    <cellStyle name="Normal 2 6 4 3 2 3 3" xfId="3344" xr:uid="{00000000-0005-0000-0000-00000D0D0000}"/>
    <cellStyle name="Normal 2 6 4 3 2 4" xfId="3345" xr:uid="{00000000-0005-0000-0000-00000E0D0000}"/>
    <cellStyle name="Normal 2 6 4 3 2 5" xfId="3346" xr:uid="{00000000-0005-0000-0000-00000F0D0000}"/>
    <cellStyle name="Normal 2 6 4 3 3" xfId="3347" xr:uid="{00000000-0005-0000-0000-0000100D0000}"/>
    <cellStyle name="Normal 2 6 4 3 3 2" xfId="3348" xr:uid="{00000000-0005-0000-0000-0000110D0000}"/>
    <cellStyle name="Normal 2 6 4 3 3 2 2" xfId="3349" xr:uid="{00000000-0005-0000-0000-0000120D0000}"/>
    <cellStyle name="Normal 2 6 4 3 3 2 3" xfId="3350" xr:uid="{00000000-0005-0000-0000-0000130D0000}"/>
    <cellStyle name="Normal 2 6 4 3 3 3" xfId="3351" xr:uid="{00000000-0005-0000-0000-0000140D0000}"/>
    <cellStyle name="Normal 2 6 4 3 3 4" xfId="3352" xr:uid="{00000000-0005-0000-0000-0000150D0000}"/>
    <cellStyle name="Normal 2 6 4 3 4" xfId="3353" xr:uid="{00000000-0005-0000-0000-0000160D0000}"/>
    <cellStyle name="Normal 2 6 4 3 4 2" xfId="3354" xr:uid="{00000000-0005-0000-0000-0000170D0000}"/>
    <cellStyle name="Normal 2 6 4 3 4 3" xfId="3355" xr:uid="{00000000-0005-0000-0000-0000180D0000}"/>
    <cellStyle name="Normal 2 6 4 3 5" xfId="3356" xr:uid="{00000000-0005-0000-0000-0000190D0000}"/>
    <cellStyle name="Normal 2 6 4 3 6" xfId="3357" xr:uid="{00000000-0005-0000-0000-00001A0D0000}"/>
    <cellStyle name="Normal 2 6 4 4" xfId="3358" xr:uid="{00000000-0005-0000-0000-00001B0D0000}"/>
    <cellStyle name="Normal 2 6 4 4 2" xfId="3359" xr:uid="{00000000-0005-0000-0000-00001C0D0000}"/>
    <cellStyle name="Normal 2 6 4 4 2 2" xfId="3360" xr:uid="{00000000-0005-0000-0000-00001D0D0000}"/>
    <cellStyle name="Normal 2 6 4 4 2 2 2" xfId="3361" xr:uid="{00000000-0005-0000-0000-00001E0D0000}"/>
    <cellStyle name="Normal 2 6 4 4 2 2 3" xfId="3362" xr:uid="{00000000-0005-0000-0000-00001F0D0000}"/>
    <cellStyle name="Normal 2 6 4 4 2 3" xfId="3363" xr:uid="{00000000-0005-0000-0000-0000200D0000}"/>
    <cellStyle name="Normal 2 6 4 4 2 4" xfId="3364" xr:uid="{00000000-0005-0000-0000-0000210D0000}"/>
    <cellStyle name="Normal 2 6 4 4 3" xfId="3365" xr:uid="{00000000-0005-0000-0000-0000220D0000}"/>
    <cellStyle name="Normal 2 6 4 4 3 2" xfId="3366" xr:uid="{00000000-0005-0000-0000-0000230D0000}"/>
    <cellStyle name="Normal 2 6 4 4 3 3" xfId="3367" xr:uid="{00000000-0005-0000-0000-0000240D0000}"/>
    <cellStyle name="Normal 2 6 4 4 4" xfId="3368" xr:uid="{00000000-0005-0000-0000-0000250D0000}"/>
    <cellStyle name="Normal 2 6 4 4 5" xfId="3369" xr:uid="{00000000-0005-0000-0000-0000260D0000}"/>
    <cellStyle name="Normal 2 6 4 5" xfId="3370" xr:uid="{00000000-0005-0000-0000-0000270D0000}"/>
    <cellStyle name="Normal 2 6 4 5 2" xfId="3371" xr:uid="{00000000-0005-0000-0000-0000280D0000}"/>
    <cellStyle name="Normal 2 6 4 5 2 2" xfId="3372" xr:uid="{00000000-0005-0000-0000-0000290D0000}"/>
    <cellStyle name="Normal 2 6 4 5 2 3" xfId="3373" xr:uid="{00000000-0005-0000-0000-00002A0D0000}"/>
    <cellStyle name="Normal 2 6 4 5 3" xfId="3374" xr:uid="{00000000-0005-0000-0000-00002B0D0000}"/>
    <cellStyle name="Normal 2 6 4 5 4" xfId="3375" xr:uid="{00000000-0005-0000-0000-00002C0D0000}"/>
    <cellStyle name="Normal 2 6 4 6" xfId="3376" xr:uid="{00000000-0005-0000-0000-00002D0D0000}"/>
    <cellStyle name="Normal 2 6 4 6 2" xfId="3377" xr:uid="{00000000-0005-0000-0000-00002E0D0000}"/>
    <cellStyle name="Normal 2 6 4 6 3" xfId="3378" xr:uid="{00000000-0005-0000-0000-00002F0D0000}"/>
    <cellStyle name="Normal 2 6 4 7" xfId="3379" xr:uid="{00000000-0005-0000-0000-0000300D0000}"/>
    <cellStyle name="Normal 2 6 4 8" xfId="3380" xr:uid="{00000000-0005-0000-0000-0000310D0000}"/>
    <cellStyle name="Normal 2 6 5" xfId="3381" xr:uid="{00000000-0005-0000-0000-0000320D0000}"/>
    <cellStyle name="Normal 2 6 5 2" xfId="3382" xr:uid="{00000000-0005-0000-0000-0000330D0000}"/>
    <cellStyle name="Normal 2 6 5 2 2" xfId="3383" xr:uid="{00000000-0005-0000-0000-0000340D0000}"/>
    <cellStyle name="Normal 2 6 5 2 2 2" xfId="3384" xr:uid="{00000000-0005-0000-0000-0000350D0000}"/>
    <cellStyle name="Normal 2 6 5 2 2 2 2" xfId="3385" xr:uid="{00000000-0005-0000-0000-0000360D0000}"/>
    <cellStyle name="Normal 2 6 5 2 2 2 2 2" xfId="3386" xr:uid="{00000000-0005-0000-0000-0000370D0000}"/>
    <cellStyle name="Normal 2 6 5 2 2 2 2 3" xfId="3387" xr:uid="{00000000-0005-0000-0000-0000380D0000}"/>
    <cellStyle name="Normal 2 6 5 2 2 2 3" xfId="3388" xr:uid="{00000000-0005-0000-0000-0000390D0000}"/>
    <cellStyle name="Normal 2 6 5 2 2 2 4" xfId="3389" xr:uid="{00000000-0005-0000-0000-00003A0D0000}"/>
    <cellStyle name="Normal 2 6 5 2 2 3" xfId="3390" xr:uid="{00000000-0005-0000-0000-00003B0D0000}"/>
    <cellStyle name="Normal 2 6 5 2 2 3 2" xfId="3391" xr:uid="{00000000-0005-0000-0000-00003C0D0000}"/>
    <cellStyle name="Normal 2 6 5 2 2 3 3" xfId="3392" xr:uid="{00000000-0005-0000-0000-00003D0D0000}"/>
    <cellStyle name="Normal 2 6 5 2 2 4" xfId="3393" xr:uid="{00000000-0005-0000-0000-00003E0D0000}"/>
    <cellStyle name="Normal 2 6 5 2 2 5" xfId="3394" xr:uid="{00000000-0005-0000-0000-00003F0D0000}"/>
    <cellStyle name="Normal 2 6 5 2 3" xfId="3395" xr:uid="{00000000-0005-0000-0000-0000400D0000}"/>
    <cellStyle name="Normal 2 6 5 2 3 2" xfId="3396" xr:uid="{00000000-0005-0000-0000-0000410D0000}"/>
    <cellStyle name="Normal 2 6 5 2 3 2 2" xfId="3397" xr:uid="{00000000-0005-0000-0000-0000420D0000}"/>
    <cellStyle name="Normal 2 6 5 2 3 2 3" xfId="3398" xr:uid="{00000000-0005-0000-0000-0000430D0000}"/>
    <cellStyle name="Normal 2 6 5 2 3 3" xfId="3399" xr:uid="{00000000-0005-0000-0000-0000440D0000}"/>
    <cellStyle name="Normal 2 6 5 2 3 4" xfId="3400" xr:uid="{00000000-0005-0000-0000-0000450D0000}"/>
    <cellStyle name="Normal 2 6 5 2 4" xfId="3401" xr:uid="{00000000-0005-0000-0000-0000460D0000}"/>
    <cellStyle name="Normal 2 6 5 2 4 2" xfId="3402" xr:uid="{00000000-0005-0000-0000-0000470D0000}"/>
    <cellStyle name="Normal 2 6 5 2 4 3" xfId="3403" xr:uid="{00000000-0005-0000-0000-0000480D0000}"/>
    <cellStyle name="Normal 2 6 5 2 5" xfId="3404" xr:uid="{00000000-0005-0000-0000-0000490D0000}"/>
    <cellStyle name="Normal 2 6 5 2 6" xfId="3405" xr:uid="{00000000-0005-0000-0000-00004A0D0000}"/>
    <cellStyle name="Normal 2 6 5 3" xfId="3406" xr:uid="{00000000-0005-0000-0000-00004B0D0000}"/>
    <cellStyle name="Normal 2 6 5 3 2" xfId="3407" xr:uid="{00000000-0005-0000-0000-00004C0D0000}"/>
    <cellStyle name="Normal 2 6 5 3 2 2" xfId="3408" xr:uid="{00000000-0005-0000-0000-00004D0D0000}"/>
    <cellStyle name="Normal 2 6 5 3 2 2 2" xfId="3409" xr:uid="{00000000-0005-0000-0000-00004E0D0000}"/>
    <cellStyle name="Normal 2 6 5 3 2 2 3" xfId="3410" xr:uid="{00000000-0005-0000-0000-00004F0D0000}"/>
    <cellStyle name="Normal 2 6 5 3 2 3" xfId="3411" xr:uid="{00000000-0005-0000-0000-0000500D0000}"/>
    <cellStyle name="Normal 2 6 5 3 2 4" xfId="3412" xr:uid="{00000000-0005-0000-0000-0000510D0000}"/>
    <cellStyle name="Normal 2 6 5 3 3" xfId="3413" xr:uid="{00000000-0005-0000-0000-0000520D0000}"/>
    <cellStyle name="Normal 2 6 5 3 3 2" xfId="3414" xr:uid="{00000000-0005-0000-0000-0000530D0000}"/>
    <cellStyle name="Normal 2 6 5 3 3 3" xfId="3415" xr:uid="{00000000-0005-0000-0000-0000540D0000}"/>
    <cellStyle name="Normal 2 6 5 3 4" xfId="3416" xr:uid="{00000000-0005-0000-0000-0000550D0000}"/>
    <cellStyle name="Normal 2 6 5 3 5" xfId="3417" xr:uid="{00000000-0005-0000-0000-0000560D0000}"/>
    <cellStyle name="Normal 2 6 5 4" xfId="3418" xr:uid="{00000000-0005-0000-0000-0000570D0000}"/>
    <cellStyle name="Normal 2 6 5 4 2" xfId="3419" xr:uid="{00000000-0005-0000-0000-0000580D0000}"/>
    <cellStyle name="Normal 2 6 5 4 2 2" xfId="3420" xr:uid="{00000000-0005-0000-0000-0000590D0000}"/>
    <cellStyle name="Normal 2 6 5 4 2 3" xfId="3421" xr:uid="{00000000-0005-0000-0000-00005A0D0000}"/>
    <cellStyle name="Normal 2 6 5 4 3" xfId="3422" xr:uid="{00000000-0005-0000-0000-00005B0D0000}"/>
    <cellStyle name="Normal 2 6 5 4 4" xfId="3423" xr:uid="{00000000-0005-0000-0000-00005C0D0000}"/>
    <cellStyle name="Normal 2 6 5 5" xfId="3424" xr:uid="{00000000-0005-0000-0000-00005D0D0000}"/>
    <cellStyle name="Normal 2 6 5 5 2" xfId="3425" xr:uid="{00000000-0005-0000-0000-00005E0D0000}"/>
    <cellStyle name="Normal 2 6 5 5 3" xfId="3426" xr:uid="{00000000-0005-0000-0000-00005F0D0000}"/>
    <cellStyle name="Normal 2 6 5 6" xfId="3427" xr:uid="{00000000-0005-0000-0000-0000600D0000}"/>
    <cellStyle name="Normal 2 6 5 7" xfId="3428" xr:uid="{00000000-0005-0000-0000-0000610D0000}"/>
    <cellStyle name="Normal 2 6 6" xfId="3429" xr:uid="{00000000-0005-0000-0000-0000620D0000}"/>
    <cellStyle name="Normal 2 6 6 2" xfId="3430" xr:uid="{00000000-0005-0000-0000-0000630D0000}"/>
    <cellStyle name="Normal 2 6 6 2 2" xfId="3431" xr:uid="{00000000-0005-0000-0000-0000640D0000}"/>
    <cellStyle name="Normal 2 6 6 2 2 2" xfId="3432" xr:uid="{00000000-0005-0000-0000-0000650D0000}"/>
    <cellStyle name="Normal 2 6 6 2 2 2 2" xfId="3433" xr:uid="{00000000-0005-0000-0000-0000660D0000}"/>
    <cellStyle name="Normal 2 6 6 2 2 2 3" xfId="3434" xr:uid="{00000000-0005-0000-0000-0000670D0000}"/>
    <cellStyle name="Normal 2 6 6 2 2 3" xfId="3435" xr:uid="{00000000-0005-0000-0000-0000680D0000}"/>
    <cellStyle name="Normal 2 6 6 2 2 4" xfId="3436" xr:uid="{00000000-0005-0000-0000-0000690D0000}"/>
    <cellStyle name="Normal 2 6 6 2 3" xfId="3437" xr:uid="{00000000-0005-0000-0000-00006A0D0000}"/>
    <cellStyle name="Normal 2 6 6 2 3 2" xfId="3438" xr:uid="{00000000-0005-0000-0000-00006B0D0000}"/>
    <cellStyle name="Normal 2 6 6 2 3 3" xfId="3439" xr:uid="{00000000-0005-0000-0000-00006C0D0000}"/>
    <cellStyle name="Normal 2 6 6 2 4" xfId="3440" xr:uid="{00000000-0005-0000-0000-00006D0D0000}"/>
    <cellStyle name="Normal 2 6 6 2 5" xfId="3441" xr:uid="{00000000-0005-0000-0000-00006E0D0000}"/>
    <cellStyle name="Normal 2 6 6 3" xfId="3442" xr:uid="{00000000-0005-0000-0000-00006F0D0000}"/>
    <cellStyle name="Normal 2 6 6 3 2" xfId="3443" xr:uid="{00000000-0005-0000-0000-0000700D0000}"/>
    <cellStyle name="Normal 2 6 6 3 2 2" xfId="3444" xr:uid="{00000000-0005-0000-0000-0000710D0000}"/>
    <cellStyle name="Normal 2 6 6 3 2 3" xfId="3445" xr:uid="{00000000-0005-0000-0000-0000720D0000}"/>
    <cellStyle name="Normal 2 6 6 3 3" xfId="3446" xr:uid="{00000000-0005-0000-0000-0000730D0000}"/>
    <cellStyle name="Normal 2 6 6 3 4" xfId="3447" xr:uid="{00000000-0005-0000-0000-0000740D0000}"/>
    <cellStyle name="Normal 2 6 6 4" xfId="3448" xr:uid="{00000000-0005-0000-0000-0000750D0000}"/>
    <cellStyle name="Normal 2 6 6 4 2" xfId="3449" xr:uid="{00000000-0005-0000-0000-0000760D0000}"/>
    <cellStyle name="Normal 2 6 6 4 3" xfId="3450" xr:uid="{00000000-0005-0000-0000-0000770D0000}"/>
    <cellStyle name="Normal 2 6 6 5" xfId="3451" xr:uid="{00000000-0005-0000-0000-0000780D0000}"/>
    <cellStyle name="Normal 2 6 6 6" xfId="3452" xr:uid="{00000000-0005-0000-0000-0000790D0000}"/>
    <cellStyle name="Normal 2 6 7" xfId="3453" xr:uid="{00000000-0005-0000-0000-00007A0D0000}"/>
    <cellStyle name="Normal 2 6 7 2" xfId="3454" xr:uid="{00000000-0005-0000-0000-00007B0D0000}"/>
    <cellStyle name="Normal 2 6 7 2 2" xfId="3455" xr:uid="{00000000-0005-0000-0000-00007C0D0000}"/>
    <cellStyle name="Normal 2 6 7 2 2 2" xfId="3456" xr:uid="{00000000-0005-0000-0000-00007D0D0000}"/>
    <cellStyle name="Normal 2 6 7 2 2 3" xfId="3457" xr:uid="{00000000-0005-0000-0000-00007E0D0000}"/>
    <cellStyle name="Normal 2 6 7 2 3" xfId="3458" xr:uid="{00000000-0005-0000-0000-00007F0D0000}"/>
    <cellStyle name="Normal 2 6 7 2 4" xfId="3459" xr:uid="{00000000-0005-0000-0000-0000800D0000}"/>
    <cellStyle name="Normal 2 6 7 3" xfId="3460" xr:uid="{00000000-0005-0000-0000-0000810D0000}"/>
    <cellStyle name="Normal 2 6 7 3 2" xfId="3461" xr:uid="{00000000-0005-0000-0000-0000820D0000}"/>
    <cellStyle name="Normal 2 6 7 3 3" xfId="3462" xr:uid="{00000000-0005-0000-0000-0000830D0000}"/>
    <cellStyle name="Normal 2 6 7 4" xfId="3463" xr:uid="{00000000-0005-0000-0000-0000840D0000}"/>
    <cellStyle name="Normal 2 6 7 5" xfId="3464" xr:uid="{00000000-0005-0000-0000-0000850D0000}"/>
    <cellStyle name="Normal 2 6 8" xfId="3465" xr:uid="{00000000-0005-0000-0000-0000860D0000}"/>
    <cellStyle name="Normal 2 6 8 2" xfId="3466" xr:uid="{00000000-0005-0000-0000-0000870D0000}"/>
    <cellStyle name="Normal 2 6 8 2 2" xfId="3467" xr:uid="{00000000-0005-0000-0000-0000880D0000}"/>
    <cellStyle name="Normal 2 6 8 2 3" xfId="3468" xr:uid="{00000000-0005-0000-0000-0000890D0000}"/>
    <cellStyle name="Normal 2 6 8 3" xfId="3469" xr:uid="{00000000-0005-0000-0000-00008A0D0000}"/>
    <cellStyle name="Normal 2 6 8 4" xfId="3470" xr:uid="{00000000-0005-0000-0000-00008B0D0000}"/>
    <cellStyle name="Normal 2 6 9" xfId="3471" xr:uid="{00000000-0005-0000-0000-00008C0D0000}"/>
    <cellStyle name="Normal 2 6 9 2" xfId="3472" xr:uid="{00000000-0005-0000-0000-00008D0D0000}"/>
    <cellStyle name="Normal 2 6 9 3" xfId="3473" xr:uid="{00000000-0005-0000-0000-00008E0D0000}"/>
    <cellStyle name="Normal 2 7" xfId="3474" xr:uid="{00000000-0005-0000-0000-00008F0D0000}"/>
    <cellStyle name="Normal 2 8" xfId="3475" xr:uid="{00000000-0005-0000-0000-0000900D0000}"/>
    <cellStyle name="Normal 2 9" xfId="3476" xr:uid="{00000000-0005-0000-0000-0000910D0000}"/>
    <cellStyle name="Normal 20" xfId="3477" xr:uid="{00000000-0005-0000-0000-0000920D0000}"/>
    <cellStyle name="Normal 21" xfId="3478" xr:uid="{00000000-0005-0000-0000-0000930D0000}"/>
    <cellStyle name="Normal 22" xfId="3479" xr:uid="{00000000-0005-0000-0000-0000940D0000}"/>
    <cellStyle name="Normal 23" xfId="3480" xr:uid="{00000000-0005-0000-0000-0000950D0000}"/>
    <cellStyle name="Normal 23 2" xfId="8" xr:uid="{00000000-0005-0000-0000-0000960D0000}"/>
    <cellStyle name="Normal 24" xfId="3481" xr:uid="{00000000-0005-0000-0000-0000970D0000}"/>
    <cellStyle name="Normal 24 24" xfId="3482" xr:uid="{00000000-0005-0000-0000-0000980D0000}"/>
    <cellStyle name="Normal 25" xfId="3483" xr:uid="{00000000-0005-0000-0000-0000990D0000}"/>
    <cellStyle name="Normal 26" xfId="3484" xr:uid="{00000000-0005-0000-0000-00009A0D0000}"/>
    <cellStyle name="Normal 27" xfId="3485" xr:uid="{00000000-0005-0000-0000-00009B0D0000}"/>
    <cellStyle name="Normal 28" xfId="3486" xr:uid="{00000000-0005-0000-0000-00009C0D0000}"/>
    <cellStyle name="Normal 29" xfId="3487" xr:uid="{00000000-0005-0000-0000-00009D0D0000}"/>
    <cellStyle name="Normal 3" xfId="3488" xr:uid="{00000000-0005-0000-0000-00009E0D0000}"/>
    <cellStyle name="Normal 3 10" xfId="3489" xr:uid="{00000000-0005-0000-0000-00009F0D0000}"/>
    <cellStyle name="Normal 3 11" xfId="3490" xr:uid="{00000000-0005-0000-0000-0000A00D0000}"/>
    <cellStyle name="Normal 3 12" xfId="3491" xr:uid="{00000000-0005-0000-0000-0000A10D0000}"/>
    <cellStyle name="Normal 3 13" xfId="3492" xr:uid="{00000000-0005-0000-0000-0000A20D0000}"/>
    <cellStyle name="Normal 3 14" xfId="3493" xr:uid="{00000000-0005-0000-0000-0000A30D0000}"/>
    <cellStyle name="Normal 3 15" xfId="3494" xr:uid="{00000000-0005-0000-0000-0000A40D0000}"/>
    <cellStyle name="Normal 3 16" xfId="3495" xr:uid="{00000000-0005-0000-0000-0000A50D0000}"/>
    <cellStyle name="Normal 3 17" xfId="3496" xr:uid="{00000000-0005-0000-0000-0000A60D0000}"/>
    <cellStyle name="Normal 3 18" xfId="3497" xr:uid="{00000000-0005-0000-0000-0000A70D0000}"/>
    <cellStyle name="Normal 3 19" xfId="3498" xr:uid="{00000000-0005-0000-0000-0000A80D0000}"/>
    <cellStyle name="Normal 3 2" xfId="3499" xr:uid="{00000000-0005-0000-0000-0000A90D0000}"/>
    <cellStyle name="Normal 3 2 2" xfId="3500" xr:uid="{00000000-0005-0000-0000-0000AA0D0000}"/>
    <cellStyle name="Normal 3 2 2 2" xfId="3501" xr:uid="{00000000-0005-0000-0000-0000AB0D0000}"/>
    <cellStyle name="Normal 3 2 2 3" xfId="3502" xr:uid="{00000000-0005-0000-0000-0000AC0D0000}"/>
    <cellStyle name="Normal 3 2 2 4" xfId="3503" xr:uid="{00000000-0005-0000-0000-0000AD0D0000}"/>
    <cellStyle name="Normal 3 2 2 5" xfId="3504" xr:uid="{00000000-0005-0000-0000-0000AE0D0000}"/>
    <cellStyle name="Normal 3 2 2 6" xfId="3505" xr:uid="{00000000-0005-0000-0000-0000AF0D0000}"/>
    <cellStyle name="Normal 3 2 2 7" xfId="3506" xr:uid="{00000000-0005-0000-0000-0000B00D0000}"/>
    <cellStyle name="Normal 3 2 2 8" xfId="3507" xr:uid="{00000000-0005-0000-0000-0000B10D0000}"/>
    <cellStyle name="Normal 3 2 2 9" xfId="3508" xr:uid="{00000000-0005-0000-0000-0000B20D0000}"/>
    <cellStyle name="Normal 3 2 3" xfId="3509" xr:uid="{00000000-0005-0000-0000-0000B30D0000}"/>
    <cellStyle name="Normal 3 2 4" xfId="3510" xr:uid="{00000000-0005-0000-0000-0000B40D0000}"/>
    <cellStyle name="Normal 3 2 5" xfId="3511" xr:uid="{00000000-0005-0000-0000-0000B50D0000}"/>
    <cellStyle name="Normal 3 2 6" xfId="3512" xr:uid="{00000000-0005-0000-0000-0000B60D0000}"/>
    <cellStyle name="Normal 3 2 7" xfId="3513" xr:uid="{00000000-0005-0000-0000-0000B70D0000}"/>
    <cellStyle name="Normal 3 2 8" xfId="3514" xr:uid="{00000000-0005-0000-0000-0000B80D0000}"/>
    <cellStyle name="Normal 3 2 9" xfId="3515" xr:uid="{00000000-0005-0000-0000-0000B90D0000}"/>
    <cellStyle name="Normal 3 20" xfId="3516" xr:uid="{00000000-0005-0000-0000-0000BA0D0000}"/>
    <cellStyle name="Normal 3 21" xfId="3517" xr:uid="{00000000-0005-0000-0000-0000BB0D0000}"/>
    <cellStyle name="Normal 3 22" xfId="3518" xr:uid="{00000000-0005-0000-0000-0000BC0D0000}"/>
    <cellStyle name="Normal 3 23" xfId="3519" xr:uid="{00000000-0005-0000-0000-0000BD0D0000}"/>
    <cellStyle name="Normal 3 3" xfId="3520" xr:uid="{00000000-0005-0000-0000-0000BE0D0000}"/>
    <cellStyle name="Normal 3 4" xfId="3521" xr:uid="{00000000-0005-0000-0000-0000BF0D0000}"/>
    <cellStyle name="Normal 3 5" xfId="3522" xr:uid="{00000000-0005-0000-0000-0000C00D0000}"/>
    <cellStyle name="Normal 3 6" xfId="3523" xr:uid="{00000000-0005-0000-0000-0000C10D0000}"/>
    <cellStyle name="Normal 3 7" xfId="3524" xr:uid="{00000000-0005-0000-0000-0000C20D0000}"/>
    <cellStyle name="Normal 3 8" xfId="3525" xr:uid="{00000000-0005-0000-0000-0000C30D0000}"/>
    <cellStyle name="Normal 3 9" xfId="3526" xr:uid="{00000000-0005-0000-0000-0000C40D0000}"/>
    <cellStyle name="Normal 30" xfId="3527" xr:uid="{00000000-0005-0000-0000-0000C50D0000}"/>
    <cellStyle name="Normal 31" xfId="3528" xr:uid="{00000000-0005-0000-0000-0000C60D0000}"/>
    <cellStyle name="Normal 32" xfId="3529" xr:uid="{00000000-0005-0000-0000-0000C70D0000}"/>
    <cellStyle name="Normal 33" xfId="3530" xr:uid="{00000000-0005-0000-0000-0000C80D0000}"/>
    <cellStyle name="Normal 34" xfId="3531" xr:uid="{00000000-0005-0000-0000-0000C90D0000}"/>
    <cellStyle name="Normal 34 2" xfId="3532" xr:uid="{00000000-0005-0000-0000-0000CA0D0000}"/>
    <cellStyle name="Normal 35" xfId="3533" xr:uid="{00000000-0005-0000-0000-0000CB0D0000}"/>
    <cellStyle name="Normal 35 2" xfId="3534" xr:uid="{00000000-0005-0000-0000-0000CC0D0000}"/>
    <cellStyle name="Normal 36" xfId="3535" xr:uid="{00000000-0005-0000-0000-0000CD0D0000}"/>
    <cellStyle name="Normal 36 2" xfId="3536" xr:uid="{00000000-0005-0000-0000-0000CE0D0000}"/>
    <cellStyle name="Normal 36 3" xfId="3537" xr:uid="{00000000-0005-0000-0000-0000CF0D0000}"/>
    <cellStyle name="Normal 36 3 2" xfId="3538" xr:uid="{00000000-0005-0000-0000-0000D00D0000}"/>
    <cellStyle name="Normal 36 4" xfId="3539" xr:uid="{00000000-0005-0000-0000-0000D10D0000}"/>
    <cellStyle name="Normal 37" xfId="3540" xr:uid="{00000000-0005-0000-0000-0000D20D0000}"/>
    <cellStyle name="Normal 37 2" xfId="3541" xr:uid="{00000000-0005-0000-0000-0000D30D0000}"/>
    <cellStyle name="Normal 38" xfId="3542" xr:uid="{00000000-0005-0000-0000-0000D40D0000}"/>
    <cellStyle name="Normal 39" xfId="3543" xr:uid="{00000000-0005-0000-0000-0000D50D0000}"/>
    <cellStyle name="Normal 4" xfId="3544" xr:uid="{00000000-0005-0000-0000-0000D60D0000}"/>
    <cellStyle name="Normal 4 10" xfId="3545" xr:uid="{00000000-0005-0000-0000-0000D70D0000}"/>
    <cellStyle name="Normal 4 11" xfId="3546" xr:uid="{00000000-0005-0000-0000-0000D80D0000}"/>
    <cellStyle name="Normal 4 12" xfId="3547" xr:uid="{00000000-0005-0000-0000-0000D90D0000}"/>
    <cellStyle name="Normal 4 13" xfId="3548" xr:uid="{00000000-0005-0000-0000-0000DA0D0000}"/>
    <cellStyle name="Normal 4 14" xfId="3549" xr:uid="{00000000-0005-0000-0000-0000DB0D0000}"/>
    <cellStyle name="Normal 4 15" xfId="3550" xr:uid="{00000000-0005-0000-0000-0000DC0D0000}"/>
    <cellStyle name="Normal 4 16" xfId="3551" xr:uid="{00000000-0005-0000-0000-0000DD0D0000}"/>
    <cellStyle name="Normal 4 17" xfId="3552" xr:uid="{00000000-0005-0000-0000-0000DE0D0000}"/>
    <cellStyle name="Normal 4 18" xfId="3553" xr:uid="{00000000-0005-0000-0000-0000DF0D0000}"/>
    <cellStyle name="Normal 4 19" xfId="3554" xr:uid="{00000000-0005-0000-0000-0000E00D0000}"/>
    <cellStyle name="Normal 4 2" xfId="3555" xr:uid="{00000000-0005-0000-0000-0000E10D0000}"/>
    <cellStyle name="Normal 4 3" xfId="3556" xr:uid="{00000000-0005-0000-0000-0000E20D0000}"/>
    <cellStyle name="Normal 4 4" xfId="3557" xr:uid="{00000000-0005-0000-0000-0000E30D0000}"/>
    <cellStyle name="Normal 4 4 2" xfId="3558" xr:uid="{00000000-0005-0000-0000-0000E40D0000}"/>
    <cellStyle name="Normal 4 5" xfId="3559" xr:uid="{00000000-0005-0000-0000-0000E50D0000}"/>
    <cellStyle name="Normal 4 6" xfId="3560" xr:uid="{00000000-0005-0000-0000-0000E60D0000}"/>
    <cellStyle name="Normal 4 7" xfId="3561" xr:uid="{00000000-0005-0000-0000-0000E70D0000}"/>
    <cellStyle name="Normal 4 8" xfId="3562" xr:uid="{00000000-0005-0000-0000-0000E80D0000}"/>
    <cellStyle name="Normal 4 9" xfId="3563" xr:uid="{00000000-0005-0000-0000-0000E90D0000}"/>
    <cellStyle name="Normal 40" xfId="3564" xr:uid="{00000000-0005-0000-0000-0000EA0D0000}"/>
    <cellStyle name="Normal 41" xfId="3565" xr:uid="{00000000-0005-0000-0000-0000EB0D0000}"/>
    <cellStyle name="Normal 42" xfId="3566" xr:uid="{00000000-0005-0000-0000-0000EC0D0000}"/>
    <cellStyle name="Normal 43" xfId="3567" xr:uid="{00000000-0005-0000-0000-0000ED0D0000}"/>
    <cellStyle name="Normal 44" xfId="3568" xr:uid="{00000000-0005-0000-0000-0000EE0D0000}"/>
    <cellStyle name="Normal 45" xfId="3569" xr:uid="{00000000-0005-0000-0000-0000EF0D0000}"/>
    <cellStyle name="Normal 46" xfId="3570" xr:uid="{00000000-0005-0000-0000-0000F00D0000}"/>
    <cellStyle name="Normal 47" xfId="3571" xr:uid="{00000000-0005-0000-0000-0000F10D0000}"/>
    <cellStyle name="Normal 48" xfId="3572" xr:uid="{00000000-0005-0000-0000-0000F20D0000}"/>
    <cellStyle name="Normal 49" xfId="3573" xr:uid="{00000000-0005-0000-0000-0000F30D0000}"/>
    <cellStyle name="Normal 5" xfId="3574" xr:uid="{00000000-0005-0000-0000-0000F40D0000}"/>
    <cellStyle name="Normal 5 10" xfId="3575" xr:uid="{00000000-0005-0000-0000-0000F50D0000}"/>
    <cellStyle name="Normal 5 10 2" xfId="3576" xr:uid="{00000000-0005-0000-0000-0000F60D0000}"/>
    <cellStyle name="Normal 5 10 3" xfId="3577" xr:uid="{00000000-0005-0000-0000-0000F70D0000}"/>
    <cellStyle name="Normal 5 2" xfId="3578" xr:uid="{00000000-0005-0000-0000-0000F80D0000}"/>
    <cellStyle name="Normal 5 2 10" xfId="3579" xr:uid="{00000000-0005-0000-0000-0000F90D0000}"/>
    <cellStyle name="Normal 5 2 2" xfId="3580" xr:uid="{00000000-0005-0000-0000-0000FA0D0000}"/>
    <cellStyle name="Normal 5 2 2 2" xfId="3581" xr:uid="{00000000-0005-0000-0000-0000FB0D0000}"/>
    <cellStyle name="Normal 5 2 2 2 2" xfId="3582" xr:uid="{00000000-0005-0000-0000-0000FC0D0000}"/>
    <cellStyle name="Normal 5 2 2 2 2 2" xfId="3583" xr:uid="{00000000-0005-0000-0000-0000FD0D0000}"/>
    <cellStyle name="Normal 5 2 2 2 2 2 2" xfId="3584" xr:uid="{00000000-0005-0000-0000-0000FE0D0000}"/>
    <cellStyle name="Normal 5 2 2 2 2 2 2 2" xfId="3585" xr:uid="{00000000-0005-0000-0000-0000FF0D0000}"/>
    <cellStyle name="Normal 5 2 2 2 2 2 2 2 2" xfId="3586" xr:uid="{00000000-0005-0000-0000-0000000E0000}"/>
    <cellStyle name="Normal 5 2 2 2 2 2 2 2 2 2" xfId="3587" xr:uid="{00000000-0005-0000-0000-0000010E0000}"/>
    <cellStyle name="Normal 5 2 2 2 2 2 2 2 2 3" xfId="3588" xr:uid="{00000000-0005-0000-0000-0000020E0000}"/>
    <cellStyle name="Normal 5 2 2 2 2 2 2 2 3" xfId="3589" xr:uid="{00000000-0005-0000-0000-0000030E0000}"/>
    <cellStyle name="Normal 5 2 2 2 2 2 2 2 4" xfId="3590" xr:uid="{00000000-0005-0000-0000-0000040E0000}"/>
    <cellStyle name="Normal 5 2 2 2 2 2 2 3" xfId="3591" xr:uid="{00000000-0005-0000-0000-0000050E0000}"/>
    <cellStyle name="Normal 5 2 2 2 2 2 2 3 2" xfId="3592" xr:uid="{00000000-0005-0000-0000-0000060E0000}"/>
    <cellStyle name="Normal 5 2 2 2 2 2 2 3 3" xfId="3593" xr:uid="{00000000-0005-0000-0000-0000070E0000}"/>
    <cellStyle name="Normal 5 2 2 2 2 2 2 4" xfId="3594" xr:uid="{00000000-0005-0000-0000-0000080E0000}"/>
    <cellStyle name="Normal 5 2 2 2 2 2 2 5" xfId="3595" xr:uid="{00000000-0005-0000-0000-0000090E0000}"/>
    <cellStyle name="Normal 5 2 2 2 2 2 3" xfId="3596" xr:uid="{00000000-0005-0000-0000-00000A0E0000}"/>
    <cellStyle name="Normal 5 2 2 2 2 2 3 2" xfId="3597" xr:uid="{00000000-0005-0000-0000-00000B0E0000}"/>
    <cellStyle name="Normal 5 2 2 2 2 2 3 2 2" xfId="3598" xr:uid="{00000000-0005-0000-0000-00000C0E0000}"/>
    <cellStyle name="Normal 5 2 2 2 2 2 3 2 3" xfId="3599" xr:uid="{00000000-0005-0000-0000-00000D0E0000}"/>
    <cellStyle name="Normal 5 2 2 2 2 2 3 3" xfId="3600" xr:uid="{00000000-0005-0000-0000-00000E0E0000}"/>
    <cellStyle name="Normal 5 2 2 2 2 2 3 4" xfId="3601" xr:uid="{00000000-0005-0000-0000-00000F0E0000}"/>
    <cellStyle name="Normal 5 2 2 2 2 2 4" xfId="3602" xr:uid="{00000000-0005-0000-0000-0000100E0000}"/>
    <cellStyle name="Normal 5 2 2 2 2 2 4 2" xfId="3603" xr:uid="{00000000-0005-0000-0000-0000110E0000}"/>
    <cellStyle name="Normal 5 2 2 2 2 2 4 3" xfId="3604" xr:uid="{00000000-0005-0000-0000-0000120E0000}"/>
    <cellStyle name="Normal 5 2 2 2 2 2 5" xfId="3605" xr:uid="{00000000-0005-0000-0000-0000130E0000}"/>
    <cellStyle name="Normal 5 2 2 2 2 2 6" xfId="3606" xr:uid="{00000000-0005-0000-0000-0000140E0000}"/>
    <cellStyle name="Normal 5 2 2 2 2 3" xfId="3607" xr:uid="{00000000-0005-0000-0000-0000150E0000}"/>
    <cellStyle name="Normal 5 2 2 2 2 3 2" xfId="3608" xr:uid="{00000000-0005-0000-0000-0000160E0000}"/>
    <cellStyle name="Normal 5 2 2 2 2 3 2 2" xfId="3609" xr:uid="{00000000-0005-0000-0000-0000170E0000}"/>
    <cellStyle name="Normal 5 2 2 2 2 3 2 2 2" xfId="3610" xr:uid="{00000000-0005-0000-0000-0000180E0000}"/>
    <cellStyle name="Normal 5 2 2 2 2 3 2 2 3" xfId="3611" xr:uid="{00000000-0005-0000-0000-0000190E0000}"/>
    <cellStyle name="Normal 5 2 2 2 2 3 2 3" xfId="3612" xr:uid="{00000000-0005-0000-0000-00001A0E0000}"/>
    <cellStyle name="Normal 5 2 2 2 2 3 2 4" xfId="3613" xr:uid="{00000000-0005-0000-0000-00001B0E0000}"/>
    <cellStyle name="Normal 5 2 2 2 2 3 3" xfId="3614" xr:uid="{00000000-0005-0000-0000-00001C0E0000}"/>
    <cellStyle name="Normal 5 2 2 2 2 3 3 2" xfId="3615" xr:uid="{00000000-0005-0000-0000-00001D0E0000}"/>
    <cellStyle name="Normal 5 2 2 2 2 3 3 3" xfId="3616" xr:uid="{00000000-0005-0000-0000-00001E0E0000}"/>
    <cellStyle name="Normal 5 2 2 2 2 3 4" xfId="3617" xr:uid="{00000000-0005-0000-0000-00001F0E0000}"/>
    <cellStyle name="Normal 5 2 2 2 2 3 5" xfId="3618" xr:uid="{00000000-0005-0000-0000-0000200E0000}"/>
    <cellStyle name="Normal 5 2 2 2 2 4" xfId="3619" xr:uid="{00000000-0005-0000-0000-0000210E0000}"/>
    <cellStyle name="Normal 5 2 2 2 2 4 2" xfId="3620" xr:uid="{00000000-0005-0000-0000-0000220E0000}"/>
    <cellStyle name="Normal 5 2 2 2 2 4 2 2" xfId="3621" xr:uid="{00000000-0005-0000-0000-0000230E0000}"/>
    <cellStyle name="Normal 5 2 2 2 2 4 2 3" xfId="3622" xr:uid="{00000000-0005-0000-0000-0000240E0000}"/>
    <cellStyle name="Normal 5 2 2 2 2 4 3" xfId="3623" xr:uid="{00000000-0005-0000-0000-0000250E0000}"/>
    <cellStyle name="Normal 5 2 2 2 2 4 4" xfId="3624" xr:uid="{00000000-0005-0000-0000-0000260E0000}"/>
    <cellStyle name="Normal 5 2 2 2 2 5" xfId="3625" xr:uid="{00000000-0005-0000-0000-0000270E0000}"/>
    <cellStyle name="Normal 5 2 2 2 2 5 2" xfId="3626" xr:uid="{00000000-0005-0000-0000-0000280E0000}"/>
    <cellStyle name="Normal 5 2 2 2 2 5 3" xfId="3627" xr:uid="{00000000-0005-0000-0000-0000290E0000}"/>
    <cellStyle name="Normal 5 2 2 2 2 6" xfId="3628" xr:uid="{00000000-0005-0000-0000-00002A0E0000}"/>
    <cellStyle name="Normal 5 2 2 2 2 7" xfId="3629" xr:uid="{00000000-0005-0000-0000-00002B0E0000}"/>
    <cellStyle name="Normal 5 2 2 2 3" xfId="3630" xr:uid="{00000000-0005-0000-0000-00002C0E0000}"/>
    <cellStyle name="Normal 5 2 2 2 3 2" xfId="3631" xr:uid="{00000000-0005-0000-0000-00002D0E0000}"/>
    <cellStyle name="Normal 5 2 2 2 3 2 2" xfId="3632" xr:uid="{00000000-0005-0000-0000-00002E0E0000}"/>
    <cellStyle name="Normal 5 2 2 2 3 2 2 2" xfId="3633" xr:uid="{00000000-0005-0000-0000-00002F0E0000}"/>
    <cellStyle name="Normal 5 2 2 2 3 2 2 2 2" xfId="3634" xr:uid="{00000000-0005-0000-0000-0000300E0000}"/>
    <cellStyle name="Normal 5 2 2 2 3 2 2 2 3" xfId="3635" xr:uid="{00000000-0005-0000-0000-0000310E0000}"/>
    <cellStyle name="Normal 5 2 2 2 3 2 2 3" xfId="3636" xr:uid="{00000000-0005-0000-0000-0000320E0000}"/>
    <cellStyle name="Normal 5 2 2 2 3 2 2 4" xfId="3637" xr:uid="{00000000-0005-0000-0000-0000330E0000}"/>
    <cellStyle name="Normal 5 2 2 2 3 2 3" xfId="3638" xr:uid="{00000000-0005-0000-0000-0000340E0000}"/>
    <cellStyle name="Normal 5 2 2 2 3 2 3 2" xfId="3639" xr:uid="{00000000-0005-0000-0000-0000350E0000}"/>
    <cellStyle name="Normal 5 2 2 2 3 2 3 3" xfId="3640" xr:uid="{00000000-0005-0000-0000-0000360E0000}"/>
    <cellStyle name="Normal 5 2 2 2 3 2 4" xfId="3641" xr:uid="{00000000-0005-0000-0000-0000370E0000}"/>
    <cellStyle name="Normal 5 2 2 2 3 2 5" xfId="3642" xr:uid="{00000000-0005-0000-0000-0000380E0000}"/>
    <cellStyle name="Normal 5 2 2 2 3 3" xfId="3643" xr:uid="{00000000-0005-0000-0000-0000390E0000}"/>
    <cellStyle name="Normal 5 2 2 2 3 3 2" xfId="3644" xr:uid="{00000000-0005-0000-0000-00003A0E0000}"/>
    <cellStyle name="Normal 5 2 2 2 3 3 2 2" xfId="3645" xr:uid="{00000000-0005-0000-0000-00003B0E0000}"/>
    <cellStyle name="Normal 5 2 2 2 3 3 2 3" xfId="3646" xr:uid="{00000000-0005-0000-0000-00003C0E0000}"/>
    <cellStyle name="Normal 5 2 2 2 3 3 3" xfId="3647" xr:uid="{00000000-0005-0000-0000-00003D0E0000}"/>
    <cellStyle name="Normal 5 2 2 2 3 3 4" xfId="3648" xr:uid="{00000000-0005-0000-0000-00003E0E0000}"/>
    <cellStyle name="Normal 5 2 2 2 3 4" xfId="3649" xr:uid="{00000000-0005-0000-0000-00003F0E0000}"/>
    <cellStyle name="Normal 5 2 2 2 3 4 2" xfId="3650" xr:uid="{00000000-0005-0000-0000-0000400E0000}"/>
    <cellStyle name="Normal 5 2 2 2 3 4 3" xfId="3651" xr:uid="{00000000-0005-0000-0000-0000410E0000}"/>
    <cellStyle name="Normal 5 2 2 2 3 5" xfId="3652" xr:uid="{00000000-0005-0000-0000-0000420E0000}"/>
    <cellStyle name="Normal 5 2 2 2 3 6" xfId="3653" xr:uid="{00000000-0005-0000-0000-0000430E0000}"/>
    <cellStyle name="Normal 5 2 2 2 4" xfId="3654" xr:uid="{00000000-0005-0000-0000-0000440E0000}"/>
    <cellStyle name="Normal 5 2 2 2 4 2" xfId="3655" xr:uid="{00000000-0005-0000-0000-0000450E0000}"/>
    <cellStyle name="Normal 5 2 2 2 4 2 2" xfId="3656" xr:uid="{00000000-0005-0000-0000-0000460E0000}"/>
    <cellStyle name="Normal 5 2 2 2 4 2 2 2" xfId="3657" xr:uid="{00000000-0005-0000-0000-0000470E0000}"/>
    <cellStyle name="Normal 5 2 2 2 4 2 2 3" xfId="3658" xr:uid="{00000000-0005-0000-0000-0000480E0000}"/>
    <cellStyle name="Normal 5 2 2 2 4 2 3" xfId="3659" xr:uid="{00000000-0005-0000-0000-0000490E0000}"/>
    <cellStyle name="Normal 5 2 2 2 4 2 4" xfId="3660" xr:uid="{00000000-0005-0000-0000-00004A0E0000}"/>
    <cellStyle name="Normal 5 2 2 2 4 3" xfId="3661" xr:uid="{00000000-0005-0000-0000-00004B0E0000}"/>
    <cellStyle name="Normal 5 2 2 2 4 3 2" xfId="3662" xr:uid="{00000000-0005-0000-0000-00004C0E0000}"/>
    <cellStyle name="Normal 5 2 2 2 4 3 3" xfId="3663" xr:uid="{00000000-0005-0000-0000-00004D0E0000}"/>
    <cellStyle name="Normal 5 2 2 2 4 4" xfId="3664" xr:uid="{00000000-0005-0000-0000-00004E0E0000}"/>
    <cellStyle name="Normal 5 2 2 2 4 5" xfId="3665" xr:uid="{00000000-0005-0000-0000-00004F0E0000}"/>
    <cellStyle name="Normal 5 2 2 2 5" xfId="3666" xr:uid="{00000000-0005-0000-0000-0000500E0000}"/>
    <cellStyle name="Normal 5 2 2 2 5 2" xfId="3667" xr:uid="{00000000-0005-0000-0000-0000510E0000}"/>
    <cellStyle name="Normal 5 2 2 2 5 2 2" xfId="3668" xr:uid="{00000000-0005-0000-0000-0000520E0000}"/>
    <cellStyle name="Normal 5 2 2 2 5 2 3" xfId="3669" xr:uid="{00000000-0005-0000-0000-0000530E0000}"/>
    <cellStyle name="Normal 5 2 2 2 5 3" xfId="3670" xr:uid="{00000000-0005-0000-0000-0000540E0000}"/>
    <cellStyle name="Normal 5 2 2 2 5 4" xfId="3671" xr:uid="{00000000-0005-0000-0000-0000550E0000}"/>
    <cellStyle name="Normal 5 2 2 2 6" xfId="3672" xr:uid="{00000000-0005-0000-0000-0000560E0000}"/>
    <cellStyle name="Normal 5 2 2 2 6 2" xfId="3673" xr:uid="{00000000-0005-0000-0000-0000570E0000}"/>
    <cellStyle name="Normal 5 2 2 2 6 3" xfId="3674" xr:uid="{00000000-0005-0000-0000-0000580E0000}"/>
    <cellStyle name="Normal 5 2 2 2 7" xfId="3675" xr:uid="{00000000-0005-0000-0000-0000590E0000}"/>
    <cellStyle name="Normal 5 2 2 2 8" xfId="3676" xr:uid="{00000000-0005-0000-0000-00005A0E0000}"/>
    <cellStyle name="Normal 5 2 2 3" xfId="3677" xr:uid="{00000000-0005-0000-0000-00005B0E0000}"/>
    <cellStyle name="Normal 5 2 2 3 2" xfId="3678" xr:uid="{00000000-0005-0000-0000-00005C0E0000}"/>
    <cellStyle name="Normal 5 2 2 3 2 2" xfId="3679" xr:uid="{00000000-0005-0000-0000-00005D0E0000}"/>
    <cellStyle name="Normal 5 2 2 3 2 2 2" xfId="3680" xr:uid="{00000000-0005-0000-0000-00005E0E0000}"/>
    <cellStyle name="Normal 5 2 2 3 2 2 2 2" xfId="3681" xr:uid="{00000000-0005-0000-0000-00005F0E0000}"/>
    <cellStyle name="Normal 5 2 2 3 2 2 2 2 2" xfId="3682" xr:uid="{00000000-0005-0000-0000-0000600E0000}"/>
    <cellStyle name="Normal 5 2 2 3 2 2 2 2 3" xfId="3683" xr:uid="{00000000-0005-0000-0000-0000610E0000}"/>
    <cellStyle name="Normal 5 2 2 3 2 2 2 3" xfId="3684" xr:uid="{00000000-0005-0000-0000-0000620E0000}"/>
    <cellStyle name="Normal 5 2 2 3 2 2 2 4" xfId="3685" xr:uid="{00000000-0005-0000-0000-0000630E0000}"/>
    <cellStyle name="Normal 5 2 2 3 2 2 3" xfId="3686" xr:uid="{00000000-0005-0000-0000-0000640E0000}"/>
    <cellStyle name="Normal 5 2 2 3 2 2 3 2" xfId="3687" xr:uid="{00000000-0005-0000-0000-0000650E0000}"/>
    <cellStyle name="Normal 5 2 2 3 2 2 3 3" xfId="3688" xr:uid="{00000000-0005-0000-0000-0000660E0000}"/>
    <cellStyle name="Normal 5 2 2 3 2 2 4" xfId="3689" xr:uid="{00000000-0005-0000-0000-0000670E0000}"/>
    <cellStyle name="Normal 5 2 2 3 2 2 5" xfId="3690" xr:uid="{00000000-0005-0000-0000-0000680E0000}"/>
    <cellStyle name="Normal 5 2 2 3 2 3" xfId="3691" xr:uid="{00000000-0005-0000-0000-0000690E0000}"/>
    <cellStyle name="Normal 5 2 2 3 2 3 2" xfId="3692" xr:uid="{00000000-0005-0000-0000-00006A0E0000}"/>
    <cellStyle name="Normal 5 2 2 3 2 3 2 2" xfId="3693" xr:uid="{00000000-0005-0000-0000-00006B0E0000}"/>
    <cellStyle name="Normal 5 2 2 3 2 3 2 3" xfId="3694" xr:uid="{00000000-0005-0000-0000-00006C0E0000}"/>
    <cellStyle name="Normal 5 2 2 3 2 3 3" xfId="3695" xr:uid="{00000000-0005-0000-0000-00006D0E0000}"/>
    <cellStyle name="Normal 5 2 2 3 2 3 4" xfId="3696" xr:uid="{00000000-0005-0000-0000-00006E0E0000}"/>
    <cellStyle name="Normal 5 2 2 3 2 4" xfId="3697" xr:uid="{00000000-0005-0000-0000-00006F0E0000}"/>
    <cellStyle name="Normal 5 2 2 3 2 4 2" xfId="3698" xr:uid="{00000000-0005-0000-0000-0000700E0000}"/>
    <cellStyle name="Normal 5 2 2 3 2 4 3" xfId="3699" xr:uid="{00000000-0005-0000-0000-0000710E0000}"/>
    <cellStyle name="Normal 5 2 2 3 2 5" xfId="3700" xr:uid="{00000000-0005-0000-0000-0000720E0000}"/>
    <cellStyle name="Normal 5 2 2 3 2 6" xfId="3701" xr:uid="{00000000-0005-0000-0000-0000730E0000}"/>
    <cellStyle name="Normal 5 2 2 3 3" xfId="3702" xr:uid="{00000000-0005-0000-0000-0000740E0000}"/>
    <cellStyle name="Normal 5 2 2 3 3 2" xfId="3703" xr:uid="{00000000-0005-0000-0000-0000750E0000}"/>
    <cellStyle name="Normal 5 2 2 3 3 2 2" xfId="3704" xr:uid="{00000000-0005-0000-0000-0000760E0000}"/>
    <cellStyle name="Normal 5 2 2 3 3 2 2 2" xfId="3705" xr:uid="{00000000-0005-0000-0000-0000770E0000}"/>
    <cellStyle name="Normal 5 2 2 3 3 2 2 3" xfId="3706" xr:uid="{00000000-0005-0000-0000-0000780E0000}"/>
    <cellStyle name="Normal 5 2 2 3 3 2 3" xfId="3707" xr:uid="{00000000-0005-0000-0000-0000790E0000}"/>
    <cellStyle name="Normal 5 2 2 3 3 2 4" xfId="3708" xr:uid="{00000000-0005-0000-0000-00007A0E0000}"/>
    <cellStyle name="Normal 5 2 2 3 3 3" xfId="3709" xr:uid="{00000000-0005-0000-0000-00007B0E0000}"/>
    <cellStyle name="Normal 5 2 2 3 3 3 2" xfId="3710" xr:uid="{00000000-0005-0000-0000-00007C0E0000}"/>
    <cellStyle name="Normal 5 2 2 3 3 3 3" xfId="3711" xr:uid="{00000000-0005-0000-0000-00007D0E0000}"/>
    <cellStyle name="Normal 5 2 2 3 3 4" xfId="3712" xr:uid="{00000000-0005-0000-0000-00007E0E0000}"/>
    <cellStyle name="Normal 5 2 2 3 3 5" xfId="3713" xr:uid="{00000000-0005-0000-0000-00007F0E0000}"/>
    <cellStyle name="Normal 5 2 2 3 4" xfId="3714" xr:uid="{00000000-0005-0000-0000-0000800E0000}"/>
    <cellStyle name="Normal 5 2 2 3 4 2" xfId="3715" xr:uid="{00000000-0005-0000-0000-0000810E0000}"/>
    <cellStyle name="Normal 5 2 2 3 4 2 2" xfId="3716" xr:uid="{00000000-0005-0000-0000-0000820E0000}"/>
    <cellStyle name="Normal 5 2 2 3 4 2 3" xfId="3717" xr:uid="{00000000-0005-0000-0000-0000830E0000}"/>
    <cellStyle name="Normal 5 2 2 3 4 3" xfId="3718" xr:uid="{00000000-0005-0000-0000-0000840E0000}"/>
    <cellStyle name="Normal 5 2 2 3 4 4" xfId="3719" xr:uid="{00000000-0005-0000-0000-0000850E0000}"/>
    <cellStyle name="Normal 5 2 2 3 5" xfId="3720" xr:uid="{00000000-0005-0000-0000-0000860E0000}"/>
    <cellStyle name="Normal 5 2 2 3 5 2" xfId="3721" xr:uid="{00000000-0005-0000-0000-0000870E0000}"/>
    <cellStyle name="Normal 5 2 2 3 5 3" xfId="3722" xr:uid="{00000000-0005-0000-0000-0000880E0000}"/>
    <cellStyle name="Normal 5 2 2 3 6" xfId="3723" xr:uid="{00000000-0005-0000-0000-0000890E0000}"/>
    <cellStyle name="Normal 5 2 2 3 7" xfId="3724" xr:uid="{00000000-0005-0000-0000-00008A0E0000}"/>
    <cellStyle name="Normal 5 2 2 4" xfId="3725" xr:uid="{00000000-0005-0000-0000-00008B0E0000}"/>
    <cellStyle name="Normal 5 2 2 4 2" xfId="3726" xr:uid="{00000000-0005-0000-0000-00008C0E0000}"/>
    <cellStyle name="Normal 5 2 2 4 2 2" xfId="3727" xr:uid="{00000000-0005-0000-0000-00008D0E0000}"/>
    <cellStyle name="Normal 5 2 2 4 2 2 2" xfId="3728" xr:uid="{00000000-0005-0000-0000-00008E0E0000}"/>
    <cellStyle name="Normal 5 2 2 4 2 2 2 2" xfId="3729" xr:uid="{00000000-0005-0000-0000-00008F0E0000}"/>
    <cellStyle name="Normal 5 2 2 4 2 2 2 3" xfId="3730" xr:uid="{00000000-0005-0000-0000-0000900E0000}"/>
    <cellStyle name="Normal 5 2 2 4 2 2 3" xfId="3731" xr:uid="{00000000-0005-0000-0000-0000910E0000}"/>
    <cellStyle name="Normal 5 2 2 4 2 2 4" xfId="3732" xr:uid="{00000000-0005-0000-0000-0000920E0000}"/>
    <cellStyle name="Normal 5 2 2 4 2 3" xfId="3733" xr:uid="{00000000-0005-0000-0000-0000930E0000}"/>
    <cellStyle name="Normal 5 2 2 4 2 3 2" xfId="3734" xr:uid="{00000000-0005-0000-0000-0000940E0000}"/>
    <cellStyle name="Normal 5 2 2 4 2 3 3" xfId="3735" xr:uid="{00000000-0005-0000-0000-0000950E0000}"/>
    <cellStyle name="Normal 5 2 2 4 2 4" xfId="3736" xr:uid="{00000000-0005-0000-0000-0000960E0000}"/>
    <cellStyle name="Normal 5 2 2 4 2 5" xfId="3737" xr:uid="{00000000-0005-0000-0000-0000970E0000}"/>
    <cellStyle name="Normal 5 2 2 4 3" xfId="3738" xr:uid="{00000000-0005-0000-0000-0000980E0000}"/>
    <cellStyle name="Normal 5 2 2 4 3 2" xfId="3739" xr:uid="{00000000-0005-0000-0000-0000990E0000}"/>
    <cellStyle name="Normal 5 2 2 4 3 2 2" xfId="3740" xr:uid="{00000000-0005-0000-0000-00009A0E0000}"/>
    <cellStyle name="Normal 5 2 2 4 3 2 3" xfId="3741" xr:uid="{00000000-0005-0000-0000-00009B0E0000}"/>
    <cellStyle name="Normal 5 2 2 4 3 3" xfId="3742" xr:uid="{00000000-0005-0000-0000-00009C0E0000}"/>
    <cellStyle name="Normal 5 2 2 4 3 4" xfId="3743" xr:uid="{00000000-0005-0000-0000-00009D0E0000}"/>
    <cellStyle name="Normal 5 2 2 4 4" xfId="3744" xr:uid="{00000000-0005-0000-0000-00009E0E0000}"/>
    <cellStyle name="Normal 5 2 2 4 4 2" xfId="3745" xr:uid="{00000000-0005-0000-0000-00009F0E0000}"/>
    <cellStyle name="Normal 5 2 2 4 4 3" xfId="3746" xr:uid="{00000000-0005-0000-0000-0000A00E0000}"/>
    <cellStyle name="Normal 5 2 2 4 5" xfId="3747" xr:uid="{00000000-0005-0000-0000-0000A10E0000}"/>
    <cellStyle name="Normal 5 2 2 4 6" xfId="3748" xr:uid="{00000000-0005-0000-0000-0000A20E0000}"/>
    <cellStyle name="Normal 5 2 2 5" xfId="3749" xr:uid="{00000000-0005-0000-0000-0000A30E0000}"/>
    <cellStyle name="Normal 5 2 2 5 2" xfId="3750" xr:uid="{00000000-0005-0000-0000-0000A40E0000}"/>
    <cellStyle name="Normal 5 2 2 5 2 2" xfId="3751" xr:uid="{00000000-0005-0000-0000-0000A50E0000}"/>
    <cellStyle name="Normal 5 2 2 5 2 2 2" xfId="3752" xr:uid="{00000000-0005-0000-0000-0000A60E0000}"/>
    <cellStyle name="Normal 5 2 2 5 2 2 3" xfId="3753" xr:uid="{00000000-0005-0000-0000-0000A70E0000}"/>
    <cellStyle name="Normal 5 2 2 5 2 3" xfId="3754" xr:uid="{00000000-0005-0000-0000-0000A80E0000}"/>
    <cellStyle name="Normal 5 2 2 5 2 4" xfId="3755" xr:uid="{00000000-0005-0000-0000-0000A90E0000}"/>
    <cellStyle name="Normal 5 2 2 5 3" xfId="3756" xr:uid="{00000000-0005-0000-0000-0000AA0E0000}"/>
    <cellStyle name="Normal 5 2 2 5 3 2" xfId="3757" xr:uid="{00000000-0005-0000-0000-0000AB0E0000}"/>
    <cellStyle name="Normal 5 2 2 5 3 3" xfId="3758" xr:uid="{00000000-0005-0000-0000-0000AC0E0000}"/>
    <cellStyle name="Normal 5 2 2 5 4" xfId="3759" xr:uid="{00000000-0005-0000-0000-0000AD0E0000}"/>
    <cellStyle name="Normal 5 2 2 5 5" xfId="3760" xr:uid="{00000000-0005-0000-0000-0000AE0E0000}"/>
    <cellStyle name="Normal 5 2 2 6" xfId="3761" xr:uid="{00000000-0005-0000-0000-0000AF0E0000}"/>
    <cellStyle name="Normal 5 2 2 6 2" xfId="3762" xr:uid="{00000000-0005-0000-0000-0000B00E0000}"/>
    <cellStyle name="Normal 5 2 2 6 2 2" xfId="3763" xr:uid="{00000000-0005-0000-0000-0000B10E0000}"/>
    <cellStyle name="Normal 5 2 2 6 2 3" xfId="3764" xr:uid="{00000000-0005-0000-0000-0000B20E0000}"/>
    <cellStyle name="Normal 5 2 2 6 3" xfId="3765" xr:uid="{00000000-0005-0000-0000-0000B30E0000}"/>
    <cellStyle name="Normal 5 2 2 6 4" xfId="3766" xr:uid="{00000000-0005-0000-0000-0000B40E0000}"/>
    <cellStyle name="Normal 5 2 2 7" xfId="3767" xr:uid="{00000000-0005-0000-0000-0000B50E0000}"/>
    <cellStyle name="Normal 5 2 2 7 2" xfId="3768" xr:uid="{00000000-0005-0000-0000-0000B60E0000}"/>
    <cellStyle name="Normal 5 2 2 7 3" xfId="3769" xr:uid="{00000000-0005-0000-0000-0000B70E0000}"/>
    <cellStyle name="Normal 5 2 2 8" xfId="3770" xr:uid="{00000000-0005-0000-0000-0000B80E0000}"/>
    <cellStyle name="Normal 5 2 2 9" xfId="3771" xr:uid="{00000000-0005-0000-0000-0000B90E0000}"/>
    <cellStyle name="Normal 5 2 3" xfId="3772" xr:uid="{00000000-0005-0000-0000-0000BA0E0000}"/>
    <cellStyle name="Normal 5 2 3 2" xfId="3773" xr:uid="{00000000-0005-0000-0000-0000BB0E0000}"/>
    <cellStyle name="Normal 5 2 3 2 2" xfId="3774" xr:uid="{00000000-0005-0000-0000-0000BC0E0000}"/>
    <cellStyle name="Normal 5 2 3 2 2 2" xfId="3775" xr:uid="{00000000-0005-0000-0000-0000BD0E0000}"/>
    <cellStyle name="Normal 5 2 3 2 2 2 2" xfId="3776" xr:uid="{00000000-0005-0000-0000-0000BE0E0000}"/>
    <cellStyle name="Normal 5 2 3 2 2 2 2 2" xfId="3777" xr:uid="{00000000-0005-0000-0000-0000BF0E0000}"/>
    <cellStyle name="Normal 5 2 3 2 2 2 2 2 2" xfId="3778" xr:uid="{00000000-0005-0000-0000-0000C00E0000}"/>
    <cellStyle name="Normal 5 2 3 2 2 2 2 2 3" xfId="3779" xr:uid="{00000000-0005-0000-0000-0000C10E0000}"/>
    <cellStyle name="Normal 5 2 3 2 2 2 2 3" xfId="3780" xr:uid="{00000000-0005-0000-0000-0000C20E0000}"/>
    <cellStyle name="Normal 5 2 3 2 2 2 2 4" xfId="3781" xr:uid="{00000000-0005-0000-0000-0000C30E0000}"/>
    <cellStyle name="Normal 5 2 3 2 2 2 3" xfId="3782" xr:uid="{00000000-0005-0000-0000-0000C40E0000}"/>
    <cellStyle name="Normal 5 2 3 2 2 2 3 2" xfId="3783" xr:uid="{00000000-0005-0000-0000-0000C50E0000}"/>
    <cellStyle name="Normal 5 2 3 2 2 2 3 3" xfId="3784" xr:uid="{00000000-0005-0000-0000-0000C60E0000}"/>
    <cellStyle name="Normal 5 2 3 2 2 2 4" xfId="3785" xr:uid="{00000000-0005-0000-0000-0000C70E0000}"/>
    <cellStyle name="Normal 5 2 3 2 2 2 5" xfId="3786" xr:uid="{00000000-0005-0000-0000-0000C80E0000}"/>
    <cellStyle name="Normal 5 2 3 2 2 3" xfId="3787" xr:uid="{00000000-0005-0000-0000-0000C90E0000}"/>
    <cellStyle name="Normal 5 2 3 2 2 3 2" xfId="3788" xr:uid="{00000000-0005-0000-0000-0000CA0E0000}"/>
    <cellStyle name="Normal 5 2 3 2 2 3 2 2" xfId="3789" xr:uid="{00000000-0005-0000-0000-0000CB0E0000}"/>
    <cellStyle name="Normal 5 2 3 2 2 3 2 3" xfId="3790" xr:uid="{00000000-0005-0000-0000-0000CC0E0000}"/>
    <cellStyle name="Normal 5 2 3 2 2 3 3" xfId="3791" xr:uid="{00000000-0005-0000-0000-0000CD0E0000}"/>
    <cellStyle name="Normal 5 2 3 2 2 3 4" xfId="3792" xr:uid="{00000000-0005-0000-0000-0000CE0E0000}"/>
    <cellStyle name="Normal 5 2 3 2 2 4" xfId="3793" xr:uid="{00000000-0005-0000-0000-0000CF0E0000}"/>
    <cellStyle name="Normal 5 2 3 2 2 4 2" xfId="3794" xr:uid="{00000000-0005-0000-0000-0000D00E0000}"/>
    <cellStyle name="Normal 5 2 3 2 2 4 3" xfId="3795" xr:uid="{00000000-0005-0000-0000-0000D10E0000}"/>
    <cellStyle name="Normal 5 2 3 2 2 5" xfId="3796" xr:uid="{00000000-0005-0000-0000-0000D20E0000}"/>
    <cellStyle name="Normal 5 2 3 2 2 6" xfId="3797" xr:uid="{00000000-0005-0000-0000-0000D30E0000}"/>
    <cellStyle name="Normal 5 2 3 2 3" xfId="3798" xr:uid="{00000000-0005-0000-0000-0000D40E0000}"/>
    <cellStyle name="Normal 5 2 3 2 3 2" xfId="3799" xr:uid="{00000000-0005-0000-0000-0000D50E0000}"/>
    <cellStyle name="Normal 5 2 3 2 3 2 2" xfId="3800" xr:uid="{00000000-0005-0000-0000-0000D60E0000}"/>
    <cellStyle name="Normal 5 2 3 2 3 2 2 2" xfId="3801" xr:uid="{00000000-0005-0000-0000-0000D70E0000}"/>
    <cellStyle name="Normal 5 2 3 2 3 2 2 3" xfId="3802" xr:uid="{00000000-0005-0000-0000-0000D80E0000}"/>
    <cellStyle name="Normal 5 2 3 2 3 2 3" xfId="3803" xr:uid="{00000000-0005-0000-0000-0000D90E0000}"/>
    <cellStyle name="Normal 5 2 3 2 3 2 4" xfId="3804" xr:uid="{00000000-0005-0000-0000-0000DA0E0000}"/>
    <cellStyle name="Normal 5 2 3 2 3 3" xfId="3805" xr:uid="{00000000-0005-0000-0000-0000DB0E0000}"/>
    <cellStyle name="Normal 5 2 3 2 3 3 2" xfId="3806" xr:uid="{00000000-0005-0000-0000-0000DC0E0000}"/>
    <cellStyle name="Normal 5 2 3 2 3 3 3" xfId="3807" xr:uid="{00000000-0005-0000-0000-0000DD0E0000}"/>
    <cellStyle name="Normal 5 2 3 2 3 4" xfId="3808" xr:uid="{00000000-0005-0000-0000-0000DE0E0000}"/>
    <cellStyle name="Normal 5 2 3 2 3 5" xfId="3809" xr:uid="{00000000-0005-0000-0000-0000DF0E0000}"/>
    <cellStyle name="Normal 5 2 3 2 4" xfId="3810" xr:uid="{00000000-0005-0000-0000-0000E00E0000}"/>
    <cellStyle name="Normal 5 2 3 2 4 2" xfId="3811" xr:uid="{00000000-0005-0000-0000-0000E10E0000}"/>
    <cellStyle name="Normal 5 2 3 2 4 2 2" xfId="3812" xr:uid="{00000000-0005-0000-0000-0000E20E0000}"/>
    <cellStyle name="Normal 5 2 3 2 4 2 3" xfId="3813" xr:uid="{00000000-0005-0000-0000-0000E30E0000}"/>
    <cellStyle name="Normal 5 2 3 2 4 3" xfId="3814" xr:uid="{00000000-0005-0000-0000-0000E40E0000}"/>
    <cellStyle name="Normal 5 2 3 2 4 4" xfId="3815" xr:uid="{00000000-0005-0000-0000-0000E50E0000}"/>
    <cellStyle name="Normal 5 2 3 2 5" xfId="3816" xr:uid="{00000000-0005-0000-0000-0000E60E0000}"/>
    <cellStyle name="Normal 5 2 3 2 5 2" xfId="3817" xr:uid="{00000000-0005-0000-0000-0000E70E0000}"/>
    <cellStyle name="Normal 5 2 3 2 5 3" xfId="3818" xr:uid="{00000000-0005-0000-0000-0000E80E0000}"/>
    <cellStyle name="Normal 5 2 3 2 6" xfId="3819" xr:uid="{00000000-0005-0000-0000-0000E90E0000}"/>
    <cellStyle name="Normal 5 2 3 2 7" xfId="3820" xr:uid="{00000000-0005-0000-0000-0000EA0E0000}"/>
    <cellStyle name="Normal 5 2 3 3" xfId="3821" xr:uid="{00000000-0005-0000-0000-0000EB0E0000}"/>
    <cellStyle name="Normal 5 2 3 3 2" xfId="3822" xr:uid="{00000000-0005-0000-0000-0000EC0E0000}"/>
    <cellStyle name="Normal 5 2 3 3 2 2" xfId="3823" xr:uid="{00000000-0005-0000-0000-0000ED0E0000}"/>
    <cellStyle name="Normal 5 2 3 3 2 2 2" xfId="3824" xr:uid="{00000000-0005-0000-0000-0000EE0E0000}"/>
    <cellStyle name="Normal 5 2 3 3 2 2 2 2" xfId="3825" xr:uid="{00000000-0005-0000-0000-0000EF0E0000}"/>
    <cellStyle name="Normal 5 2 3 3 2 2 2 3" xfId="3826" xr:uid="{00000000-0005-0000-0000-0000F00E0000}"/>
    <cellStyle name="Normal 5 2 3 3 2 2 3" xfId="3827" xr:uid="{00000000-0005-0000-0000-0000F10E0000}"/>
    <cellStyle name="Normal 5 2 3 3 2 2 4" xfId="3828" xr:uid="{00000000-0005-0000-0000-0000F20E0000}"/>
    <cellStyle name="Normal 5 2 3 3 2 3" xfId="3829" xr:uid="{00000000-0005-0000-0000-0000F30E0000}"/>
    <cellStyle name="Normal 5 2 3 3 2 3 2" xfId="3830" xr:uid="{00000000-0005-0000-0000-0000F40E0000}"/>
    <cellStyle name="Normal 5 2 3 3 2 3 3" xfId="3831" xr:uid="{00000000-0005-0000-0000-0000F50E0000}"/>
    <cellStyle name="Normal 5 2 3 3 2 4" xfId="3832" xr:uid="{00000000-0005-0000-0000-0000F60E0000}"/>
    <cellStyle name="Normal 5 2 3 3 2 5" xfId="3833" xr:uid="{00000000-0005-0000-0000-0000F70E0000}"/>
    <cellStyle name="Normal 5 2 3 3 3" xfId="3834" xr:uid="{00000000-0005-0000-0000-0000F80E0000}"/>
    <cellStyle name="Normal 5 2 3 3 3 2" xfId="3835" xr:uid="{00000000-0005-0000-0000-0000F90E0000}"/>
    <cellStyle name="Normal 5 2 3 3 3 2 2" xfId="3836" xr:uid="{00000000-0005-0000-0000-0000FA0E0000}"/>
    <cellStyle name="Normal 5 2 3 3 3 2 3" xfId="3837" xr:uid="{00000000-0005-0000-0000-0000FB0E0000}"/>
    <cellStyle name="Normal 5 2 3 3 3 3" xfId="3838" xr:uid="{00000000-0005-0000-0000-0000FC0E0000}"/>
    <cellStyle name="Normal 5 2 3 3 3 4" xfId="3839" xr:uid="{00000000-0005-0000-0000-0000FD0E0000}"/>
    <cellStyle name="Normal 5 2 3 3 4" xfId="3840" xr:uid="{00000000-0005-0000-0000-0000FE0E0000}"/>
    <cellStyle name="Normal 5 2 3 3 4 2" xfId="3841" xr:uid="{00000000-0005-0000-0000-0000FF0E0000}"/>
    <cellStyle name="Normal 5 2 3 3 4 3" xfId="3842" xr:uid="{00000000-0005-0000-0000-0000000F0000}"/>
    <cellStyle name="Normal 5 2 3 3 5" xfId="3843" xr:uid="{00000000-0005-0000-0000-0000010F0000}"/>
    <cellStyle name="Normal 5 2 3 3 6" xfId="3844" xr:uid="{00000000-0005-0000-0000-0000020F0000}"/>
    <cellStyle name="Normal 5 2 3 4" xfId="3845" xr:uid="{00000000-0005-0000-0000-0000030F0000}"/>
    <cellStyle name="Normal 5 2 3 4 2" xfId="3846" xr:uid="{00000000-0005-0000-0000-0000040F0000}"/>
    <cellStyle name="Normal 5 2 3 4 2 2" xfId="3847" xr:uid="{00000000-0005-0000-0000-0000050F0000}"/>
    <cellStyle name="Normal 5 2 3 4 2 2 2" xfId="3848" xr:uid="{00000000-0005-0000-0000-0000060F0000}"/>
    <cellStyle name="Normal 5 2 3 4 2 2 3" xfId="3849" xr:uid="{00000000-0005-0000-0000-0000070F0000}"/>
    <cellStyle name="Normal 5 2 3 4 2 3" xfId="3850" xr:uid="{00000000-0005-0000-0000-0000080F0000}"/>
    <cellStyle name="Normal 5 2 3 4 2 4" xfId="3851" xr:uid="{00000000-0005-0000-0000-0000090F0000}"/>
    <cellStyle name="Normal 5 2 3 4 3" xfId="3852" xr:uid="{00000000-0005-0000-0000-00000A0F0000}"/>
    <cellStyle name="Normal 5 2 3 4 3 2" xfId="3853" xr:uid="{00000000-0005-0000-0000-00000B0F0000}"/>
    <cellStyle name="Normal 5 2 3 4 3 3" xfId="3854" xr:uid="{00000000-0005-0000-0000-00000C0F0000}"/>
    <cellStyle name="Normal 5 2 3 4 4" xfId="3855" xr:uid="{00000000-0005-0000-0000-00000D0F0000}"/>
    <cellStyle name="Normal 5 2 3 4 5" xfId="3856" xr:uid="{00000000-0005-0000-0000-00000E0F0000}"/>
    <cellStyle name="Normal 5 2 3 5" xfId="3857" xr:uid="{00000000-0005-0000-0000-00000F0F0000}"/>
    <cellStyle name="Normal 5 2 3 5 2" xfId="3858" xr:uid="{00000000-0005-0000-0000-0000100F0000}"/>
    <cellStyle name="Normal 5 2 3 5 2 2" xfId="3859" xr:uid="{00000000-0005-0000-0000-0000110F0000}"/>
    <cellStyle name="Normal 5 2 3 5 2 3" xfId="3860" xr:uid="{00000000-0005-0000-0000-0000120F0000}"/>
    <cellStyle name="Normal 5 2 3 5 3" xfId="3861" xr:uid="{00000000-0005-0000-0000-0000130F0000}"/>
    <cellStyle name="Normal 5 2 3 5 4" xfId="3862" xr:uid="{00000000-0005-0000-0000-0000140F0000}"/>
    <cellStyle name="Normal 5 2 3 6" xfId="3863" xr:uid="{00000000-0005-0000-0000-0000150F0000}"/>
    <cellStyle name="Normal 5 2 3 6 2" xfId="3864" xr:uid="{00000000-0005-0000-0000-0000160F0000}"/>
    <cellStyle name="Normal 5 2 3 6 3" xfId="3865" xr:uid="{00000000-0005-0000-0000-0000170F0000}"/>
    <cellStyle name="Normal 5 2 3 7" xfId="3866" xr:uid="{00000000-0005-0000-0000-0000180F0000}"/>
    <cellStyle name="Normal 5 2 3 8" xfId="3867" xr:uid="{00000000-0005-0000-0000-0000190F0000}"/>
    <cellStyle name="Normal 5 2 4" xfId="3868" xr:uid="{00000000-0005-0000-0000-00001A0F0000}"/>
    <cellStyle name="Normal 5 2 4 2" xfId="3869" xr:uid="{00000000-0005-0000-0000-00001B0F0000}"/>
    <cellStyle name="Normal 5 2 4 2 2" xfId="3870" xr:uid="{00000000-0005-0000-0000-00001C0F0000}"/>
    <cellStyle name="Normal 5 2 4 2 2 2" xfId="3871" xr:uid="{00000000-0005-0000-0000-00001D0F0000}"/>
    <cellStyle name="Normal 5 2 4 2 2 2 2" xfId="3872" xr:uid="{00000000-0005-0000-0000-00001E0F0000}"/>
    <cellStyle name="Normal 5 2 4 2 2 2 2 2" xfId="3873" xr:uid="{00000000-0005-0000-0000-00001F0F0000}"/>
    <cellStyle name="Normal 5 2 4 2 2 2 2 3" xfId="3874" xr:uid="{00000000-0005-0000-0000-0000200F0000}"/>
    <cellStyle name="Normal 5 2 4 2 2 2 3" xfId="3875" xr:uid="{00000000-0005-0000-0000-0000210F0000}"/>
    <cellStyle name="Normal 5 2 4 2 2 2 4" xfId="3876" xr:uid="{00000000-0005-0000-0000-0000220F0000}"/>
    <cellStyle name="Normal 5 2 4 2 2 3" xfId="3877" xr:uid="{00000000-0005-0000-0000-0000230F0000}"/>
    <cellStyle name="Normal 5 2 4 2 2 3 2" xfId="3878" xr:uid="{00000000-0005-0000-0000-0000240F0000}"/>
    <cellStyle name="Normal 5 2 4 2 2 3 3" xfId="3879" xr:uid="{00000000-0005-0000-0000-0000250F0000}"/>
    <cellStyle name="Normal 5 2 4 2 2 4" xfId="3880" xr:uid="{00000000-0005-0000-0000-0000260F0000}"/>
    <cellStyle name="Normal 5 2 4 2 2 5" xfId="3881" xr:uid="{00000000-0005-0000-0000-0000270F0000}"/>
    <cellStyle name="Normal 5 2 4 2 3" xfId="3882" xr:uid="{00000000-0005-0000-0000-0000280F0000}"/>
    <cellStyle name="Normal 5 2 4 2 3 2" xfId="3883" xr:uid="{00000000-0005-0000-0000-0000290F0000}"/>
    <cellStyle name="Normal 5 2 4 2 3 2 2" xfId="3884" xr:uid="{00000000-0005-0000-0000-00002A0F0000}"/>
    <cellStyle name="Normal 5 2 4 2 3 2 3" xfId="3885" xr:uid="{00000000-0005-0000-0000-00002B0F0000}"/>
    <cellStyle name="Normal 5 2 4 2 3 3" xfId="3886" xr:uid="{00000000-0005-0000-0000-00002C0F0000}"/>
    <cellStyle name="Normal 5 2 4 2 3 4" xfId="3887" xr:uid="{00000000-0005-0000-0000-00002D0F0000}"/>
    <cellStyle name="Normal 5 2 4 2 4" xfId="3888" xr:uid="{00000000-0005-0000-0000-00002E0F0000}"/>
    <cellStyle name="Normal 5 2 4 2 4 2" xfId="3889" xr:uid="{00000000-0005-0000-0000-00002F0F0000}"/>
    <cellStyle name="Normal 5 2 4 2 4 3" xfId="3890" xr:uid="{00000000-0005-0000-0000-0000300F0000}"/>
    <cellStyle name="Normal 5 2 4 2 5" xfId="3891" xr:uid="{00000000-0005-0000-0000-0000310F0000}"/>
    <cellStyle name="Normal 5 2 4 2 6" xfId="3892" xr:uid="{00000000-0005-0000-0000-0000320F0000}"/>
    <cellStyle name="Normal 5 2 4 3" xfId="3893" xr:uid="{00000000-0005-0000-0000-0000330F0000}"/>
    <cellStyle name="Normal 5 2 4 3 2" xfId="3894" xr:uid="{00000000-0005-0000-0000-0000340F0000}"/>
    <cellStyle name="Normal 5 2 4 3 2 2" xfId="3895" xr:uid="{00000000-0005-0000-0000-0000350F0000}"/>
    <cellStyle name="Normal 5 2 4 3 2 2 2" xfId="3896" xr:uid="{00000000-0005-0000-0000-0000360F0000}"/>
    <cellStyle name="Normal 5 2 4 3 2 2 3" xfId="3897" xr:uid="{00000000-0005-0000-0000-0000370F0000}"/>
    <cellStyle name="Normal 5 2 4 3 2 3" xfId="3898" xr:uid="{00000000-0005-0000-0000-0000380F0000}"/>
    <cellStyle name="Normal 5 2 4 3 2 4" xfId="3899" xr:uid="{00000000-0005-0000-0000-0000390F0000}"/>
    <cellStyle name="Normal 5 2 4 3 3" xfId="3900" xr:uid="{00000000-0005-0000-0000-00003A0F0000}"/>
    <cellStyle name="Normal 5 2 4 3 3 2" xfId="3901" xr:uid="{00000000-0005-0000-0000-00003B0F0000}"/>
    <cellStyle name="Normal 5 2 4 3 3 3" xfId="3902" xr:uid="{00000000-0005-0000-0000-00003C0F0000}"/>
    <cellStyle name="Normal 5 2 4 3 4" xfId="3903" xr:uid="{00000000-0005-0000-0000-00003D0F0000}"/>
    <cellStyle name="Normal 5 2 4 3 5" xfId="3904" xr:uid="{00000000-0005-0000-0000-00003E0F0000}"/>
    <cellStyle name="Normal 5 2 4 4" xfId="3905" xr:uid="{00000000-0005-0000-0000-00003F0F0000}"/>
    <cellStyle name="Normal 5 2 4 4 2" xfId="3906" xr:uid="{00000000-0005-0000-0000-0000400F0000}"/>
    <cellStyle name="Normal 5 2 4 4 2 2" xfId="3907" xr:uid="{00000000-0005-0000-0000-0000410F0000}"/>
    <cellStyle name="Normal 5 2 4 4 2 3" xfId="3908" xr:uid="{00000000-0005-0000-0000-0000420F0000}"/>
    <cellStyle name="Normal 5 2 4 4 3" xfId="3909" xr:uid="{00000000-0005-0000-0000-0000430F0000}"/>
    <cellStyle name="Normal 5 2 4 4 4" xfId="3910" xr:uid="{00000000-0005-0000-0000-0000440F0000}"/>
    <cellStyle name="Normal 5 2 4 5" xfId="3911" xr:uid="{00000000-0005-0000-0000-0000450F0000}"/>
    <cellStyle name="Normal 5 2 4 5 2" xfId="3912" xr:uid="{00000000-0005-0000-0000-0000460F0000}"/>
    <cellStyle name="Normal 5 2 4 5 3" xfId="3913" xr:uid="{00000000-0005-0000-0000-0000470F0000}"/>
    <cellStyle name="Normal 5 2 4 6" xfId="3914" xr:uid="{00000000-0005-0000-0000-0000480F0000}"/>
    <cellStyle name="Normal 5 2 4 7" xfId="3915" xr:uid="{00000000-0005-0000-0000-0000490F0000}"/>
    <cellStyle name="Normal 5 2 5" xfId="3916" xr:uid="{00000000-0005-0000-0000-00004A0F0000}"/>
    <cellStyle name="Normal 5 2 5 2" xfId="3917" xr:uid="{00000000-0005-0000-0000-00004B0F0000}"/>
    <cellStyle name="Normal 5 2 5 2 2" xfId="3918" xr:uid="{00000000-0005-0000-0000-00004C0F0000}"/>
    <cellStyle name="Normal 5 2 5 2 2 2" xfId="3919" xr:uid="{00000000-0005-0000-0000-00004D0F0000}"/>
    <cellStyle name="Normal 5 2 5 2 2 2 2" xfId="3920" xr:uid="{00000000-0005-0000-0000-00004E0F0000}"/>
    <cellStyle name="Normal 5 2 5 2 2 2 3" xfId="3921" xr:uid="{00000000-0005-0000-0000-00004F0F0000}"/>
    <cellStyle name="Normal 5 2 5 2 2 3" xfId="3922" xr:uid="{00000000-0005-0000-0000-0000500F0000}"/>
    <cellStyle name="Normal 5 2 5 2 2 4" xfId="3923" xr:uid="{00000000-0005-0000-0000-0000510F0000}"/>
    <cellStyle name="Normal 5 2 5 2 3" xfId="3924" xr:uid="{00000000-0005-0000-0000-0000520F0000}"/>
    <cellStyle name="Normal 5 2 5 2 3 2" xfId="3925" xr:uid="{00000000-0005-0000-0000-0000530F0000}"/>
    <cellStyle name="Normal 5 2 5 2 3 3" xfId="3926" xr:uid="{00000000-0005-0000-0000-0000540F0000}"/>
    <cellStyle name="Normal 5 2 5 2 4" xfId="3927" xr:uid="{00000000-0005-0000-0000-0000550F0000}"/>
    <cellStyle name="Normal 5 2 5 2 5" xfId="3928" xr:uid="{00000000-0005-0000-0000-0000560F0000}"/>
    <cellStyle name="Normal 5 2 5 3" xfId="3929" xr:uid="{00000000-0005-0000-0000-0000570F0000}"/>
    <cellStyle name="Normal 5 2 5 3 2" xfId="3930" xr:uid="{00000000-0005-0000-0000-0000580F0000}"/>
    <cellStyle name="Normal 5 2 5 3 2 2" xfId="3931" xr:uid="{00000000-0005-0000-0000-0000590F0000}"/>
    <cellStyle name="Normal 5 2 5 3 2 3" xfId="3932" xr:uid="{00000000-0005-0000-0000-00005A0F0000}"/>
    <cellStyle name="Normal 5 2 5 3 3" xfId="3933" xr:uid="{00000000-0005-0000-0000-00005B0F0000}"/>
    <cellStyle name="Normal 5 2 5 3 4" xfId="3934" xr:uid="{00000000-0005-0000-0000-00005C0F0000}"/>
    <cellStyle name="Normal 5 2 5 4" xfId="3935" xr:uid="{00000000-0005-0000-0000-00005D0F0000}"/>
    <cellStyle name="Normal 5 2 5 4 2" xfId="3936" xr:uid="{00000000-0005-0000-0000-00005E0F0000}"/>
    <cellStyle name="Normal 5 2 5 4 3" xfId="3937" xr:uid="{00000000-0005-0000-0000-00005F0F0000}"/>
    <cellStyle name="Normal 5 2 5 5" xfId="3938" xr:uid="{00000000-0005-0000-0000-0000600F0000}"/>
    <cellStyle name="Normal 5 2 5 6" xfId="3939" xr:uid="{00000000-0005-0000-0000-0000610F0000}"/>
    <cellStyle name="Normal 5 2 6" xfId="3940" xr:uid="{00000000-0005-0000-0000-0000620F0000}"/>
    <cellStyle name="Normal 5 2 6 2" xfId="3941" xr:uid="{00000000-0005-0000-0000-0000630F0000}"/>
    <cellStyle name="Normal 5 2 6 2 2" xfId="3942" xr:uid="{00000000-0005-0000-0000-0000640F0000}"/>
    <cellStyle name="Normal 5 2 6 2 2 2" xfId="3943" xr:uid="{00000000-0005-0000-0000-0000650F0000}"/>
    <cellStyle name="Normal 5 2 6 2 2 3" xfId="3944" xr:uid="{00000000-0005-0000-0000-0000660F0000}"/>
    <cellStyle name="Normal 5 2 6 2 3" xfId="3945" xr:uid="{00000000-0005-0000-0000-0000670F0000}"/>
    <cellStyle name="Normal 5 2 6 2 4" xfId="3946" xr:uid="{00000000-0005-0000-0000-0000680F0000}"/>
    <cellStyle name="Normal 5 2 6 3" xfId="3947" xr:uid="{00000000-0005-0000-0000-0000690F0000}"/>
    <cellStyle name="Normal 5 2 6 3 2" xfId="3948" xr:uid="{00000000-0005-0000-0000-00006A0F0000}"/>
    <cellStyle name="Normal 5 2 6 3 3" xfId="3949" xr:uid="{00000000-0005-0000-0000-00006B0F0000}"/>
    <cellStyle name="Normal 5 2 6 4" xfId="3950" xr:uid="{00000000-0005-0000-0000-00006C0F0000}"/>
    <cellStyle name="Normal 5 2 6 5" xfId="3951" xr:uid="{00000000-0005-0000-0000-00006D0F0000}"/>
    <cellStyle name="Normal 5 2 7" xfId="3952" xr:uid="{00000000-0005-0000-0000-00006E0F0000}"/>
    <cellStyle name="Normal 5 2 7 2" xfId="3953" xr:uid="{00000000-0005-0000-0000-00006F0F0000}"/>
    <cellStyle name="Normal 5 2 7 2 2" xfId="3954" xr:uid="{00000000-0005-0000-0000-0000700F0000}"/>
    <cellStyle name="Normal 5 2 7 2 3" xfId="3955" xr:uid="{00000000-0005-0000-0000-0000710F0000}"/>
    <cellStyle name="Normal 5 2 7 3" xfId="3956" xr:uid="{00000000-0005-0000-0000-0000720F0000}"/>
    <cellStyle name="Normal 5 2 7 4" xfId="3957" xr:uid="{00000000-0005-0000-0000-0000730F0000}"/>
    <cellStyle name="Normal 5 2 8" xfId="3958" xr:uid="{00000000-0005-0000-0000-0000740F0000}"/>
    <cellStyle name="Normal 5 2 8 2" xfId="3959" xr:uid="{00000000-0005-0000-0000-0000750F0000}"/>
    <cellStyle name="Normal 5 2 8 3" xfId="3960" xr:uid="{00000000-0005-0000-0000-0000760F0000}"/>
    <cellStyle name="Normal 5 2 9" xfId="3961" xr:uid="{00000000-0005-0000-0000-0000770F0000}"/>
    <cellStyle name="Normal 5 3" xfId="3962" xr:uid="{00000000-0005-0000-0000-0000780F0000}"/>
    <cellStyle name="Normal 5 3 2" xfId="3963" xr:uid="{00000000-0005-0000-0000-0000790F0000}"/>
    <cellStyle name="Normal 5 3 2 2" xfId="3964" xr:uid="{00000000-0005-0000-0000-00007A0F0000}"/>
    <cellStyle name="Normal 5 3 2 2 2" xfId="3965" xr:uid="{00000000-0005-0000-0000-00007B0F0000}"/>
    <cellStyle name="Normal 5 3 2 2 2 2" xfId="3966" xr:uid="{00000000-0005-0000-0000-00007C0F0000}"/>
    <cellStyle name="Normal 5 3 2 2 2 2 2" xfId="3967" xr:uid="{00000000-0005-0000-0000-00007D0F0000}"/>
    <cellStyle name="Normal 5 3 2 2 2 2 2 2" xfId="3968" xr:uid="{00000000-0005-0000-0000-00007E0F0000}"/>
    <cellStyle name="Normal 5 3 2 2 2 2 2 2 2" xfId="3969" xr:uid="{00000000-0005-0000-0000-00007F0F0000}"/>
    <cellStyle name="Normal 5 3 2 2 2 2 2 2 3" xfId="3970" xr:uid="{00000000-0005-0000-0000-0000800F0000}"/>
    <cellStyle name="Normal 5 3 2 2 2 2 2 3" xfId="3971" xr:uid="{00000000-0005-0000-0000-0000810F0000}"/>
    <cellStyle name="Normal 5 3 2 2 2 2 2 4" xfId="3972" xr:uid="{00000000-0005-0000-0000-0000820F0000}"/>
    <cellStyle name="Normal 5 3 2 2 2 2 3" xfId="3973" xr:uid="{00000000-0005-0000-0000-0000830F0000}"/>
    <cellStyle name="Normal 5 3 2 2 2 2 3 2" xfId="3974" xr:uid="{00000000-0005-0000-0000-0000840F0000}"/>
    <cellStyle name="Normal 5 3 2 2 2 2 3 3" xfId="3975" xr:uid="{00000000-0005-0000-0000-0000850F0000}"/>
    <cellStyle name="Normal 5 3 2 2 2 2 4" xfId="3976" xr:uid="{00000000-0005-0000-0000-0000860F0000}"/>
    <cellStyle name="Normal 5 3 2 2 2 2 5" xfId="3977" xr:uid="{00000000-0005-0000-0000-0000870F0000}"/>
    <cellStyle name="Normal 5 3 2 2 2 3" xfId="3978" xr:uid="{00000000-0005-0000-0000-0000880F0000}"/>
    <cellStyle name="Normal 5 3 2 2 2 3 2" xfId="3979" xr:uid="{00000000-0005-0000-0000-0000890F0000}"/>
    <cellStyle name="Normal 5 3 2 2 2 3 2 2" xfId="3980" xr:uid="{00000000-0005-0000-0000-00008A0F0000}"/>
    <cellStyle name="Normal 5 3 2 2 2 3 2 3" xfId="3981" xr:uid="{00000000-0005-0000-0000-00008B0F0000}"/>
    <cellStyle name="Normal 5 3 2 2 2 3 3" xfId="3982" xr:uid="{00000000-0005-0000-0000-00008C0F0000}"/>
    <cellStyle name="Normal 5 3 2 2 2 3 4" xfId="3983" xr:uid="{00000000-0005-0000-0000-00008D0F0000}"/>
    <cellStyle name="Normal 5 3 2 2 2 4" xfId="3984" xr:uid="{00000000-0005-0000-0000-00008E0F0000}"/>
    <cellStyle name="Normal 5 3 2 2 2 4 2" xfId="3985" xr:uid="{00000000-0005-0000-0000-00008F0F0000}"/>
    <cellStyle name="Normal 5 3 2 2 2 4 3" xfId="3986" xr:uid="{00000000-0005-0000-0000-0000900F0000}"/>
    <cellStyle name="Normal 5 3 2 2 2 5" xfId="3987" xr:uid="{00000000-0005-0000-0000-0000910F0000}"/>
    <cellStyle name="Normal 5 3 2 2 2 6" xfId="3988" xr:uid="{00000000-0005-0000-0000-0000920F0000}"/>
    <cellStyle name="Normal 5 3 2 2 3" xfId="3989" xr:uid="{00000000-0005-0000-0000-0000930F0000}"/>
    <cellStyle name="Normal 5 3 2 2 3 2" xfId="3990" xr:uid="{00000000-0005-0000-0000-0000940F0000}"/>
    <cellStyle name="Normal 5 3 2 2 3 2 2" xfId="3991" xr:uid="{00000000-0005-0000-0000-0000950F0000}"/>
    <cellStyle name="Normal 5 3 2 2 3 2 2 2" xfId="3992" xr:uid="{00000000-0005-0000-0000-0000960F0000}"/>
    <cellStyle name="Normal 5 3 2 2 3 2 2 3" xfId="3993" xr:uid="{00000000-0005-0000-0000-0000970F0000}"/>
    <cellStyle name="Normal 5 3 2 2 3 2 3" xfId="3994" xr:uid="{00000000-0005-0000-0000-0000980F0000}"/>
    <cellStyle name="Normal 5 3 2 2 3 2 4" xfId="3995" xr:uid="{00000000-0005-0000-0000-0000990F0000}"/>
    <cellStyle name="Normal 5 3 2 2 3 3" xfId="3996" xr:uid="{00000000-0005-0000-0000-00009A0F0000}"/>
    <cellStyle name="Normal 5 3 2 2 3 3 2" xfId="3997" xr:uid="{00000000-0005-0000-0000-00009B0F0000}"/>
    <cellStyle name="Normal 5 3 2 2 3 3 3" xfId="3998" xr:uid="{00000000-0005-0000-0000-00009C0F0000}"/>
    <cellStyle name="Normal 5 3 2 2 3 4" xfId="3999" xr:uid="{00000000-0005-0000-0000-00009D0F0000}"/>
    <cellStyle name="Normal 5 3 2 2 3 5" xfId="4000" xr:uid="{00000000-0005-0000-0000-00009E0F0000}"/>
    <cellStyle name="Normal 5 3 2 2 4" xfId="4001" xr:uid="{00000000-0005-0000-0000-00009F0F0000}"/>
    <cellStyle name="Normal 5 3 2 2 4 2" xfId="4002" xr:uid="{00000000-0005-0000-0000-0000A00F0000}"/>
    <cellStyle name="Normal 5 3 2 2 4 2 2" xfId="4003" xr:uid="{00000000-0005-0000-0000-0000A10F0000}"/>
    <cellStyle name="Normal 5 3 2 2 4 2 3" xfId="4004" xr:uid="{00000000-0005-0000-0000-0000A20F0000}"/>
    <cellStyle name="Normal 5 3 2 2 4 3" xfId="4005" xr:uid="{00000000-0005-0000-0000-0000A30F0000}"/>
    <cellStyle name="Normal 5 3 2 2 4 4" xfId="4006" xr:uid="{00000000-0005-0000-0000-0000A40F0000}"/>
    <cellStyle name="Normal 5 3 2 2 5" xfId="4007" xr:uid="{00000000-0005-0000-0000-0000A50F0000}"/>
    <cellStyle name="Normal 5 3 2 2 5 2" xfId="4008" xr:uid="{00000000-0005-0000-0000-0000A60F0000}"/>
    <cellStyle name="Normal 5 3 2 2 5 3" xfId="4009" xr:uid="{00000000-0005-0000-0000-0000A70F0000}"/>
    <cellStyle name="Normal 5 3 2 2 6" xfId="4010" xr:uid="{00000000-0005-0000-0000-0000A80F0000}"/>
    <cellStyle name="Normal 5 3 2 2 7" xfId="4011" xr:uid="{00000000-0005-0000-0000-0000A90F0000}"/>
    <cellStyle name="Normal 5 3 2 3" xfId="4012" xr:uid="{00000000-0005-0000-0000-0000AA0F0000}"/>
    <cellStyle name="Normal 5 3 2 3 2" xfId="4013" xr:uid="{00000000-0005-0000-0000-0000AB0F0000}"/>
    <cellStyle name="Normal 5 3 2 3 2 2" xfId="4014" xr:uid="{00000000-0005-0000-0000-0000AC0F0000}"/>
    <cellStyle name="Normal 5 3 2 3 2 2 2" xfId="4015" xr:uid="{00000000-0005-0000-0000-0000AD0F0000}"/>
    <cellStyle name="Normal 5 3 2 3 2 2 2 2" xfId="4016" xr:uid="{00000000-0005-0000-0000-0000AE0F0000}"/>
    <cellStyle name="Normal 5 3 2 3 2 2 2 3" xfId="4017" xr:uid="{00000000-0005-0000-0000-0000AF0F0000}"/>
    <cellStyle name="Normal 5 3 2 3 2 2 3" xfId="4018" xr:uid="{00000000-0005-0000-0000-0000B00F0000}"/>
    <cellStyle name="Normal 5 3 2 3 2 2 4" xfId="4019" xr:uid="{00000000-0005-0000-0000-0000B10F0000}"/>
    <cellStyle name="Normal 5 3 2 3 2 3" xfId="4020" xr:uid="{00000000-0005-0000-0000-0000B20F0000}"/>
    <cellStyle name="Normal 5 3 2 3 2 3 2" xfId="4021" xr:uid="{00000000-0005-0000-0000-0000B30F0000}"/>
    <cellStyle name="Normal 5 3 2 3 2 3 3" xfId="4022" xr:uid="{00000000-0005-0000-0000-0000B40F0000}"/>
    <cellStyle name="Normal 5 3 2 3 2 4" xfId="4023" xr:uid="{00000000-0005-0000-0000-0000B50F0000}"/>
    <cellStyle name="Normal 5 3 2 3 2 5" xfId="4024" xr:uid="{00000000-0005-0000-0000-0000B60F0000}"/>
    <cellStyle name="Normal 5 3 2 3 3" xfId="4025" xr:uid="{00000000-0005-0000-0000-0000B70F0000}"/>
    <cellStyle name="Normal 5 3 2 3 3 2" xfId="4026" xr:uid="{00000000-0005-0000-0000-0000B80F0000}"/>
    <cellStyle name="Normal 5 3 2 3 3 2 2" xfId="4027" xr:uid="{00000000-0005-0000-0000-0000B90F0000}"/>
    <cellStyle name="Normal 5 3 2 3 3 2 3" xfId="4028" xr:uid="{00000000-0005-0000-0000-0000BA0F0000}"/>
    <cellStyle name="Normal 5 3 2 3 3 3" xfId="4029" xr:uid="{00000000-0005-0000-0000-0000BB0F0000}"/>
    <cellStyle name="Normal 5 3 2 3 3 4" xfId="4030" xr:uid="{00000000-0005-0000-0000-0000BC0F0000}"/>
    <cellStyle name="Normal 5 3 2 3 4" xfId="4031" xr:uid="{00000000-0005-0000-0000-0000BD0F0000}"/>
    <cellStyle name="Normal 5 3 2 3 4 2" xfId="4032" xr:uid="{00000000-0005-0000-0000-0000BE0F0000}"/>
    <cellStyle name="Normal 5 3 2 3 4 3" xfId="4033" xr:uid="{00000000-0005-0000-0000-0000BF0F0000}"/>
    <cellStyle name="Normal 5 3 2 3 5" xfId="4034" xr:uid="{00000000-0005-0000-0000-0000C00F0000}"/>
    <cellStyle name="Normal 5 3 2 3 6" xfId="4035" xr:uid="{00000000-0005-0000-0000-0000C10F0000}"/>
    <cellStyle name="Normal 5 3 2 4" xfId="4036" xr:uid="{00000000-0005-0000-0000-0000C20F0000}"/>
    <cellStyle name="Normal 5 3 2 4 2" xfId="4037" xr:uid="{00000000-0005-0000-0000-0000C30F0000}"/>
    <cellStyle name="Normal 5 3 2 4 2 2" xfId="4038" xr:uid="{00000000-0005-0000-0000-0000C40F0000}"/>
    <cellStyle name="Normal 5 3 2 4 2 2 2" xfId="4039" xr:uid="{00000000-0005-0000-0000-0000C50F0000}"/>
    <cellStyle name="Normal 5 3 2 4 2 2 3" xfId="4040" xr:uid="{00000000-0005-0000-0000-0000C60F0000}"/>
    <cellStyle name="Normal 5 3 2 4 2 3" xfId="4041" xr:uid="{00000000-0005-0000-0000-0000C70F0000}"/>
    <cellStyle name="Normal 5 3 2 4 2 4" xfId="4042" xr:uid="{00000000-0005-0000-0000-0000C80F0000}"/>
    <cellStyle name="Normal 5 3 2 4 3" xfId="4043" xr:uid="{00000000-0005-0000-0000-0000C90F0000}"/>
    <cellStyle name="Normal 5 3 2 4 3 2" xfId="4044" xr:uid="{00000000-0005-0000-0000-0000CA0F0000}"/>
    <cellStyle name="Normal 5 3 2 4 3 3" xfId="4045" xr:uid="{00000000-0005-0000-0000-0000CB0F0000}"/>
    <cellStyle name="Normal 5 3 2 4 4" xfId="4046" xr:uid="{00000000-0005-0000-0000-0000CC0F0000}"/>
    <cellStyle name="Normal 5 3 2 4 5" xfId="4047" xr:uid="{00000000-0005-0000-0000-0000CD0F0000}"/>
    <cellStyle name="Normal 5 3 2 5" xfId="4048" xr:uid="{00000000-0005-0000-0000-0000CE0F0000}"/>
    <cellStyle name="Normal 5 3 2 5 2" xfId="4049" xr:uid="{00000000-0005-0000-0000-0000CF0F0000}"/>
    <cellStyle name="Normal 5 3 2 5 2 2" xfId="4050" xr:uid="{00000000-0005-0000-0000-0000D00F0000}"/>
    <cellStyle name="Normal 5 3 2 5 2 3" xfId="4051" xr:uid="{00000000-0005-0000-0000-0000D10F0000}"/>
    <cellStyle name="Normal 5 3 2 5 3" xfId="4052" xr:uid="{00000000-0005-0000-0000-0000D20F0000}"/>
    <cellStyle name="Normal 5 3 2 5 4" xfId="4053" xr:uid="{00000000-0005-0000-0000-0000D30F0000}"/>
    <cellStyle name="Normal 5 3 2 6" xfId="4054" xr:uid="{00000000-0005-0000-0000-0000D40F0000}"/>
    <cellStyle name="Normal 5 3 2 6 2" xfId="4055" xr:uid="{00000000-0005-0000-0000-0000D50F0000}"/>
    <cellStyle name="Normal 5 3 2 6 3" xfId="4056" xr:uid="{00000000-0005-0000-0000-0000D60F0000}"/>
    <cellStyle name="Normal 5 3 2 7" xfId="4057" xr:uid="{00000000-0005-0000-0000-0000D70F0000}"/>
    <cellStyle name="Normal 5 3 2 8" xfId="4058" xr:uid="{00000000-0005-0000-0000-0000D80F0000}"/>
    <cellStyle name="Normal 5 3 3" xfId="4059" xr:uid="{00000000-0005-0000-0000-0000D90F0000}"/>
    <cellStyle name="Normal 5 3 3 2" xfId="4060" xr:uid="{00000000-0005-0000-0000-0000DA0F0000}"/>
    <cellStyle name="Normal 5 3 3 2 2" xfId="4061" xr:uid="{00000000-0005-0000-0000-0000DB0F0000}"/>
    <cellStyle name="Normal 5 3 3 2 2 2" xfId="4062" xr:uid="{00000000-0005-0000-0000-0000DC0F0000}"/>
    <cellStyle name="Normal 5 3 3 2 2 2 2" xfId="4063" xr:uid="{00000000-0005-0000-0000-0000DD0F0000}"/>
    <cellStyle name="Normal 5 3 3 2 2 2 2 2" xfId="4064" xr:uid="{00000000-0005-0000-0000-0000DE0F0000}"/>
    <cellStyle name="Normal 5 3 3 2 2 2 2 3" xfId="4065" xr:uid="{00000000-0005-0000-0000-0000DF0F0000}"/>
    <cellStyle name="Normal 5 3 3 2 2 2 3" xfId="4066" xr:uid="{00000000-0005-0000-0000-0000E00F0000}"/>
    <cellStyle name="Normal 5 3 3 2 2 2 4" xfId="4067" xr:uid="{00000000-0005-0000-0000-0000E10F0000}"/>
    <cellStyle name="Normal 5 3 3 2 2 3" xfId="4068" xr:uid="{00000000-0005-0000-0000-0000E20F0000}"/>
    <cellStyle name="Normal 5 3 3 2 2 3 2" xfId="4069" xr:uid="{00000000-0005-0000-0000-0000E30F0000}"/>
    <cellStyle name="Normal 5 3 3 2 2 3 3" xfId="4070" xr:uid="{00000000-0005-0000-0000-0000E40F0000}"/>
    <cellStyle name="Normal 5 3 3 2 2 4" xfId="4071" xr:uid="{00000000-0005-0000-0000-0000E50F0000}"/>
    <cellStyle name="Normal 5 3 3 2 2 5" xfId="4072" xr:uid="{00000000-0005-0000-0000-0000E60F0000}"/>
    <cellStyle name="Normal 5 3 3 2 3" xfId="4073" xr:uid="{00000000-0005-0000-0000-0000E70F0000}"/>
    <cellStyle name="Normal 5 3 3 2 3 2" xfId="4074" xr:uid="{00000000-0005-0000-0000-0000E80F0000}"/>
    <cellStyle name="Normal 5 3 3 2 3 2 2" xfId="4075" xr:uid="{00000000-0005-0000-0000-0000E90F0000}"/>
    <cellStyle name="Normal 5 3 3 2 3 2 3" xfId="4076" xr:uid="{00000000-0005-0000-0000-0000EA0F0000}"/>
    <cellStyle name="Normal 5 3 3 2 3 3" xfId="4077" xr:uid="{00000000-0005-0000-0000-0000EB0F0000}"/>
    <cellStyle name="Normal 5 3 3 2 3 4" xfId="4078" xr:uid="{00000000-0005-0000-0000-0000EC0F0000}"/>
    <cellStyle name="Normal 5 3 3 2 4" xfId="4079" xr:uid="{00000000-0005-0000-0000-0000ED0F0000}"/>
    <cellStyle name="Normal 5 3 3 2 4 2" xfId="4080" xr:uid="{00000000-0005-0000-0000-0000EE0F0000}"/>
    <cellStyle name="Normal 5 3 3 2 4 3" xfId="4081" xr:uid="{00000000-0005-0000-0000-0000EF0F0000}"/>
    <cellStyle name="Normal 5 3 3 2 5" xfId="4082" xr:uid="{00000000-0005-0000-0000-0000F00F0000}"/>
    <cellStyle name="Normal 5 3 3 2 6" xfId="4083" xr:uid="{00000000-0005-0000-0000-0000F10F0000}"/>
    <cellStyle name="Normal 5 3 3 3" xfId="4084" xr:uid="{00000000-0005-0000-0000-0000F20F0000}"/>
    <cellStyle name="Normal 5 3 3 3 2" xfId="4085" xr:uid="{00000000-0005-0000-0000-0000F30F0000}"/>
    <cellStyle name="Normal 5 3 3 3 2 2" xfId="4086" xr:uid="{00000000-0005-0000-0000-0000F40F0000}"/>
    <cellStyle name="Normal 5 3 3 3 2 2 2" xfId="4087" xr:uid="{00000000-0005-0000-0000-0000F50F0000}"/>
    <cellStyle name="Normal 5 3 3 3 2 2 3" xfId="4088" xr:uid="{00000000-0005-0000-0000-0000F60F0000}"/>
    <cellStyle name="Normal 5 3 3 3 2 3" xfId="4089" xr:uid="{00000000-0005-0000-0000-0000F70F0000}"/>
    <cellStyle name="Normal 5 3 3 3 2 4" xfId="4090" xr:uid="{00000000-0005-0000-0000-0000F80F0000}"/>
    <cellStyle name="Normal 5 3 3 3 3" xfId="4091" xr:uid="{00000000-0005-0000-0000-0000F90F0000}"/>
    <cellStyle name="Normal 5 3 3 3 3 2" xfId="4092" xr:uid="{00000000-0005-0000-0000-0000FA0F0000}"/>
    <cellStyle name="Normal 5 3 3 3 3 3" xfId="4093" xr:uid="{00000000-0005-0000-0000-0000FB0F0000}"/>
    <cellStyle name="Normal 5 3 3 3 4" xfId="4094" xr:uid="{00000000-0005-0000-0000-0000FC0F0000}"/>
    <cellStyle name="Normal 5 3 3 3 5" xfId="4095" xr:uid="{00000000-0005-0000-0000-0000FD0F0000}"/>
    <cellStyle name="Normal 5 3 3 4" xfId="4096" xr:uid="{00000000-0005-0000-0000-0000FE0F0000}"/>
    <cellStyle name="Normal 5 3 3 4 2" xfId="4097" xr:uid="{00000000-0005-0000-0000-0000FF0F0000}"/>
    <cellStyle name="Normal 5 3 3 4 2 2" xfId="4098" xr:uid="{00000000-0005-0000-0000-000000100000}"/>
    <cellStyle name="Normal 5 3 3 4 2 3" xfId="4099" xr:uid="{00000000-0005-0000-0000-000001100000}"/>
    <cellStyle name="Normal 5 3 3 4 3" xfId="4100" xr:uid="{00000000-0005-0000-0000-000002100000}"/>
    <cellStyle name="Normal 5 3 3 4 4" xfId="4101" xr:uid="{00000000-0005-0000-0000-000003100000}"/>
    <cellStyle name="Normal 5 3 3 5" xfId="4102" xr:uid="{00000000-0005-0000-0000-000004100000}"/>
    <cellStyle name="Normal 5 3 3 5 2" xfId="4103" xr:uid="{00000000-0005-0000-0000-000005100000}"/>
    <cellStyle name="Normal 5 3 3 5 3" xfId="4104" xr:uid="{00000000-0005-0000-0000-000006100000}"/>
    <cellStyle name="Normal 5 3 3 6" xfId="4105" xr:uid="{00000000-0005-0000-0000-000007100000}"/>
    <cellStyle name="Normal 5 3 3 7" xfId="4106" xr:uid="{00000000-0005-0000-0000-000008100000}"/>
    <cellStyle name="Normal 5 3 4" xfId="4107" xr:uid="{00000000-0005-0000-0000-000009100000}"/>
    <cellStyle name="Normal 5 3 4 2" xfId="4108" xr:uid="{00000000-0005-0000-0000-00000A100000}"/>
    <cellStyle name="Normal 5 3 4 2 2" xfId="4109" xr:uid="{00000000-0005-0000-0000-00000B100000}"/>
    <cellStyle name="Normal 5 3 4 2 2 2" xfId="4110" xr:uid="{00000000-0005-0000-0000-00000C100000}"/>
    <cellStyle name="Normal 5 3 4 2 2 2 2" xfId="4111" xr:uid="{00000000-0005-0000-0000-00000D100000}"/>
    <cellStyle name="Normal 5 3 4 2 2 2 3" xfId="4112" xr:uid="{00000000-0005-0000-0000-00000E100000}"/>
    <cellStyle name="Normal 5 3 4 2 2 3" xfId="4113" xr:uid="{00000000-0005-0000-0000-00000F100000}"/>
    <cellStyle name="Normal 5 3 4 2 2 4" xfId="4114" xr:uid="{00000000-0005-0000-0000-000010100000}"/>
    <cellStyle name="Normal 5 3 4 2 3" xfId="4115" xr:uid="{00000000-0005-0000-0000-000011100000}"/>
    <cellStyle name="Normal 5 3 4 2 3 2" xfId="4116" xr:uid="{00000000-0005-0000-0000-000012100000}"/>
    <cellStyle name="Normal 5 3 4 2 3 3" xfId="4117" xr:uid="{00000000-0005-0000-0000-000013100000}"/>
    <cellStyle name="Normal 5 3 4 2 4" xfId="4118" xr:uid="{00000000-0005-0000-0000-000014100000}"/>
    <cellStyle name="Normal 5 3 4 2 5" xfId="4119" xr:uid="{00000000-0005-0000-0000-000015100000}"/>
    <cellStyle name="Normal 5 3 4 3" xfId="4120" xr:uid="{00000000-0005-0000-0000-000016100000}"/>
    <cellStyle name="Normal 5 3 4 3 2" xfId="4121" xr:uid="{00000000-0005-0000-0000-000017100000}"/>
    <cellStyle name="Normal 5 3 4 3 2 2" xfId="4122" xr:uid="{00000000-0005-0000-0000-000018100000}"/>
    <cellStyle name="Normal 5 3 4 3 2 3" xfId="4123" xr:uid="{00000000-0005-0000-0000-000019100000}"/>
    <cellStyle name="Normal 5 3 4 3 3" xfId="4124" xr:uid="{00000000-0005-0000-0000-00001A100000}"/>
    <cellStyle name="Normal 5 3 4 3 4" xfId="4125" xr:uid="{00000000-0005-0000-0000-00001B100000}"/>
    <cellStyle name="Normal 5 3 4 4" xfId="4126" xr:uid="{00000000-0005-0000-0000-00001C100000}"/>
    <cellStyle name="Normal 5 3 4 4 2" xfId="4127" xr:uid="{00000000-0005-0000-0000-00001D100000}"/>
    <cellStyle name="Normal 5 3 4 4 3" xfId="4128" xr:uid="{00000000-0005-0000-0000-00001E100000}"/>
    <cellStyle name="Normal 5 3 4 5" xfId="4129" xr:uid="{00000000-0005-0000-0000-00001F100000}"/>
    <cellStyle name="Normal 5 3 4 6" xfId="4130" xr:uid="{00000000-0005-0000-0000-000020100000}"/>
    <cellStyle name="Normal 5 3 5" xfId="4131" xr:uid="{00000000-0005-0000-0000-000021100000}"/>
    <cellStyle name="Normal 5 3 5 2" xfId="4132" xr:uid="{00000000-0005-0000-0000-000022100000}"/>
    <cellStyle name="Normal 5 3 5 2 2" xfId="4133" xr:uid="{00000000-0005-0000-0000-000023100000}"/>
    <cellStyle name="Normal 5 3 5 2 2 2" xfId="4134" xr:uid="{00000000-0005-0000-0000-000024100000}"/>
    <cellStyle name="Normal 5 3 5 2 2 3" xfId="4135" xr:uid="{00000000-0005-0000-0000-000025100000}"/>
    <cellStyle name="Normal 5 3 5 2 3" xfId="4136" xr:uid="{00000000-0005-0000-0000-000026100000}"/>
    <cellStyle name="Normal 5 3 5 2 4" xfId="4137" xr:uid="{00000000-0005-0000-0000-000027100000}"/>
    <cellStyle name="Normal 5 3 5 3" xfId="4138" xr:uid="{00000000-0005-0000-0000-000028100000}"/>
    <cellStyle name="Normal 5 3 5 3 2" xfId="4139" xr:uid="{00000000-0005-0000-0000-000029100000}"/>
    <cellStyle name="Normal 5 3 5 3 3" xfId="4140" xr:uid="{00000000-0005-0000-0000-00002A100000}"/>
    <cellStyle name="Normal 5 3 5 4" xfId="4141" xr:uid="{00000000-0005-0000-0000-00002B100000}"/>
    <cellStyle name="Normal 5 3 5 5" xfId="4142" xr:uid="{00000000-0005-0000-0000-00002C100000}"/>
    <cellStyle name="Normal 5 3 6" xfId="4143" xr:uid="{00000000-0005-0000-0000-00002D100000}"/>
    <cellStyle name="Normal 5 3 6 2" xfId="4144" xr:uid="{00000000-0005-0000-0000-00002E100000}"/>
    <cellStyle name="Normal 5 3 6 2 2" xfId="4145" xr:uid="{00000000-0005-0000-0000-00002F100000}"/>
    <cellStyle name="Normal 5 3 6 2 3" xfId="4146" xr:uid="{00000000-0005-0000-0000-000030100000}"/>
    <cellStyle name="Normal 5 3 6 3" xfId="4147" xr:uid="{00000000-0005-0000-0000-000031100000}"/>
    <cellStyle name="Normal 5 3 6 4" xfId="4148" xr:uid="{00000000-0005-0000-0000-000032100000}"/>
    <cellStyle name="Normal 5 3 7" xfId="4149" xr:uid="{00000000-0005-0000-0000-000033100000}"/>
    <cellStyle name="Normal 5 3 7 2" xfId="4150" xr:uid="{00000000-0005-0000-0000-000034100000}"/>
    <cellStyle name="Normal 5 3 7 3" xfId="4151" xr:uid="{00000000-0005-0000-0000-000035100000}"/>
    <cellStyle name="Normal 5 3 8" xfId="4152" xr:uid="{00000000-0005-0000-0000-000036100000}"/>
    <cellStyle name="Normal 5 3 9" xfId="4153" xr:uid="{00000000-0005-0000-0000-000037100000}"/>
    <cellStyle name="Normal 5 4" xfId="4154" xr:uid="{00000000-0005-0000-0000-000038100000}"/>
    <cellStyle name="Normal 5 4 2" xfId="4155" xr:uid="{00000000-0005-0000-0000-000039100000}"/>
    <cellStyle name="Normal 5 4 2 2" xfId="4156" xr:uid="{00000000-0005-0000-0000-00003A100000}"/>
    <cellStyle name="Normal 5 4 2 2 2" xfId="4157" xr:uid="{00000000-0005-0000-0000-00003B100000}"/>
    <cellStyle name="Normal 5 4 2 2 2 2" xfId="4158" xr:uid="{00000000-0005-0000-0000-00003C100000}"/>
    <cellStyle name="Normal 5 4 2 2 2 2 2" xfId="4159" xr:uid="{00000000-0005-0000-0000-00003D100000}"/>
    <cellStyle name="Normal 5 4 2 2 2 2 2 2" xfId="4160" xr:uid="{00000000-0005-0000-0000-00003E100000}"/>
    <cellStyle name="Normal 5 4 2 2 2 2 2 3" xfId="4161" xr:uid="{00000000-0005-0000-0000-00003F100000}"/>
    <cellStyle name="Normal 5 4 2 2 2 2 3" xfId="4162" xr:uid="{00000000-0005-0000-0000-000040100000}"/>
    <cellStyle name="Normal 5 4 2 2 2 2 4" xfId="4163" xr:uid="{00000000-0005-0000-0000-000041100000}"/>
    <cellStyle name="Normal 5 4 2 2 2 3" xfId="4164" xr:uid="{00000000-0005-0000-0000-000042100000}"/>
    <cellStyle name="Normal 5 4 2 2 2 3 2" xfId="4165" xr:uid="{00000000-0005-0000-0000-000043100000}"/>
    <cellStyle name="Normal 5 4 2 2 2 3 3" xfId="4166" xr:uid="{00000000-0005-0000-0000-000044100000}"/>
    <cellStyle name="Normal 5 4 2 2 2 4" xfId="4167" xr:uid="{00000000-0005-0000-0000-000045100000}"/>
    <cellStyle name="Normal 5 4 2 2 2 5" xfId="4168" xr:uid="{00000000-0005-0000-0000-000046100000}"/>
    <cellStyle name="Normal 5 4 2 2 3" xfId="4169" xr:uid="{00000000-0005-0000-0000-000047100000}"/>
    <cellStyle name="Normal 5 4 2 2 3 2" xfId="4170" xr:uid="{00000000-0005-0000-0000-000048100000}"/>
    <cellStyle name="Normal 5 4 2 2 3 2 2" xfId="4171" xr:uid="{00000000-0005-0000-0000-000049100000}"/>
    <cellStyle name="Normal 5 4 2 2 3 2 3" xfId="4172" xr:uid="{00000000-0005-0000-0000-00004A100000}"/>
    <cellStyle name="Normal 5 4 2 2 3 3" xfId="4173" xr:uid="{00000000-0005-0000-0000-00004B100000}"/>
    <cellStyle name="Normal 5 4 2 2 3 4" xfId="4174" xr:uid="{00000000-0005-0000-0000-00004C100000}"/>
    <cellStyle name="Normal 5 4 2 2 4" xfId="4175" xr:uid="{00000000-0005-0000-0000-00004D100000}"/>
    <cellStyle name="Normal 5 4 2 2 4 2" xfId="4176" xr:uid="{00000000-0005-0000-0000-00004E100000}"/>
    <cellStyle name="Normal 5 4 2 2 4 3" xfId="4177" xr:uid="{00000000-0005-0000-0000-00004F100000}"/>
    <cellStyle name="Normal 5 4 2 2 5" xfId="4178" xr:uid="{00000000-0005-0000-0000-000050100000}"/>
    <cellStyle name="Normal 5 4 2 2 6" xfId="4179" xr:uid="{00000000-0005-0000-0000-000051100000}"/>
    <cellStyle name="Normal 5 4 2 3" xfId="4180" xr:uid="{00000000-0005-0000-0000-000052100000}"/>
    <cellStyle name="Normal 5 4 2 3 2" xfId="4181" xr:uid="{00000000-0005-0000-0000-000053100000}"/>
    <cellStyle name="Normal 5 4 2 3 2 2" xfId="4182" xr:uid="{00000000-0005-0000-0000-000054100000}"/>
    <cellStyle name="Normal 5 4 2 3 2 2 2" xfId="4183" xr:uid="{00000000-0005-0000-0000-000055100000}"/>
    <cellStyle name="Normal 5 4 2 3 2 2 3" xfId="4184" xr:uid="{00000000-0005-0000-0000-000056100000}"/>
    <cellStyle name="Normal 5 4 2 3 2 3" xfId="4185" xr:uid="{00000000-0005-0000-0000-000057100000}"/>
    <cellStyle name="Normal 5 4 2 3 2 4" xfId="4186" xr:uid="{00000000-0005-0000-0000-000058100000}"/>
    <cellStyle name="Normal 5 4 2 3 3" xfId="4187" xr:uid="{00000000-0005-0000-0000-000059100000}"/>
    <cellStyle name="Normal 5 4 2 3 3 2" xfId="4188" xr:uid="{00000000-0005-0000-0000-00005A100000}"/>
    <cellStyle name="Normal 5 4 2 3 3 3" xfId="4189" xr:uid="{00000000-0005-0000-0000-00005B100000}"/>
    <cellStyle name="Normal 5 4 2 3 4" xfId="4190" xr:uid="{00000000-0005-0000-0000-00005C100000}"/>
    <cellStyle name="Normal 5 4 2 3 5" xfId="4191" xr:uid="{00000000-0005-0000-0000-00005D100000}"/>
    <cellStyle name="Normal 5 4 2 4" xfId="4192" xr:uid="{00000000-0005-0000-0000-00005E100000}"/>
    <cellStyle name="Normal 5 4 2 4 2" xfId="4193" xr:uid="{00000000-0005-0000-0000-00005F100000}"/>
    <cellStyle name="Normal 5 4 2 4 2 2" xfId="4194" xr:uid="{00000000-0005-0000-0000-000060100000}"/>
    <cellStyle name="Normal 5 4 2 4 2 3" xfId="4195" xr:uid="{00000000-0005-0000-0000-000061100000}"/>
    <cellStyle name="Normal 5 4 2 4 3" xfId="4196" xr:uid="{00000000-0005-0000-0000-000062100000}"/>
    <cellStyle name="Normal 5 4 2 4 4" xfId="4197" xr:uid="{00000000-0005-0000-0000-000063100000}"/>
    <cellStyle name="Normal 5 4 2 5" xfId="4198" xr:uid="{00000000-0005-0000-0000-000064100000}"/>
    <cellStyle name="Normal 5 4 2 5 2" xfId="4199" xr:uid="{00000000-0005-0000-0000-000065100000}"/>
    <cellStyle name="Normal 5 4 2 5 3" xfId="4200" xr:uid="{00000000-0005-0000-0000-000066100000}"/>
    <cellStyle name="Normal 5 4 2 6" xfId="4201" xr:uid="{00000000-0005-0000-0000-000067100000}"/>
    <cellStyle name="Normal 5 4 2 7" xfId="4202" xr:uid="{00000000-0005-0000-0000-000068100000}"/>
    <cellStyle name="Normal 5 4 3" xfId="4203" xr:uid="{00000000-0005-0000-0000-000069100000}"/>
    <cellStyle name="Normal 5 4 3 2" xfId="4204" xr:uid="{00000000-0005-0000-0000-00006A100000}"/>
    <cellStyle name="Normal 5 4 3 2 2" xfId="4205" xr:uid="{00000000-0005-0000-0000-00006B100000}"/>
    <cellStyle name="Normal 5 4 3 2 2 2" xfId="4206" xr:uid="{00000000-0005-0000-0000-00006C100000}"/>
    <cellStyle name="Normal 5 4 3 2 2 2 2" xfId="4207" xr:uid="{00000000-0005-0000-0000-00006D100000}"/>
    <cellStyle name="Normal 5 4 3 2 2 2 3" xfId="4208" xr:uid="{00000000-0005-0000-0000-00006E100000}"/>
    <cellStyle name="Normal 5 4 3 2 2 3" xfId="4209" xr:uid="{00000000-0005-0000-0000-00006F100000}"/>
    <cellStyle name="Normal 5 4 3 2 2 4" xfId="4210" xr:uid="{00000000-0005-0000-0000-000070100000}"/>
    <cellStyle name="Normal 5 4 3 2 3" xfId="4211" xr:uid="{00000000-0005-0000-0000-000071100000}"/>
    <cellStyle name="Normal 5 4 3 2 3 2" xfId="4212" xr:uid="{00000000-0005-0000-0000-000072100000}"/>
    <cellStyle name="Normal 5 4 3 2 3 3" xfId="4213" xr:uid="{00000000-0005-0000-0000-000073100000}"/>
    <cellStyle name="Normal 5 4 3 2 4" xfId="4214" xr:uid="{00000000-0005-0000-0000-000074100000}"/>
    <cellStyle name="Normal 5 4 3 2 5" xfId="4215" xr:uid="{00000000-0005-0000-0000-000075100000}"/>
    <cellStyle name="Normal 5 4 3 3" xfId="4216" xr:uid="{00000000-0005-0000-0000-000076100000}"/>
    <cellStyle name="Normal 5 4 3 3 2" xfId="4217" xr:uid="{00000000-0005-0000-0000-000077100000}"/>
    <cellStyle name="Normal 5 4 3 3 2 2" xfId="4218" xr:uid="{00000000-0005-0000-0000-000078100000}"/>
    <cellStyle name="Normal 5 4 3 3 2 3" xfId="4219" xr:uid="{00000000-0005-0000-0000-000079100000}"/>
    <cellStyle name="Normal 5 4 3 3 3" xfId="4220" xr:uid="{00000000-0005-0000-0000-00007A100000}"/>
    <cellStyle name="Normal 5 4 3 3 4" xfId="4221" xr:uid="{00000000-0005-0000-0000-00007B100000}"/>
    <cellStyle name="Normal 5 4 3 4" xfId="4222" xr:uid="{00000000-0005-0000-0000-00007C100000}"/>
    <cellStyle name="Normal 5 4 3 4 2" xfId="4223" xr:uid="{00000000-0005-0000-0000-00007D100000}"/>
    <cellStyle name="Normal 5 4 3 4 3" xfId="4224" xr:uid="{00000000-0005-0000-0000-00007E100000}"/>
    <cellStyle name="Normal 5 4 3 5" xfId="4225" xr:uid="{00000000-0005-0000-0000-00007F100000}"/>
    <cellStyle name="Normal 5 4 3 6" xfId="4226" xr:uid="{00000000-0005-0000-0000-000080100000}"/>
    <cellStyle name="Normal 5 4 4" xfId="4227" xr:uid="{00000000-0005-0000-0000-000081100000}"/>
    <cellStyle name="Normal 5 4 4 2" xfId="4228" xr:uid="{00000000-0005-0000-0000-000082100000}"/>
    <cellStyle name="Normal 5 4 4 2 2" xfId="4229" xr:uid="{00000000-0005-0000-0000-000083100000}"/>
    <cellStyle name="Normal 5 4 4 2 2 2" xfId="4230" xr:uid="{00000000-0005-0000-0000-000084100000}"/>
    <cellStyle name="Normal 5 4 4 2 2 3" xfId="4231" xr:uid="{00000000-0005-0000-0000-000085100000}"/>
    <cellStyle name="Normal 5 4 4 2 3" xfId="4232" xr:uid="{00000000-0005-0000-0000-000086100000}"/>
    <cellStyle name="Normal 5 4 4 2 4" xfId="4233" xr:uid="{00000000-0005-0000-0000-000087100000}"/>
    <cellStyle name="Normal 5 4 4 3" xfId="4234" xr:uid="{00000000-0005-0000-0000-000088100000}"/>
    <cellStyle name="Normal 5 4 4 3 2" xfId="4235" xr:uid="{00000000-0005-0000-0000-000089100000}"/>
    <cellStyle name="Normal 5 4 4 3 3" xfId="4236" xr:uid="{00000000-0005-0000-0000-00008A100000}"/>
    <cellStyle name="Normal 5 4 4 4" xfId="4237" xr:uid="{00000000-0005-0000-0000-00008B100000}"/>
    <cellStyle name="Normal 5 4 4 5" xfId="4238" xr:uid="{00000000-0005-0000-0000-00008C100000}"/>
    <cellStyle name="Normal 5 4 5" xfId="4239" xr:uid="{00000000-0005-0000-0000-00008D100000}"/>
    <cellStyle name="Normal 5 4 5 2" xfId="4240" xr:uid="{00000000-0005-0000-0000-00008E100000}"/>
    <cellStyle name="Normal 5 4 5 2 2" xfId="4241" xr:uid="{00000000-0005-0000-0000-00008F100000}"/>
    <cellStyle name="Normal 5 4 5 2 3" xfId="4242" xr:uid="{00000000-0005-0000-0000-000090100000}"/>
    <cellStyle name="Normal 5 4 5 3" xfId="4243" xr:uid="{00000000-0005-0000-0000-000091100000}"/>
    <cellStyle name="Normal 5 4 5 4" xfId="4244" xr:uid="{00000000-0005-0000-0000-000092100000}"/>
    <cellStyle name="Normal 5 4 6" xfId="4245" xr:uid="{00000000-0005-0000-0000-000093100000}"/>
    <cellStyle name="Normal 5 4 6 2" xfId="4246" xr:uid="{00000000-0005-0000-0000-000094100000}"/>
    <cellStyle name="Normal 5 4 6 3" xfId="4247" xr:uid="{00000000-0005-0000-0000-000095100000}"/>
    <cellStyle name="Normal 5 4 7" xfId="4248" xr:uid="{00000000-0005-0000-0000-000096100000}"/>
    <cellStyle name="Normal 5 4 8" xfId="4249" xr:uid="{00000000-0005-0000-0000-000097100000}"/>
    <cellStyle name="Normal 5 5" xfId="4250" xr:uid="{00000000-0005-0000-0000-000098100000}"/>
    <cellStyle name="Normal 5 5 2" xfId="4251" xr:uid="{00000000-0005-0000-0000-000099100000}"/>
    <cellStyle name="Normal 5 5 2 2" xfId="4252" xr:uid="{00000000-0005-0000-0000-00009A100000}"/>
    <cellStyle name="Normal 5 5 2 2 2" xfId="4253" xr:uid="{00000000-0005-0000-0000-00009B100000}"/>
    <cellStyle name="Normal 5 5 2 2 2 2" xfId="4254" xr:uid="{00000000-0005-0000-0000-00009C100000}"/>
    <cellStyle name="Normal 5 5 2 2 2 2 2" xfId="4255" xr:uid="{00000000-0005-0000-0000-00009D100000}"/>
    <cellStyle name="Normal 5 5 2 2 2 2 3" xfId="4256" xr:uid="{00000000-0005-0000-0000-00009E100000}"/>
    <cellStyle name="Normal 5 5 2 2 2 3" xfId="4257" xr:uid="{00000000-0005-0000-0000-00009F100000}"/>
    <cellStyle name="Normal 5 5 2 2 2 4" xfId="4258" xr:uid="{00000000-0005-0000-0000-0000A0100000}"/>
    <cellStyle name="Normal 5 5 2 2 3" xfId="4259" xr:uid="{00000000-0005-0000-0000-0000A1100000}"/>
    <cellStyle name="Normal 5 5 2 2 3 2" xfId="4260" xr:uid="{00000000-0005-0000-0000-0000A2100000}"/>
    <cellStyle name="Normal 5 5 2 2 3 3" xfId="4261" xr:uid="{00000000-0005-0000-0000-0000A3100000}"/>
    <cellStyle name="Normal 5 5 2 2 4" xfId="4262" xr:uid="{00000000-0005-0000-0000-0000A4100000}"/>
    <cellStyle name="Normal 5 5 2 2 5" xfId="4263" xr:uid="{00000000-0005-0000-0000-0000A5100000}"/>
    <cellStyle name="Normal 5 5 2 3" xfId="4264" xr:uid="{00000000-0005-0000-0000-0000A6100000}"/>
    <cellStyle name="Normal 5 5 2 3 2" xfId="4265" xr:uid="{00000000-0005-0000-0000-0000A7100000}"/>
    <cellStyle name="Normal 5 5 2 3 2 2" xfId="4266" xr:uid="{00000000-0005-0000-0000-0000A8100000}"/>
    <cellStyle name="Normal 5 5 2 3 2 3" xfId="4267" xr:uid="{00000000-0005-0000-0000-0000A9100000}"/>
    <cellStyle name="Normal 5 5 2 3 3" xfId="4268" xr:uid="{00000000-0005-0000-0000-0000AA100000}"/>
    <cellStyle name="Normal 5 5 2 3 4" xfId="4269" xr:uid="{00000000-0005-0000-0000-0000AB100000}"/>
    <cellStyle name="Normal 5 5 2 4" xfId="4270" xr:uid="{00000000-0005-0000-0000-0000AC100000}"/>
    <cellStyle name="Normal 5 5 2 4 2" xfId="4271" xr:uid="{00000000-0005-0000-0000-0000AD100000}"/>
    <cellStyle name="Normal 5 5 2 4 3" xfId="4272" xr:uid="{00000000-0005-0000-0000-0000AE100000}"/>
    <cellStyle name="Normal 5 5 2 5" xfId="4273" xr:uid="{00000000-0005-0000-0000-0000AF100000}"/>
    <cellStyle name="Normal 5 5 2 6" xfId="4274" xr:uid="{00000000-0005-0000-0000-0000B0100000}"/>
    <cellStyle name="Normal 5 5 3" xfId="4275" xr:uid="{00000000-0005-0000-0000-0000B1100000}"/>
    <cellStyle name="Normal 5 5 3 2" xfId="4276" xr:uid="{00000000-0005-0000-0000-0000B2100000}"/>
    <cellStyle name="Normal 5 5 3 2 2" xfId="4277" xr:uid="{00000000-0005-0000-0000-0000B3100000}"/>
    <cellStyle name="Normal 5 5 3 2 2 2" xfId="4278" xr:uid="{00000000-0005-0000-0000-0000B4100000}"/>
    <cellStyle name="Normal 5 5 3 2 2 3" xfId="4279" xr:uid="{00000000-0005-0000-0000-0000B5100000}"/>
    <cellStyle name="Normal 5 5 3 2 3" xfId="4280" xr:uid="{00000000-0005-0000-0000-0000B6100000}"/>
    <cellStyle name="Normal 5 5 3 2 4" xfId="4281" xr:uid="{00000000-0005-0000-0000-0000B7100000}"/>
    <cellStyle name="Normal 5 5 3 3" xfId="4282" xr:uid="{00000000-0005-0000-0000-0000B8100000}"/>
    <cellStyle name="Normal 5 5 3 3 2" xfId="4283" xr:uid="{00000000-0005-0000-0000-0000B9100000}"/>
    <cellStyle name="Normal 5 5 3 3 3" xfId="4284" xr:uid="{00000000-0005-0000-0000-0000BA100000}"/>
    <cellStyle name="Normal 5 5 3 4" xfId="4285" xr:uid="{00000000-0005-0000-0000-0000BB100000}"/>
    <cellStyle name="Normal 5 5 3 5" xfId="4286" xr:uid="{00000000-0005-0000-0000-0000BC100000}"/>
    <cellStyle name="Normal 5 5 4" xfId="4287" xr:uid="{00000000-0005-0000-0000-0000BD100000}"/>
    <cellStyle name="Normal 5 5 4 2" xfId="4288" xr:uid="{00000000-0005-0000-0000-0000BE100000}"/>
    <cellStyle name="Normal 5 5 4 2 2" xfId="4289" xr:uid="{00000000-0005-0000-0000-0000BF100000}"/>
    <cellStyle name="Normal 5 5 4 2 3" xfId="4290" xr:uid="{00000000-0005-0000-0000-0000C0100000}"/>
    <cellStyle name="Normal 5 5 4 3" xfId="4291" xr:uid="{00000000-0005-0000-0000-0000C1100000}"/>
    <cellStyle name="Normal 5 5 4 4" xfId="4292" xr:uid="{00000000-0005-0000-0000-0000C2100000}"/>
    <cellStyle name="Normal 5 5 5" xfId="4293" xr:uid="{00000000-0005-0000-0000-0000C3100000}"/>
    <cellStyle name="Normal 5 5 5 2" xfId="4294" xr:uid="{00000000-0005-0000-0000-0000C4100000}"/>
    <cellStyle name="Normal 5 5 5 3" xfId="4295" xr:uid="{00000000-0005-0000-0000-0000C5100000}"/>
    <cellStyle name="Normal 5 5 6" xfId="4296" xr:uid="{00000000-0005-0000-0000-0000C6100000}"/>
    <cellStyle name="Normal 5 5 7" xfId="4297" xr:uid="{00000000-0005-0000-0000-0000C7100000}"/>
    <cellStyle name="Normal 5 6" xfId="4298" xr:uid="{00000000-0005-0000-0000-0000C8100000}"/>
    <cellStyle name="Normal 5 6 2" xfId="4299" xr:uid="{00000000-0005-0000-0000-0000C9100000}"/>
    <cellStyle name="Normal 5 6 2 2" xfId="4300" xr:uid="{00000000-0005-0000-0000-0000CA100000}"/>
    <cellStyle name="Normal 5 6 2 2 2" xfId="4301" xr:uid="{00000000-0005-0000-0000-0000CB100000}"/>
    <cellStyle name="Normal 5 6 2 2 2 2" xfId="4302" xr:uid="{00000000-0005-0000-0000-0000CC100000}"/>
    <cellStyle name="Normal 5 6 2 2 2 3" xfId="4303" xr:uid="{00000000-0005-0000-0000-0000CD100000}"/>
    <cellStyle name="Normal 5 6 2 2 3" xfId="4304" xr:uid="{00000000-0005-0000-0000-0000CE100000}"/>
    <cellStyle name="Normal 5 6 2 2 4" xfId="4305" xr:uid="{00000000-0005-0000-0000-0000CF100000}"/>
    <cellStyle name="Normal 5 6 2 3" xfId="4306" xr:uid="{00000000-0005-0000-0000-0000D0100000}"/>
    <cellStyle name="Normal 5 6 2 3 2" xfId="4307" xr:uid="{00000000-0005-0000-0000-0000D1100000}"/>
    <cellStyle name="Normal 5 6 2 3 3" xfId="4308" xr:uid="{00000000-0005-0000-0000-0000D2100000}"/>
    <cellStyle name="Normal 5 6 2 4" xfId="4309" xr:uid="{00000000-0005-0000-0000-0000D3100000}"/>
    <cellStyle name="Normal 5 6 2 5" xfId="4310" xr:uid="{00000000-0005-0000-0000-0000D4100000}"/>
    <cellStyle name="Normal 5 6 3" xfId="4311" xr:uid="{00000000-0005-0000-0000-0000D5100000}"/>
    <cellStyle name="Normal 5 6 3 2" xfId="4312" xr:uid="{00000000-0005-0000-0000-0000D6100000}"/>
    <cellStyle name="Normal 5 6 3 2 2" xfId="4313" xr:uid="{00000000-0005-0000-0000-0000D7100000}"/>
    <cellStyle name="Normal 5 6 3 2 3" xfId="4314" xr:uid="{00000000-0005-0000-0000-0000D8100000}"/>
    <cellStyle name="Normal 5 6 3 3" xfId="4315" xr:uid="{00000000-0005-0000-0000-0000D9100000}"/>
    <cellStyle name="Normal 5 6 3 4" xfId="4316" xr:uid="{00000000-0005-0000-0000-0000DA100000}"/>
    <cellStyle name="Normal 5 6 4" xfId="4317" xr:uid="{00000000-0005-0000-0000-0000DB100000}"/>
    <cellStyle name="Normal 5 6 4 2" xfId="4318" xr:uid="{00000000-0005-0000-0000-0000DC100000}"/>
    <cellStyle name="Normal 5 6 4 3" xfId="4319" xr:uid="{00000000-0005-0000-0000-0000DD100000}"/>
    <cellStyle name="Normal 5 6 5" xfId="4320" xr:uid="{00000000-0005-0000-0000-0000DE100000}"/>
    <cellStyle name="Normal 5 6 6" xfId="4321" xr:uid="{00000000-0005-0000-0000-0000DF100000}"/>
    <cellStyle name="Normal 5 7" xfId="4322" xr:uid="{00000000-0005-0000-0000-0000E0100000}"/>
    <cellStyle name="Normal 5 7 2" xfId="4323" xr:uid="{00000000-0005-0000-0000-0000E1100000}"/>
    <cellStyle name="Normal 5 7 2 2" xfId="4324" xr:uid="{00000000-0005-0000-0000-0000E2100000}"/>
    <cellStyle name="Normal 5 7 2 2 2" xfId="4325" xr:uid="{00000000-0005-0000-0000-0000E3100000}"/>
    <cellStyle name="Normal 5 7 2 2 3" xfId="4326" xr:uid="{00000000-0005-0000-0000-0000E4100000}"/>
    <cellStyle name="Normal 5 7 2 3" xfId="4327" xr:uid="{00000000-0005-0000-0000-0000E5100000}"/>
    <cellStyle name="Normal 5 7 2 4" xfId="4328" xr:uid="{00000000-0005-0000-0000-0000E6100000}"/>
    <cellStyle name="Normal 5 7 3" xfId="4329" xr:uid="{00000000-0005-0000-0000-0000E7100000}"/>
    <cellStyle name="Normal 5 7 3 2" xfId="4330" xr:uid="{00000000-0005-0000-0000-0000E8100000}"/>
    <cellStyle name="Normal 5 7 3 3" xfId="4331" xr:uid="{00000000-0005-0000-0000-0000E9100000}"/>
    <cellStyle name="Normal 5 7 4" xfId="4332" xr:uid="{00000000-0005-0000-0000-0000EA100000}"/>
    <cellStyle name="Normal 5 7 5" xfId="4333" xr:uid="{00000000-0005-0000-0000-0000EB100000}"/>
    <cellStyle name="Normal 5 8" xfId="4334" xr:uid="{00000000-0005-0000-0000-0000EC100000}"/>
    <cellStyle name="Normal 5 8 2" xfId="4335" xr:uid="{00000000-0005-0000-0000-0000ED100000}"/>
    <cellStyle name="Normal 5 8 2 2" xfId="4336" xr:uid="{00000000-0005-0000-0000-0000EE100000}"/>
    <cellStyle name="Normal 5 8 2 3" xfId="4337" xr:uid="{00000000-0005-0000-0000-0000EF100000}"/>
    <cellStyle name="Normal 5 8 3" xfId="4338" xr:uid="{00000000-0005-0000-0000-0000F0100000}"/>
    <cellStyle name="Normal 5 8 4" xfId="4339" xr:uid="{00000000-0005-0000-0000-0000F1100000}"/>
    <cellStyle name="Normal 5 9" xfId="4340" xr:uid="{00000000-0005-0000-0000-0000F2100000}"/>
    <cellStyle name="Normal 5 9 2" xfId="4341" xr:uid="{00000000-0005-0000-0000-0000F3100000}"/>
    <cellStyle name="Normal 5 9 3" xfId="4342" xr:uid="{00000000-0005-0000-0000-0000F4100000}"/>
    <cellStyle name="Normal 50" xfId="4343" xr:uid="{00000000-0005-0000-0000-0000F5100000}"/>
    <cellStyle name="Normal 51" xfId="4344" xr:uid="{00000000-0005-0000-0000-0000F6100000}"/>
    <cellStyle name="Normal 52" xfId="4345" xr:uid="{00000000-0005-0000-0000-0000F7100000}"/>
    <cellStyle name="Normal 53" xfId="9" xr:uid="{00000000-0005-0000-0000-0000F8100000}"/>
    <cellStyle name="Normal 6" xfId="4346" xr:uid="{00000000-0005-0000-0000-0000F9100000}"/>
    <cellStyle name="Normal 6 10" xfId="4347" xr:uid="{00000000-0005-0000-0000-0000FA100000}"/>
    <cellStyle name="Normal 6 10 2" xfId="4348" xr:uid="{00000000-0005-0000-0000-0000FB100000}"/>
    <cellStyle name="Normal 6 10 3" xfId="4349" xr:uid="{00000000-0005-0000-0000-0000FC100000}"/>
    <cellStyle name="Normal 6 2" xfId="4350" xr:uid="{00000000-0005-0000-0000-0000FD100000}"/>
    <cellStyle name="Normal 6 2 10" xfId="4351" xr:uid="{00000000-0005-0000-0000-0000FE100000}"/>
    <cellStyle name="Normal 6 2 2" xfId="4352" xr:uid="{00000000-0005-0000-0000-0000FF100000}"/>
    <cellStyle name="Normal 6 2 2 2" xfId="4353" xr:uid="{00000000-0005-0000-0000-000000110000}"/>
    <cellStyle name="Normal 6 2 2 2 2" xfId="4354" xr:uid="{00000000-0005-0000-0000-000001110000}"/>
    <cellStyle name="Normal 6 2 2 2 2 2" xfId="4355" xr:uid="{00000000-0005-0000-0000-000002110000}"/>
    <cellStyle name="Normal 6 2 2 2 2 2 2" xfId="4356" xr:uid="{00000000-0005-0000-0000-000003110000}"/>
    <cellStyle name="Normal 6 2 2 2 2 2 2 2" xfId="4357" xr:uid="{00000000-0005-0000-0000-000004110000}"/>
    <cellStyle name="Normal 6 2 2 2 2 2 2 2 2" xfId="4358" xr:uid="{00000000-0005-0000-0000-000005110000}"/>
    <cellStyle name="Normal 6 2 2 2 2 2 2 2 2 2" xfId="4359" xr:uid="{00000000-0005-0000-0000-000006110000}"/>
    <cellStyle name="Normal 6 2 2 2 2 2 2 2 2 3" xfId="4360" xr:uid="{00000000-0005-0000-0000-000007110000}"/>
    <cellStyle name="Normal 6 2 2 2 2 2 2 2 3" xfId="4361" xr:uid="{00000000-0005-0000-0000-000008110000}"/>
    <cellStyle name="Normal 6 2 2 2 2 2 2 2 4" xfId="4362" xr:uid="{00000000-0005-0000-0000-000009110000}"/>
    <cellStyle name="Normal 6 2 2 2 2 2 2 3" xfId="4363" xr:uid="{00000000-0005-0000-0000-00000A110000}"/>
    <cellStyle name="Normal 6 2 2 2 2 2 2 3 2" xfId="4364" xr:uid="{00000000-0005-0000-0000-00000B110000}"/>
    <cellStyle name="Normal 6 2 2 2 2 2 2 3 3" xfId="4365" xr:uid="{00000000-0005-0000-0000-00000C110000}"/>
    <cellStyle name="Normal 6 2 2 2 2 2 2 4" xfId="4366" xr:uid="{00000000-0005-0000-0000-00000D110000}"/>
    <cellStyle name="Normal 6 2 2 2 2 2 2 5" xfId="4367" xr:uid="{00000000-0005-0000-0000-00000E110000}"/>
    <cellStyle name="Normal 6 2 2 2 2 2 3" xfId="4368" xr:uid="{00000000-0005-0000-0000-00000F110000}"/>
    <cellStyle name="Normal 6 2 2 2 2 2 3 2" xfId="4369" xr:uid="{00000000-0005-0000-0000-000010110000}"/>
    <cellStyle name="Normal 6 2 2 2 2 2 3 2 2" xfId="4370" xr:uid="{00000000-0005-0000-0000-000011110000}"/>
    <cellStyle name="Normal 6 2 2 2 2 2 3 2 3" xfId="4371" xr:uid="{00000000-0005-0000-0000-000012110000}"/>
    <cellStyle name="Normal 6 2 2 2 2 2 3 3" xfId="4372" xr:uid="{00000000-0005-0000-0000-000013110000}"/>
    <cellStyle name="Normal 6 2 2 2 2 2 3 4" xfId="4373" xr:uid="{00000000-0005-0000-0000-000014110000}"/>
    <cellStyle name="Normal 6 2 2 2 2 2 4" xfId="4374" xr:uid="{00000000-0005-0000-0000-000015110000}"/>
    <cellStyle name="Normal 6 2 2 2 2 2 4 2" xfId="4375" xr:uid="{00000000-0005-0000-0000-000016110000}"/>
    <cellStyle name="Normal 6 2 2 2 2 2 4 3" xfId="4376" xr:uid="{00000000-0005-0000-0000-000017110000}"/>
    <cellStyle name="Normal 6 2 2 2 2 2 5" xfId="4377" xr:uid="{00000000-0005-0000-0000-000018110000}"/>
    <cellStyle name="Normal 6 2 2 2 2 2 6" xfId="4378" xr:uid="{00000000-0005-0000-0000-000019110000}"/>
    <cellStyle name="Normal 6 2 2 2 2 3" xfId="4379" xr:uid="{00000000-0005-0000-0000-00001A110000}"/>
    <cellStyle name="Normal 6 2 2 2 2 3 2" xfId="4380" xr:uid="{00000000-0005-0000-0000-00001B110000}"/>
    <cellStyle name="Normal 6 2 2 2 2 3 2 2" xfId="4381" xr:uid="{00000000-0005-0000-0000-00001C110000}"/>
    <cellStyle name="Normal 6 2 2 2 2 3 2 2 2" xfId="4382" xr:uid="{00000000-0005-0000-0000-00001D110000}"/>
    <cellStyle name="Normal 6 2 2 2 2 3 2 2 3" xfId="4383" xr:uid="{00000000-0005-0000-0000-00001E110000}"/>
    <cellStyle name="Normal 6 2 2 2 2 3 2 3" xfId="4384" xr:uid="{00000000-0005-0000-0000-00001F110000}"/>
    <cellStyle name="Normal 6 2 2 2 2 3 2 4" xfId="4385" xr:uid="{00000000-0005-0000-0000-000020110000}"/>
    <cellStyle name="Normal 6 2 2 2 2 3 3" xfId="4386" xr:uid="{00000000-0005-0000-0000-000021110000}"/>
    <cellStyle name="Normal 6 2 2 2 2 3 3 2" xfId="4387" xr:uid="{00000000-0005-0000-0000-000022110000}"/>
    <cellStyle name="Normal 6 2 2 2 2 3 3 3" xfId="4388" xr:uid="{00000000-0005-0000-0000-000023110000}"/>
    <cellStyle name="Normal 6 2 2 2 2 3 4" xfId="4389" xr:uid="{00000000-0005-0000-0000-000024110000}"/>
    <cellStyle name="Normal 6 2 2 2 2 3 5" xfId="4390" xr:uid="{00000000-0005-0000-0000-000025110000}"/>
    <cellStyle name="Normal 6 2 2 2 2 4" xfId="4391" xr:uid="{00000000-0005-0000-0000-000026110000}"/>
    <cellStyle name="Normal 6 2 2 2 2 4 2" xfId="4392" xr:uid="{00000000-0005-0000-0000-000027110000}"/>
    <cellStyle name="Normal 6 2 2 2 2 4 2 2" xfId="4393" xr:uid="{00000000-0005-0000-0000-000028110000}"/>
    <cellStyle name="Normal 6 2 2 2 2 4 2 3" xfId="4394" xr:uid="{00000000-0005-0000-0000-000029110000}"/>
    <cellStyle name="Normal 6 2 2 2 2 4 3" xfId="4395" xr:uid="{00000000-0005-0000-0000-00002A110000}"/>
    <cellStyle name="Normal 6 2 2 2 2 4 4" xfId="4396" xr:uid="{00000000-0005-0000-0000-00002B110000}"/>
    <cellStyle name="Normal 6 2 2 2 2 5" xfId="4397" xr:uid="{00000000-0005-0000-0000-00002C110000}"/>
    <cellStyle name="Normal 6 2 2 2 2 5 2" xfId="4398" xr:uid="{00000000-0005-0000-0000-00002D110000}"/>
    <cellStyle name="Normal 6 2 2 2 2 5 3" xfId="4399" xr:uid="{00000000-0005-0000-0000-00002E110000}"/>
    <cellStyle name="Normal 6 2 2 2 2 6" xfId="4400" xr:uid="{00000000-0005-0000-0000-00002F110000}"/>
    <cellStyle name="Normal 6 2 2 2 2 7" xfId="4401" xr:uid="{00000000-0005-0000-0000-000030110000}"/>
    <cellStyle name="Normal 6 2 2 2 3" xfId="4402" xr:uid="{00000000-0005-0000-0000-000031110000}"/>
    <cellStyle name="Normal 6 2 2 2 3 2" xfId="4403" xr:uid="{00000000-0005-0000-0000-000032110000}"/>
    <cellStyle name="Normal 6 2 2 2 3 2 2" xfId="4404" xr:uid="{00000000-0005-0000-0000-000033110000}"/>
    <cellStyle name="Normal 6 2 2 2 3 2 2 2" xfId="4405" xr:uid="{00000000-0005-0000-0000-000034110000}"/>
    <cellStyle name="Normal 6 2 2 2 3 2 2 2 2" xfId="4406" xr:uid="{00000000-0005-0000-0000-000035110000}"/>
    <cellStyle name="Normal 6 2 2 2 3 2 2 2 3" xfId="4407" xr:uid="{00000000-0005-0000-0000-000036110000}"/>
    <cellStyle name="Normal 6 2 2 2 3 2 2 3" xfId="4408" xr:uid="{00000000-0005-0000-0000-000037110000}"/>
    <cellStyle name="Normal 6 2 2 2 3 2 2 4" xfId="4409" xr:uid="{00000000-0005-0000-0000-000038110000}"/>
    <cellStyle name="Normal 6 2 2 2 3 2 3" xfId="4410" xr:uid="{00000000-0005-0000-0000-000039110000}"/>
    <cellStyle name="Normal 6 2 2 2 3 2 3 2" xfId="4411" xr:uid="{00000000-0005-0000-0000-00003A110000}"/>
    <cellStyle name="Normal 6 2 2 2 3 2 3 3" xfId="4412" xr:uid="{00000000-0005-0000-0000-00003B110000}"/>
    <cellStyle name="Normal 6 2 2 2 3 2 4" xfId="4413" xr:uid="{00000000-0005-0000-0000-00003C110000}"/>
    <cellStyle name="Normal 6 2 2 2 3 2 5" xfId="4414" xr:uid="{00000000-0005-0000-0000-00003D110000}"/>
    <cellStyle name="Normal 6 2 2 2 3 3" xfId="4415" xr:uid="{00000000-0005-0000-0000-00003E110000}"/>
    <cellStyle name="Normal 6 2 2 2 3 3 2" xfId="4416" xr:uid="{00000000-0005-0000-0000-00003F110000}"/>
    <cellStyle name="Normal 6 2 2 2 3 3 2 2" xfId="4417" xr:uid="{00000000-0005-0000-0000-000040110000}"/>
    <cellStyle name="Normal 6 2 2 2 3 3 2 3" xfId="4418" xr:uid="{00000000-0005-0000-0000-000041110000}"/>
    <cellStyle name="Normal 6 2 2 2 3 3 3" xfId="4419" xr:uid="{00000000-0005-0000-0000-000042110000}"/>
    <cellStyle name="Normal 6 2 2 2 3 3 4" xfId="4420" xr:uid="{00000000-0005-0000-0000-000043110000}"/>
    <cellStyle name="Normal 6 2 2 2 3 4" xfId="4421" xr:uid="{00000000-0005-0000-0000-000044110000}"/>
    <cellStyle name="Normal 6 2 2 2 3 4 2" xfId="4422" xr:uid="{00000000-0005-0000-0000-000045110000}"/>
    <cellStyle name="Normal 6 2 2 2 3 4 3" xfId="4423" xr:uid="{00000000-0005-0000-0000-000046110000}"/>
    <cellStyle name="Normal 6 2 2 2 3 5" xfId="4424" xr:uid="{00000000-0005-0000-0000-000047110000}"/>
    <cellStyle name="Normal 6 2 2 2 3 6" xfId="4425" xr:uid="{00000000-0005-0000-0000-000048110000}"/>
    <cellStyle name="Normal 6 2 2 2 4" xfId="4426" xr:uid="{00000000-0005-0000-0000-000049110000}"/>
    <cellStyle name="Normal 6 2 2 2 4 2" xfId="4427" xr:uid="{00000000-0005-0000-0000-00004A110000}"/>
    <cellStyle name="Normal 6 2 2 2 4 2 2" xfId="4428" xr:uid="{00000000-0005-0000-0000-00004B110000}"/>
    <cellStyle name="Normal 6 2 2 2 4 2 2 2" xfId="4429" xr:uid="{00000000-0005-0000-0000-00004C110000}"/>
    <cellStyle name="Normal 6 2 2 2 4 2 2 3" xfId="4430" xr:uid="{00000000-0005-0000-0000-00004D110000}"/>
    <cellStyle name="Normal 6 2 2 2 4 2 3" xfId="4431" xr:uid="{00000000-0005-0000-0000-00004E110000}"/>
    <cellStyle name="Normal 6 2 2 2 4 2 4" xfId="4432" xr:uid="{00000000-0005-0000-0000-00004F110000}"/>
    <cellStyle name="Normal 6 2 2 2 4 3" xfId="4433" xr:uid="{00000000-0005-0000-0000-000050110000}"/>
    <cellStyle name="Normal 6 2 2 2 4 3 2" xfId="4434" xr:uid="{00000000-0005-0000-0000-000051110000}"/>
    <cellStyle name="Normal 6 2 2 2 4 3 3" xfId="4435" xr:uid="{00000000-0005-0000-0000-000052110000}"/>
    <cellStyle name="Normal 6 2 2 2 4 4" xfId="4436" xr:uid="{00000000-0005-0000-0000-000053110000}"/>
    <cellStyle name="Normal 6 2 2 2 4 5" xfId="4437" xr:uid="{00000000-0005-0000-0000-000054110000}"/>
    <cellStyle name="Normal 6 2 2 2 5" xfId="4438" xr:uid="{00000000-0005-0000-0000-000055110000}"/>
    <cellStyle name="Normal 6 2 2 2 5 2" xfId="4439" xr:uid="{00000000-0005-0000-0000-000056110000}"/>
    <cellStyle name="Normal 6 2 2 2 5 2 2" xfId="4440" xr:uid="{00000000-0005-0000-0000-000057110000}"/>
    <cellStyle name="Normal 6 2 2 2 5 2 3" xfId="4441" xr:uid="{00000000-0005-0000-0000-000058110000}"/>
    <cellStyle name="Normal 6 2 2 2 5 3" xfId="4442" xr:uid="{00000000-0005-0000-0000-000059110000}"/>
    <cellStyle name="Normal 6 2 2 2 5 4" xfId="4443" xr:uid="{00000000-0005-0000-0000-00005A110000}"/>
    <cellStyle name="Normal 6 2 2 2 6" xfId="4444" xr:uid="{00000000-0005-0000-0000-00005B110000}"/>
    <cellStyle name="Normal 6 2 2 2 6 2" xfId="4445" xr:uid="{00000000-0005-0000-0000-00005C110000}"/>
    <cellStyle name="Normal 6 2 2 2 6 3" xfId="4446" xr:uid="{00000000-0005-0000-0000-00005D110000}"/>
    <cellStyle name="Normal 6 2 2 2 7" xfId="4447" xr:uid="{00000000-0005-0000-0000-00005E110000}"/>
    <cellStyle name="Normal 6 2 2 2 8" xfId="4448" xr:uid="{00000000-0005-0000-0000-00005F110000}"/>
    <cellStyle name="Normal 6 2 2 3" xfId="4449" xr:uid="{00000000-0005-0000-0000-000060110000}"/>
    <cellStyle name="Normal 6 2 2 3 2" xfId="4450" xr:uid="{00000000-0005-0000-0000-000061110000}"/>
    <cellStyle name="Normal 6 2 2 3 2 2" xfId="4451" xr:uid="{00000000-0005-0000-0000-000062110000}"/>
    <cellStyle name="Normal 6 2 2 3 2 2 2" xfId="4452" xr:uid="{00000000-0005-0000-0000-000063110000}"/>
    <cellStyle name="Normal 6 2 2 3 2 2 2 2" xfId="4453" xr:uid="{00000000-0005-0000-0000-000064110000}"/>
    <cellStyle name="Normal 6 2 2 3 2 2 2 2 2" xfId="4454" xr:uid="{00000000-0005-0000-0000-000065110000}"/>
    <cellStyle name="Normal 6 2 2 3 2 2 2 2 3" xfId="4455" xr:uid="{00000000-0005-0000-0000-000066110000}"/>
    <cellStyle name="Normal 6 2 2 3 2 2 2 3" xfId="4456" xr:uid="{00000000-0005-0000-0000-000067110000}"/>
    <cellStyle name="Normal 6 2 2 3 2 2 2 4" xfId="4457" xr:uid="{00000000-0005-0000-0000-000068110000}"/>
    <cellStyle name="Normal 6 2 2 3 2 2 3" xfId="4458" xr:uid="{00000000-0005-0000-0000-000069110000}"/>
    <cellStyle name="Normal 6 2 2 3 2 2 3 2" xfId="4459" xr:uid="{00000000-0005-0000-0000-00006A110000}"/>
    <cellStyle name="Normal 6 2 2 3 2 2 3 3" xfId="4460" xr:uid="{00000000-0005-0000-0000-00006B110000}"/>
    <cellStyle name="Normal 6 2 2 3 2 2 4" xfId="4461" xr:uid="{00000000-0005-0000-0000-00006C110000}"/>
    <cellStyle name="Normal 6 2 2 3 2 2 5" xfId="4462" xr:uid="{00000000-0005-0000-0000-00006D110000}"/>
    <cellStyle name="Normal 6 2 2 3 2 3" xfId="4463" xr:uid="{00000000-0005-0000-0000-00006E110000}"/>
    <cellStyle name="Normal 6 2 2 3 2 3 2" xfId="4464" xr:uid="{00000000-0005-0000-0000-00006F110000}"/>
    <cellStyle name="Normal 6 2 2 3 2 3 2 2" xfId="4465" xr:uid="{00000000-0005-0000-0000-000070110000}"/>
    <cellStyle name="Normal 6 2 2 3 2 3 2 3" xfId="4466" xr:uid="{00000000-0005-0000-0000-000071110000}"/>
    <cellStyle name="Normal 6 2 2 3 2 3 3" xfId="4467" xr:uid="{00000000-0005-0000-0000-000072110000}"/>
    <cellStyle name="Normal 6 2 2 3 2 3 4" xfId="4468" xr:uid="{00000000-0005-0000-0000-000073110000}"/>
    <cellStyle name="Normal 6 2 2 3 2 4" xfId="4469" xr:uid="{00000000-0005-0000-0000-000074110000}"/>
    <cellStyle name="Normal 6 2 2 3 2 4 2" xfId="4470" xr:uid="{00000000-0005-0000-0000-000075110000}"/>
    <cellStyle name="Normal 6 2 2 3 2 4 3" xfId="4471" xr:uid="{00000000-0005-0000-0000-000076110000}"/>
    <cellStyle name="Normal 6 2 2 3 2 5" xfId="4472" xr:uid="{00000000-0005-0000-0000-000077110000}"/>
    <cellStyle name="Normal 6 2 2 3 2 6" xfId="4473" xr:uid="{00000000-0005-0000-0000-000078110000}"/>
    <cellStyle name="Normal 6 2 2 3 3" xfId="4474" xr:uid="{00000000-0005-0000-0000-000079110000}"/>
    <cellStyle name="Normal 6 2 2 3 3 2" xfId="4475" xr:uid="{00000000-0005-0000-0000-00007A110000}"/>
    <cellStyle name="Normal 6 2 2 3 3 2 2" xfId="4476" xr:uid="{00000000-0005-0000-0000-00007B110000}"/>
    <cellStyle name="Normal 6 2 2 3 3 2 2 2" xfId="4477" xr:uid="{00000000-0005-0000-0000-00007C110000}"/>
    <cellStyle name="Normal 6 2 2 3 3 2 2 3" xfId="4478" xr:uid="{00000000-0005-0000-0000-00007D110000}"/>
    <cellStyle name="Normal 6 2 2 3 3 2 3" xfId="4479" xr:uid="{00000000-0005-0000-0000-00007E110000}"/>
    <cellStyle name="Normal 6 2 2 3 3 2 4" xfId="4480" xr:uid="{00000000-0005-0000-0000-00007F110000}"/>
    <cellStyle name="Normal 6 2 2 3 3 3" xfId="4481" xr:uid="{00000000-0005-0000-0000-000080110000}"/>
    <cellStyle name="Normal 6 2 2 3 3 3 2" xfId="4482" xr:uid="{00000000-0005-0000-0000-000081110000}"/>
    <cellStyle name="Normal 6 2 2 3 3 3 3" xfId="4483" xr:uid="{00000000-0005-0000-0000-000082110000}"/>
    <cellStyle name="Normal 6 2 2 3 3 4" xfId="4484" xr:uid="{00000000-0005-0000-0000-000083110000}"/>
    <cellStyle name="Normal 6 2 2 3 3 5" xfId="4485" xr:uid="{00000000-0005-0000-0000-000084110000}"/>
    <cellStyle name="Normal 6 2 2 3 4" xfId="4486" xr:uid="{00000000-0005-0000-0000-000085110000}"/>
    <cellStyle name="Normal 6 2 2 3 4 2" xfId="4487" xr:uid="{00000000-0005-0000-0000-000086110000}"/>
    <cellStyle name="Normal 6 2 2 3 4 2 2" xfId="4488" xr:uid="{00000000-0005-0000-0000-000087110000}"/>
    <cellStyle name="Normal 6 2 2 3 4 2 3" xfId="4489" xr:uid="{00000000-0005-0000-0000-000088110000}"/>
    <cellStyle name="Normal 6 2 2 3 4 3" xfId="4490" xr:uid="{00000000-0005-0000-0000-000089110000}"/>
    <cellStyle name="Normal 6 2 2 3 4 4" xfId="4491" xr:uid="{00000000-0005-0000-0000-00008A110000}"/>
    <cellStyle name="Normal 6 2 2 3 5" xfId="4492" xr:uid="{00000000-0005-0000-0000-00008B110000}"/>
    <cellStyle name="Normal 6 2 2 3 5 2" xfId="4493" xr:uid="{00000000-0005-0000-0000-00008C110000}"/>
    <cellStyle name="Normal 6 2 2 3 5 3" xfId="4494" xr:uid="{00000000-0005-0000-0000-00008D110000}"/>
    <cellStyle name="Normal 6 2 2 3 6" xfId="4495" xr:uid="{00000000-0005-0000-0000-00008E110000}"/>
    <cellStyle name="Normal 6 2 2 3 7" xfId="4496" xr:uid="{00000000-0005-0000-0000-00008F110000}"/>
    <cellStyle name="Normal 6 2 2 4" xfId="4497" xr:uid="{00000000-0005-0000-0000-000090110000}"/>
    <cellStyle name="Normal 6 2 2 4 2" xfId="4498" xr:uid="{00000000-0005-0000-0000-000091110000}"/>
    <cellStyle name="Normal 6 2 2 4 2 2" xfId="4499" xr:uid="{00000000-0005-0000-0000-000092110000}"/>
    <cellStyle name="Normal 6 2 2 4 2 2 2" xfId="4500" xr:uid="{00000000-0005-0000-0000-000093110000}"/>
    <cellStyle name="Normal 6 2 2 4 2 2 2 2" xfId="4501" xr:uid="{00000000-0005-0000-0000-000094110000}"/>
    <cellStyle name="Normal 6 2 2 4 2 2 2 3" xfId="4502" xr:uid="{00000000-0005-0000-0000-000095110000}"/>
    <cellStyle name="Normal 6 2 2 4 2 2 3" xfId="4503" xr:uid="{00000000-0005-0000-0000-000096110000}"/>
    <cellStyle name="Normal 6 2 2 4 2 2 4" xfId="4504" xr:uid="{00000000-0005-0000-0000-000097110000}"/>
    <cellStyle name="Normal 6 2 2 4 2 3" xfId="4505" xr:uid="{00000000-0005-0000-0000-000098110000}"/>
    <cellStyle name="Normal 6 2 2 4 2 3 2" xfId="4506" xr:uid="{00000000-0005-0000-0000-000099110000}"/>
    <cellStyle name="Normal 6 2 2 4 2 3 3" xfId="4507" xr:uid="{00000000-0005-0000-0000-00009A110000}"/>
    <cellStyle name="Normal 6 2 2 4 2 4" xfId="4508" xr:uid="{00000000-0005-0000-0000-00009B110000}"/>
    <cellStyle name="Normal 6 2 2 4 2 5" xfId="4509" xr:uid="{00000000-0005-0000-0000-00009C110000}"/>
    <cellStyle name="Normal 6 2 2 4 3" xfId="4510" xr:uid="{00000000-0005-0000-0000-00009D110000}"/>
    <cellStyle name="Normal 6 2 2 4 3 2" xfId="4511" xr:uid="{00000000-0005-0000-0000-00009E110000}"/>
    <cellStyle name="Normal 6 2 2 4 3 2 2" xfId="4512" xr:uid="{00000000-0005-0000-0000-00009F110000}"/>
    <cellStyle name="Normal 6 2 2 4 3 2 3" xfId="4513" xr:uid="{00000000-0005-0000-0000-0000A0110000}"/>
    <cellStyle name="Normal 6 2 2 4 3 3" xfId="4514" xr:uid="{00000000-0005-0000-0000-0000A1110000}"/>
    <cellStyle name="Normal 6 2 2 4 3 4" xfId="4515" xr:uid="{00000000-0005-0000-0000-0000A2110000}"/>
    <cellStyle name="Normal 6 2 2 4 4" xfId="4516" xr:uid="{00000000-0005-0000-0000-0000A3110000}"/>
    <cellStyle name="Normal 6 2 2 4 4 2" xfId="4517" xr:uid="{00000000-0005-0000-0000-0000A4110000}"/>
    <cellStyle name="Normal 6 2 2 4 4 3" xfId="4518" xr:uid="{00000000-0005-0000-0000-0000A5110000}"/>
    <cellStyle name="Normal 6 2 2 4 5" xfId="4519" xr:uid="{00000000-0005-0000-0000-0000A6110000}"/>
    <cellStyle name="Normal 6 2 2 4 6" xfId="4520" xr:uid="{00000000-0005-0000-0000-0000A7110000}"/>
    <cellStyle name="Normal 6 2 2 5" xfId="4521" xr:uid="{00000000-0005-0000-0000-0000A8110000}"/>
    <cellStyle name="Normal 6 2 2 5 2" xfId="4522" xr:uid="{00000000-0005-0000-0000-0000A9110000}"/>
    <cellStyle name="Normal 6 2 2 5 2 2" xfId="4523" xr:uid="{00000000-0005-0000-0000-0000AA110000}"/>
    <cellStyle name="Normal 6 2 2 5 2 2 2" xfId="4524" xr:uid="{00000000-0005-0000-0000-0000AB110000}"/>
    <cellStyle name="Normal 6 2 2 5 2 2 3" xfId="4525" xr:uid="{00000000-0005-0000-0000-0000AC110000}"/>
    <cellStyle name="Normal 6 2 2 5 2 3" xfId="4526" xr:uid="{00000000-0005-0000-0000-0000AD110000}"/>
    <cellStyle name="Normal 6 2 2 5 2 4" xfId="4527" xr:uid="{00000000-0005-0000-0000-0000AE110000}"/>
    <cellStyle name="Normal 6 2 2 5 3" xfId="4528" xr:uid="{00000000-0005-0000-0000-0000AF110000}"/>
    <cellStyle name="Normal 6 2 2 5 3 2" xfId="4529" xr:uid="{00000000-0005-0000-0000-0000B0110000}"/>
    <cellStyle name="Normal 6 2 2 5 3 3" xfId="4530" xr:uid="{00000000-0005-0000-0000-0000B1110000}"/>
    <cellStyle name="Normal 6 2 2 5 4" xfId="4531" xr:uid="{00000000-0005-0000-0000-0000B2110000}"/>
    <cellStyle name="Normal 6 2 2 5 5" xfId="4532" xr:uid="{00000000-0005-0000-0000-0000B3110000}"/>
    <cellStyle name="Normal 6 2 2 6" xfId="4533" xr:uid="{00000000-0005-0000-0000-0000B4110000}"/>
    <cellStyle name="Normal 6 2 2 6 2" xfId="4534" xr:uid="{00000000-0005-0000-0000-0000B5110000}"/>
    <cellStyle name="Normal 6 2 2 6 2 2" xfId="4535" xr:uid="{00000000-0005-0000-0000-0000B6110000}"/>
    <cellStyle name="Normal 6 2 2 6 2 3" xfId="4536" xr:uid="{00000000-0005-0000-0000-0000B7110000}"/>
    <cellStyle name="Normal 6 2 2 6 3" xfId="4537" xr:uid="{00000000-0005-0000-0000-0000B8110000}"/>
    <cellStyle name="Normal 6 2 2 6 4" xfId="4538" xr:uid="{00000000-0005-0000-0000-0000B9110000}"/>
    <cellStyle name="Normal 6 2 2 7" xfId="4539" xr:uid="{00000000-0005-0000-0000-0000BA110000}"/>
    <cellStyle name="Normal 6 2 2 7 2" xfId="4540" xr:uid="{00000000-0005-0000-0000-0000BB110000}"/>
    <cellStyle name="Normal 6 2 2 7 3" xfId="4541" xr:uid="{00000000-0005-0000-0000-0000BC110000}"/>
    <cellStyle name="Normal 6 2 2 8" xfId="4542" xr:uid="{00000000-0005-0000-0000-0000BD110000}"/>
    <cellStyle name="Normal 6 2 2 9" xfId="4543" xr:uid="{00000000-0005-0000-0000-0000BE110000}"/>
    <cellStyle name="Normal 6 2 3" xfId="4544" xr:uid="{00000000-0005-0000-0000-0000BF110000}"/>
    <cellStyle name="Normal 6 2 3 2" xfId="4545" xr:uid="{00000000-0005-0000-0000-0000C0110000}"/>
    <cellStyle name="Normal 6 2 3 2 2" xfId="4546" xr:uid="{00000000-0005-0000-0000-0000C1110000}"/>
    <cellStyle name="Normal 6 2 3 2 2 2" xfId="4547" xr:uid="{00000000-0005-0000-0000-0000C2110000}"/>
    <cellStyle name="Normal 6 2 3 2 2 2 2" xfId="4548" xr:uid="{00000000-0005-0000-0000-0000C3110000}"/>
    <cellStyle name="Normal 6 2 3 2 2 2 2 2" xfId="4549" xr:uid="{00000000-0005-0000-0000-0000C4110000}"/>
    <cellStyle name="Normal 6 2 3 2 2 2 2 2 2" xfId="4550" xr:uid="{00000000-0005-0000-0000-0000C5110000}"/>
    <cellStyle name="Normal 6 2 3 2 2 2 2 2 3" xfId="4551" xr:uid="{00000000-0005-0000-0000-0000C6110000}"/>
    <cellStyle name="Normal 6 2 3 2 2 2 2 3" xfId="4552" xr:uid="{00000000-0005-0000-0000-0000C7110000}"/>
    <cellStyle name="Normal 6 2 3 2 2 2 2 4" xfId="4553" xr:uid="{00000000-0005-0000-0000-0000C8110000}"/>
    <cellStyle name="Normal 6 2 3 2 2 2 3" xfId="4554" xr:uid="{00000000-0005-0000-0000-0000C9110000}"/>
    <cellStyle name="Normal 6 2 3 2 2 2 3 2" xfId="4555" xr:uid="{00000000-0005-0000-0000-0000CA110000}"/>
    <cellStyle name="Normal 6 2 3 2 2 2 3 3" xfId="4556" xr:uid="{00000000-0005-0000-0000-0000CB110000}"/>
    <cellStyle name="Normal 6 2 3 2 2 2 4" xfId="4557" xr:uid="{00000000-0005-0000-0000-0000CC110000}"/>
    <cellStyle name="Normal 6 2 3 2 2 2 5" xfId="4558" xr:uid="{00000000-0005-0000-0000-0000CD110000}"/>
    <cellStyle name="Normal 6 2 3 2 2 3" xfId="4559" xr:uid="{00000000-0005-0000-0000-0000CE110000}"/>
    <cellStyle name="Normal 6 2 3 2 2 3 2" xfId="4560" xr:uid="{00000000-0005-0000-0000-0000CF110000}"/>
    <cellStyle name="Normal 6 2 3 2 2 3 2 2" xfId="4561" xr:uid="{00000000-0005-0000-0000-0000D0110000}"/>
    <cellStyle name="Normal 6 2 3 2 2 3 2 3" xfId="4562" xr:uid="{00000000-0005-0000-0000-0000D1110000}"/>
    <cellStyle name="Normal 6 2 3 2 2 3 3" xfId="4563" xr:uid="{00000000-0005-0000-0000-0000D2110000}"/>
    <cellStyle name="Normal 6 2 3 2 2 3 4" xfId="4564" xr:uid="{00000000-0005-0000-0000-0000D3110000}"/>
    <cellStyle name="Normal 6 2 3 2 2 4" xfId="4565" xr:uid="{00000000-0005-0000-0000-0000D4110000}"/>
    <cellStyle name="Normal 6 2 3 2 2 4 2" xfId="4566" xr:uid="{00000000-0005-0000-0000-0000D5110000}"/>
    <cellStyle name="Normal 6 2 3 2 2 4 3" xfId="4567" xr:uid="{00000000-0005-0000-0000-0000D6110000}"/>
    <cellStyle name="Normal 6 2 3 2 2 5" xfId="4568" xr:uid="{00000000-0005-0000-0000-0000D7110000}"/>
    <cellStyle name="Normal 6 2 3 2 2 6" xfId="4569" xr:uid="{00000000-0005-0000-0000-0000D8110000}"/>
    <cellStyle name="Normal 6 2 3 2 3" xfId="4570" xr:uid="{00000000-0005-0000-0000-0000D9110000}"/>
    <cellStyle name="Normal 6 2 3 2 3 2" xfId="4571" xr:uid="{00000000-0005-0000-0000-0000DA110000}"/>
    <cellStyle name="Normal 6 2 3 2 3 2 2" xfId="4572" xr:uid="{00000000-0005-0000-0000-0000DB110000}"/>
    <cellStyle name="Normal 6 2 3 2 3 2 2 2" xfId="4573" xr:uid="{00000000-0005-0000-0000-0000DC110000}"/>
    <cellStyle name="Normal 6 2 3 2 3 2 2 3" xfId="4574" xr:uid="{00000000-0005-0000-0000-0000DD110000}"/>
    <cellStyle name="Normal 6 2 3 2 3 2 3" xfId="4575" xr:uid="{00000000-0005-0000-0000-0000DE110000}"/>
    <cellStyle name="Normal 6 2 3 2 3 2 4" xfId="4576" xr:uid="{00000000-0005-0000-0000-0000DF110000}"/>
    <cellStyle name="Normal 6 2 3 2 3 3" xfId="4577" xr:uid="{00000000-0005-0000-0000-0000E0110000}"/>
    <cellStyle name="Normal 6 2 3 2 3 3 2" xfId="4578" xr:uid="{00000000-0005-0000-0000-0000E1110000}"/>
    <cellStyle name="Normal 6 2 3 2 3 3 3" xfId="4579" xr:uid="{00000000-0005-0000-0000-0000E2110000}"/>
    <cellStyle name="Normal 6 2 3 2 3 4" xfId="4580" xr:uid="{00000000-0005-0000-0000-0000E3110000}"/>
    <cellStyle name="Normal 6 2 3 2 3 5" xfId="4581" xr:uid="{00000000-0005-0000-0000-0000E4110000}"/>
    <cellStyle name="Normal 6 2 3 2 4" xfId="4582" xr:uid="{00000000-0005-0000-0000-0000E5110000}"/>
    <cellStyle name="Normal 6 2 3 2 4 2" xfId="4583" xr:uid="{00000000-0005-0000-0000-0000E6110000}"/>
    <cellStyle name="Normal 6 2 3 2 4 2 2" xfId="4584" xr:uid="{00000000-0005-0000-0000-0000E7110000}"/>
    <cellStyle name="Normal 6 2 3 2 4 2 3" xfId="4585" xr:uid="{00000000-0005-0000-0000-0000E8110000}"/>
    <cellStyle name="Normal 6 2 3 2 4 3" xfId="4586" xr:uid="{00000000-0005-0000-0000-0000E9110000}"/>
    <cellStyle name="Normal 6 2 3 2 4 4" xfId="4587" xr:uid="{00000000-0005-0000-0000-0000EA110000}"/>
    <cellStyle name="Normal 6 2 3 2 5" xfId="4588" xr:uid="{00000000-0005-0000-0000-0000EB110000}"/>
    <cellStyle name="Normal 6 2 3 2 5 2" xfId="4589" xr:uid="{00000000-0005-0000-0000-0000EC110000}"/>
    <cellStyle name="Normal 6 2 3 2 5 3" xfId="4590" xr:uid="{00000000-0005-0000-0000-0000ED110000}"/>
    <cellStyle name="Normal 6 2 3 2 6" xfId="4591" xr:uid="{00000000-0005-0000-0000-0000EE110000}"/>
    <cellStyle name="Normal 6 2 3 2 7" xfId="4592" xr:uid="{00000000-0005-0000-0000-0000EF110000}"/>
    <cellStyle name="Normal 6 2 3 3" xfId="4593" xr:uid="{00000000-0005-0000-0000-0000F0110000}"/>
    <cellStyle name="Normal 6 2 3 3 2" xfId="4594" xr:uid="{00000000-0005-0000-0000-0000F1110000}"/>
    <cellStyle name="Normal 6 2 3 3 2 2" xfId="4595" xr:uid="{00000000-0005-0000-0000-0000F2110000}"/>
    <cellStyle name="Normal 6 2 3 3 2 2 2" xfId="4596" xr:uid="{00000000-0005-0000-0000-0000F3110000}"/>
    <cellStyle name="Normal 6 2 3 3 2 2 2 2" xfId="4597" xr:uid="{00000000-0005-0000-0000-0000F4110000}"/>
    <cellStyle name="Normal 6 2 3 3 2 2 2 3" xfId="4598" xr:uid="{00000000-0005-0000-0000-0000F5110000}"/>
    <cellStyle name="Normal 6 2 3 3 2 2 3" xfId="4599" xr:uid="{00000000-0005-0000-0000-0000F6110000}"/>
    <cellStyle name="Normal 6 2 3 3 2 2 4" xfId="4600" xr:uid="{00000000-0005-0000-0000-0000F7110000}"/>
    <cellStyle name="Normal 6 2 3 3 2 3" xfId="4601" xr:uid="{00000000-0005-0000-0000-0000F8110000}"/>
    <cellStyle name="Normal 6 2 3 3 2 3 2" xfId="4602" xr:uid="{00000000-0005-0000-0000-0000F9110000}"/>
    <cellStyle name="Normal 6 2 3 3 2 3 3" xfId="4603" xr:uid="{00000000-0005-0000-0000-0000FA110000}"/>
    <cellStyle name="Normal 6 2 3 3 2 4" xfId="4604" xr:uid="{00000000-0005-0000-0000-0000FB110000}"/>
    <cellStyle name="Normal 6 2 3 3 2 5" xfId="4605" xr:uid="{00000000-0005-0000-0000-0000FC110000}"/>
    <cellStyle name="Normal 6 2 3 3 3" xfId="4606" xr:uid="{00000000-0005-0000-0000-0000FD110000}"/>
    <cellStyle name="Normal 6 2 3 3 3 2" xfId="4607" xr:uid="{00000000-0005-0000-0000-0000FE110000}"/>
    <cellStyle name="Normal 6 2 3 3 3 2 2" xfId="4608" xr:uid="{00000000-0005-0000-0000-0000FF110000}"/>
    <cellStyle name="Normal 6 2 3 3 3 2 3" xfId="4609" xr:uid="{00000000-0005-0000-0000-000000120000}"/>
    <cellStyle name="Normal 6 2 3 3 3 3" xfId="4610" xr:uid="{00000000-0005-0000-0000-000001120000}"/>
    <cellStyle name="Normal 6 2 3 3 3 4" xfId="4611" xr:uid="{00000000-0005-0000-0000-000002120000}"/>
    <cellStyle name="Normal 6 2 3 3 4" xfId="4612" xr:uid="{00000000-0005-0000-0000-000003120000}"/>
    <cellStyle name="Normal 6 2 3 3 4 2" xfId="4613" xr:uid="{00000000-0005-0000-0000-000004120000}"/>
    <cellStyle name="Normal 6 2 3 3 4 3" xfId="4614" xr:uid="{00000000-0005-0000-0000-000005120000}"/>
    <cellStyle name="Normal 6 2 3 3 5" xfId="4615" xr:uid="{00000000-0005-0000-0000-000006120000}"/>
    <cellStyle name="Normal 6 2 3 3 6" xfId="4616" xr:uid="{00000000-0005-0000-0000-000007120000}"/>
    <cellStyle name="Normal 6 2 3 4" xfId="4617" xr:uid="{00000000-0005-0000-0000-000008120000}"/>
    <cellStyle name="Normal 6 2 3 4 2" xfId="4618" xr:uid="{00000000-0005-0000-0000-000009120000}"/>
    <cellStyle name="Normal 6 2 3 4 2 2" xfId="4619" xr:uid="{00000000-0005-0000-0000-00000A120000}"/>
    <cellStyle name="Normal 6 2 3 4 2 2 2" xfId="4620" xr:uid="{00000000-0005-0000-0000-00000B120000}"/>
    <cellStyle name="Normal 6 2 3 4 2 2 3" xfId="4621" xr:uid="{00000000-0005-0000-0000-00000C120000}"/>
    <cellStyle name="Normal 6 2 3 4 2 3" xfId="4622" xr:uid="{00000000-0005-0000-0000-00000D120000}"/>
    <cellStyle name="Normal 6 2 3 4 2 4" xfId="4623" xr:uid="{00000000-0005-0000-0000-00000E120000}"/>
    <cellStyle name="Normal 6 2 3 4 3" xfId="4624" xr:uid="{00000000-0005-0000-0000-00000F120000}"/>
    <cellStyle name="Normal 6 2 3 4 3 2" xfId="4625" xr:uid="{00000000-0005-0000-0000-000010120000}"/>
    <cellStyle name="Normal 6 2 3 4 3 3" xfId="4626" xr:uid="{00000000-0005-0000-0000-000011120000}"/>
    <cellStyle name="Normal 6 2 3 4 4" xfId="4627" xr:uid="{00000000-0005-0000-0000-000012120000}"/>
    <cellStyle name="Normal 6 2 3 4 5" xfId="4628" xr:uid="{00000000-0005-0000-0000-000013120000}"/>
    <cellStyle name="Normal 6 2 3 5" xfId="4629" xr:uid="{00000000-0005-0000-0000-000014120000}"/>
    <cellStyle name="Normal 6 2 3 5 2" xfId="4630" xr:uid="{00000000-0005-0000-0000-000015120000}"/>
    <cellStyle name="Normal 6 2 3 5 2 2" xfId="4631" xr:uid="{00000000-0005-0000-0000-000016120000}"/>
    <cellStyle name="Normal 6 2 3 5 2 3" xfId="4632" xr:uid="{00000000-0005-0000-0000-000017120000}"/>
    <cellStyle name="Normal 6 2 3 5 3" xfId="4633" xr:uid="{00000000-0005-0000-0000-000018120000}"/>
    <cellStyle name="Normal 6 2 3 5 4" xfId="4634" xr:uid="{00000000-0005-0000-0000-000019120000}"/>
    <cellStyle name="Normal 6 2 3 6" xfId="4635" xr:uid="{00000000-0005-0000-0000-00001A120000}"/>
    <cellStyle name="Normal 6 2 3 6 2" xfId="4636" xr:uid="{00000000-0005-0000-0000-00001B120000}"/>
    <cellStyle name="Normal 6 2 3 6 3" xfId="4637" xr:uid="{00000000-0005-0000-0000-00001C120000}"/>
    <cellStyle name="Normal 6 2 3 7" xfId="4638" xr:uid="{00000000-0005-0000-0000-00001D120000}"/>
    <cellStyle name="Normal 6 2 3 8" xfId="4639" xr:uid="{00000000-0005-0000-0000-00001E120000}"/>
    <cellStyle name="Normal 6 2 4" xfId="4640" xr:uid="{00000000-0005-0000-0000-00001F120000}"/>
    <cellStyle name="Normal 6 2 4 2" xfId="4641" xr:uid="{00000000-0005-0000-0000-000020120000}"/>
    <cellStyle name="Normal 6 2 4 2 2" xfId="4642" xr:uid="{00000000-0005-0000-0000-000021120000}"/>
    <cellStyle name="Normal 6 2 4 2 2 2" xfId="4643" xr:uid="{00000000-0005-0000-0000-000022120000}"/>
    <cellStyle name="Normal 6 2 4 2 2 2 2" xfId="4644" xr:uid="{00000000-0005-0000-0000-000023120000}"/>
    <cellStyle name="Normal 6 2 4 2 2 2 2 2" xfId="4645" xr:uid="{00000000-0005-0000-0000-000024120000}"/>
    <cellStyle name="Normal 6 2 4 2 2 2 2 3" xfId="4646" xr:uid="{00000000-0005-0000-0000-000025120000}"/>
    <cellStyle name="Normal 6 2 4 2 2 2 3" xfId="4647" xr:uid="{00000000-0005-0000-0000-000026120000}"/>
    <cellStyle name="Normal 6 2 4 2 2 2 4" xfId="4648" xr:uid="{00000000-0005-0000-0000-000027120000}"/>
    <cellStyle name="Normal 6 2 4 2 2 3" xfId="4649" xr:uid="{00000000-0005-0000-0000-000028120000}"/>
    <cellStyle name="Normal 6 2 4 2 2 3 2" xfId="4650" xr:uid="{00000000-0005-0000-0000-000029120000}"/>
    <cellStyle name="Normal 6 2 4 2 2 3 3" xfId="4651" xr:uid="{00000000-0005-0000-0000-00002A120000}"/>
    <cellStyle name="Normal 6 2 4 2 2 4" xfId="4652" xr:uid="{00000000-0005-0000-0000-00002B120000}"/>
    <cellStyle name="Normal 6 2 4 2 2 5" xfId="4653" xr:uid="{00000000-0005-0000-0000-00002C120000}"/>
    <cellStyle name="Normal 6 2 4 2 3" xfId="4654" xr:uid="{00000000-0005-0000-0000-00002D120000}"/>
    <cellStyle name="Normal 6 2 4 2 3 2" xfId="4655" xr:uid="{00000000-0005-0000-0000-00002E120000}"/>
    <cellStyle name="Normal 6 2 4 2 3 2 2" xfId="4656" xr:uid="{00000000-0005-0000-0000-00002F120000}"/>
    <cellStyle name="Normal 6 2 4 2 3 2 3" xfId="4657" xr:uid="{00000000-0005-0000-0000-000030120000}"/>
    <cellStyle name="Normal 6 2 4 2 3 3" xfId="4658" xr:uid="{00000000-0005-0000-0000-000031120000}"/>
    <cellStyle name="Normal 6 2 4 2 3 4" xfId="4659" xr:uid="{00000000-0005-0000-0000-000032120000}"/>
    <cellStyle name="Normal 6 2 4 2 4" xfId="4660" xr:uid="{00000000-0005-0000-0000-000033120000}"/>
    <cellStyle name="Normal 6 2 4 2 4 2" xfId="4661" xr:uid="{00000000-0005-0000-0000-000034120000}"/>
    <cellStyle name="Normal 6 2 4 2 4 3" xfId="4662" xr:uid="{00000000-0005-0000-0000-000035120000}"/>
    <cellStyle name="Normal 6 2 4 2 5" xfId="4663" xr:uid="{00000000-0005-0000-0000-000036120000}"/>
    <cellStyle name="Normal 6 2 4 2 6" xfId="4664" xr:uid="{00000000-0005-0000-0000-000037120000}"/>
    <cellStyle name="Normal 6 2 4 3" xfId="4665" xr:uid="{00000000-0005-0000-0000-000038120000}"/>
    <cellStyle name="Normal 6 2 4 3 2" xfId="4666" xr:uid="{00000000-0005-0000-0000-000039120000}"/>
    <cellStyle name="Normal 6 2 4 3 2 2" xfId="4667" xr:uid="{00000000-0005-0000-0000-00003A120000}"/>
    <cellStyle name="Normal 6 2 4 3 2 2 2" xfId="4668" xr:uid="{00000000-0005-0000-0000-00003B120000}"/>
    <cellStyle name="Normal 6 2 4 3 2 2 3" xfId="4669" xr:uid="{00000000-0005-0000-0000-00003C120000}"/>
    <cellStyle name="Normal 6 2 4 3 2 3" xfId="4670" xr:uid="{00000000-0005-0000-0000-00003D120000}"/>
    <cellStyle name="Normal 6 2 4 3 2 4" xfId="4671" xr:uid="{00000000-0005-0000-0000-00003E120000}"/>
    <cellStyle name="Normal 6 2 4 3 3" xfId="4672" xr:uid="{00000000-0005-0000-0000-00003F120000}"/>
    <cellStyle name="Normal 6 2 4 3 3 2" xfId="4673" xr:uid="{00000000-0005-0000-0000-000040120000}"/>
    <cellStyle name="Normal 6 2 4 3 3 3" xfId="4674" xr:uid="{00000000-0005-0000-0000-000041120000}"/>
    <cellStyle name="Normal 6 2 4 3 4" xfId="4675" xr:uid="{00000000-0005-0000-0000-000042120000}"/>
    <cellStyle name="Normal 6 2 4 3 5" xfId="4676" xr:uid="{00000000-0005-0000-0000-000043120000}"/>
    <cellStyle name="Normal 6 2 4 4" xfId="4677" xr:uid="{00000000-0005-0000-0000-000044120000}"/>
    <cellStyle name="Normal 6 2 4 4 2" xfId="4678" xr:uid="{00000000-0005-0000-0000-000045120000}"/>
    <cellStyle name="Normal 6 2 4 4 2 2" xfId="4679" xr:uid="{00000000-0005-0000-0000-000046120000}"/>
    <cellStyle name="Normal 6 2 4 4 2 3" xfId="4680" xr:uid="{00000000-0005-0000-0000-000047120000}"/>
    <cellStyle name="Normal 6 2 4 4 3" xfId="4681" xr:uid="{00000000-0005-0000-0000-000048120000}"/>
    <cellStyle name="Normal 6 2 4 4 4" xfId="4682" xr:uid="{00000000-0005-0000-0000-000049120000}"/>
    <cellStyle name="Normal 6 2 4 5" xfId="4683" xr:uid="{00000000-0005-0000-0000-00004A120000}"/>
    <cellStyle name="Normal 6 2 4 5 2" xfId="4684" xr:uid="{00000000-0005-0000-0000-00004B120000}"/>
    <cellStyle name="Normal 6 2 4 5 3" xfId="4685" xr:uid="{00000000-0005-0000-0000-00004C120000}"/>
    <cellStyle name="Normal 6 2 4 6" xfId="4686" xr:uid="{00000000-0005-0000-0000-00004D120000}"/>
    <cellStyle name="Normal 6 2 4 7" xfId="4687" xr:uid="{00000000-0005-0000-0000-00004E120000}"/>
    <cellStyle name="Normal 6 2 5" xfId="4688" xr:uid="{00000000-0005-0000-0000-00004F120000}"/>
    <cellStyle name="Normal 6 2 5 2" xfId="4689" xr:uid="{00000000-0005-0000-0000-000050120000}"/>
    <cellStyle name="Normal 6 2 5 2 2" xfId="4690" xr:uid="{00000000-0005-0000-0000-000051120000}"/>
    <cellStyle name="Normal 6 2 5 2 2 2" xfId="4691" xr:uid="{00000000-0005-0000-0000-000052120000}"/>
    <cellStyle name="Normal 6 2 5 2 2 2 2" xfId="4692" xr:uid="{00000000-0005-0000-0000-000053120000}"/>
    <cellStyle name="Normal 6 2 5 2 2 2 3" xfId="4693" xr:uid="{00000000-0005-0000-0000-000054120000}"/>
    <cellStyle name="Normal 6 2 5 2 2 3" xfId="4694" xr:uid="{00000000-0005-0000-0000-000055120000}"/>
    <cellStyle name="Normal 6 2 5 2 2 4" xfId="4695" xr:uid="{00000000-0005-0000-0000-000056120000}"/>
    <cellStyle name="Normal 6 2 5 2 3" xfId="4696" xr:uid="{00000000-0005-0000-0000-000057120000}"/>
    <cellStyle name="Normal 6 2 5 2 3 2" xfId="4697" xr:uid="{00000000-0005-0000-0000-000058120000}"/>
    <cellStyle name="Normal 6 2 5 2 3 3" xfId="4698" xr:uid="{00000000-0005-0000-0000-000059120000}"/>
    <cellStyle name="Normal 6 2 5 2 4" xfId="4699" xr:uid="{00000000-0005-0000-0000-00005A120000}"/>
    <cellStyle name="Normal 6 2 5 2 5" xfId="4700" xr:uid="{00000000-0005-0000-0000-00005B120000}"/>
    <cellStyle name="Normal 6 2 5 3" xfId="4701" xr:uid="{00000000-0005-0000-0000-00005C120000}"/>
    <cellStyle name="Normal 6 2 5 3 2" xfId="4702" xr:uid="{00000000-0005-0000-0000-00005D120000}"/>
    <cellStyle name="Normal 6 2 5 3 2 2" xfId="4703" xr:uid="{00000000-0005-0000-0000-00005E120000}"/>
    <cellStyle name="Normal 6 2 5 3 2 3" xfId="4704" xr:uid="{00000000-0005-0000-0000-00005F120000}"/>
    <cellStyle name="Normal 6 2 5 3 3" xfId="4705" xr:uid="{00000000-0005-0000-0000-000060120000}"/>
    <cellStyle name="Normal 6 2 5 3 4" xfId="4706" xr:uid="{00000000-0005-0000-0000-000061120000}"/>
    <cellStyle name="Normal 6 2 5 4" xfId="4707" xr:uid="{00000000-0005-0000-0000-000062120000}"/>
    <cellStyle name="Normal 6 2 5 4 2" xfId="4708" xr:uid="{00000000-0005-0000-0000-000063120000}"/>
    <cellStyle name="Normal 6 2 5 4 3" xfId="4709" xr:uid="{00000000-0005-0000-0000-000064120000}"/>
    <cellStyle name="Normal 6 2 5 5" xfId="4710" xr:uid="{00000000-0005-0000-0000-000065120000}"/>
    <cellStyle name="Normal 6 2 5 6" xfId="4711" xr:uid="{00000000-0005-0000-0000-000066120000}"/>
    <cellStyle name="Normal 6 2 6" xfId="4712" xr:uid="{00000000-0005-0000-0000-000067120000}"/>
    <cellStyle name="Normal 6 2 6 2" xfId="4713" xr:uid="{00000000-0005-0000-0000-000068120000}"/>
    <cellStyle name="Normal 6 2 6 2 2" xfId="4714" xr:uid="{00000000-0005-0000-0000-000069120000}"/>
    <cellStyle name="Normal 6 2 6 2 2 2" xfId="4715" xr:uid="{00000000-0005-0000-0000-00006A120000}"/>
    <cellStyle name="Normal 6 2 6 2 2 3" xfId="4716" xr:uid="{00000000-0005-0000-0000-00006B120000}"/>
    <cellStyle name="Normal 6 2 6 2 3" xfId="4717" xr:uid="{00000000-0005-0000-0000-00006C120000}"/>
    <cellStyle name="Normal 6 2 6 2 4" xfId="4718" xr:uid="{00000000-0005-0000-0000-00006D120000}"/>
    <cellStyle name="Normal 6 2 6 3" xfId="4719" xr:uid="{00000000-0005-0000-0000-00006E120000}"/>
    <cellStyle name="Normal 6 2 6 3 2" xfId="4720" xr:uid="{00000000-0005-0000-0000-00006F120000}"/>
    <cellStyle name="Normal 6 2 6 3 3" xfId="4721" xr:uid="{00000000-0005-0000-0000-000070120000}"/>
    <cellStyle name="Normal 6 2 6 4" xfId="4722" xr:uid="{00000000-0005-0000-0000-000071120000}"/>
    <cellStyle name="Normal 6 2 6 5" xfId="4723" xr:uid="{00000000-0005-0000-0000-000072120000}"/>
    <cellStyle name="Normal 6 2 7" xfId="4724" xr:uid="{00000000-0005-0000-0000-000073120000}"/>
    <cellStyle name="Normal 6 2 7 2" xfId="4725" xr:uid="{00000000-0005-0000-0000-000074120000}"/>
    <cellStyle name="Normal 6 2 7 2 2" xfId="4726" xr:uid="{00000000-0005-0000-0000-000075120000}"/>
    <cellStyle name="Normal 6 2 7 2 3" xfId="4727" xr:uid="{00000000-0005-0000-0000-000076120000}"/>
    <cellStyle name="Normal 6 2 7 3" xfId="4728" xr:uid="{00000000-0005-0000-0000-000077120000}"/>
    <cellStyle name="Normal 6 2 7 4" xfId="4729" xr:uid="{00000000-0005-0000-0000-000078120000}"/>
    <cellStyle name="Normal 6 2 8" xfId="4730" xr:uid="{00000000-0005-0000-0000-000079120000}"/>
    <cellStyle name="Normal 6 2 8 2" xfId="4731" xr:uid="{00000000-0005-0000-0000-00007A120000}"/>
    <cellStyle name="Normal 6 2 8 3" xfId="4732" xr:uid="{00000000-0005-0000-0000-00007B120000}"/>
    <cellStyle name="Normal 6 2 9" xfId="4733" xr:uid="{00000000-0005-0000-0000-00007C120000}"/>
    <cellStyle name="Normal 6 3" xfId="4734" xr:uid="{00000000-0005-0000-0000-00007D120000}"/>
    <cellStyle name="Normal 6 3 2" xfId="4735" xr:uid="{00000000-0005-0000-0000-00007E120000}"/>
    <cellStyle name="Normal 6 3 2 2" xfId="4736" xr:uid="{00000000-0005-0000-0000-00007F120000}"/>
    <cellStyle name="Normal 6 3 2 2 2" xfId="4737" xr:uid="{00000000-0005-0000-0000-000080120000}"/>
    <cellStyle name="Normal 6 3 2 2 2 2" xfId="4738" xr:uid="{00000000-0005-0000-0000-000081120000}"/>
    <cellStyle name="Normal 6 3 2 2 2 2 2" xfId="4739" xr:uid="{00000000-0005-0000-0000-000082120000}"/>
    <cellStyle name="Normal 6 3 2 2 2 2 2 2" xfId="4740" xr:uid="{00000000-0005-0000-0000-000083120000}"/>
    <cellStyle name="Normal 6 3 2 2 2 2 2 2 2" xfId="4741" xr:uid="{00000000-0005-0000-0000-000084120000}"/>
    <cellStyle name="Normal 6 3 2 2 2 2 2 2 3" xfId="4742" xr:uid="{00000000-0005-0000-0000-000085120000}"/>
    <cellStyle name="Normal 6 3 2 2 2 2 2 3" xfId="4743" xr:uid="{00000000-0005-0000-0000-000086120000}"/>
    <cellStyle name="Normal 6 3 2 2 2 2 2 4" xfId="4744" xr:uid="{00000000-0005-0000-0000-000087120000}"/>
    <cellStyle name="Normal 6 3 2 2 2 2 3" xfId="4745" xr:uid="{00000000-0005-0000-0000-000088120000}"/>
    <cellStyle name="Normal 6 3 2 2 2 2 3 2" xfId="4746" xr:uid="{00000000-0005-0000-0000-000089120000}"/>
    <cellStyle name="Normal 6 3 2 2 2 2 3 3" xfId="4747" xr:uid="{00000000-0005-0000-0000-00008A120000}"/>
    <cellStyle name="Normal 6 3 2 2 2 2 4" xfId="4748" xr:uid="{00000000-0005-0000-0000-00008B120000}"/>
    <cellStyle name="Normal 6 3 2 2 2 2 5" xfId="4749" xr:uid="{00000000-0005-0000-0000-00008C120000}"/>
    <cellStyle name="Normal 6 3 2 2 2 3" xfId="4750" xr:uid="{00000000-0005-0000-0000-00008D120000}"/>
    <cellStyle name="Normal 6 3 2 2 2 3 2" xfId="4751" xr:uid="{00000000-0005-0000-0000-00008E120000}"/>
    <cellStyle name="Normal 6 3 2 2 2 3 2 2" xfId="4752" xr:uid="{00000000-0005-0000-0000-00008F120000}"/>
    <cellStyle name="Normal 6 3 2 2 2 3 2 3" xfId="4753" xr:uid="{00000000-0005-0000-0000-000090120000}"/>
    <cellStyle name="Normal 6 3 2 2 2 3 3" xfId="4754" xr:uid="{00000000-0005-0000-0000-000091120000}"/>
    <cellStyle name="Normal 6 3 2 2 2 3 4" xfId="4755" xr:uid="{00000000-0005-0000-0000-000092120000}"/>
    <cellStyle name="Normal 6 3 2 2 2 4" xfId="4756" xr:uid="{00000000-0005-0000-0000-000093120000}"/>
    <cellStyle name="Normal 6 3 2 2 2 4 2" xfId="4757" xr:uid="{00000000-0005-0000-0000-000094120000}"/>
    <cellStyle name="Normal 6 3 2 2 2 4 3" xfId="4758" xr:uid="{00000000-0005-0000-0000-000095120000}"/>
    <cellStyle name="Normal 6 3 2 2 2 5" xfId="4759" xr:uid="{00000000-0005-0000-0000-000096120000}"/>
    <cellStyle name="Normal 6 3 2 2 2 6" xfId="4760" xr:uid="{00000000-0005-0000-0000-000097120000}"/>
    <cellStyle name="Normal 6 3 2 2 3" xfId="4761" xr:uid="{00000000-0005-0000-0000-000098120000}"/>
    <cellStyle name="Normal 6 3 2 2 3 2" xfId="4762" xr:uid="{00000000-0005-0000-0000-000099120000}"/>
    <cellStyle name="Normal 6 3 2 2 3 2 2" xfId="4763" xr:uid="{00000000-0005-0000-0000-00009A120000}"/>
    <cellStyle name="Normal 6 3 2 2 3 2 2 2" xfId="4764" xr:uid="{00000000-0005-0000-0000-00009B120000}"/>
    <cellStyle name="Normal 6 3 2 2 3 2 2 3" xfId="4765" xr:uid="{00000000-0005-0000-0000-00009C120000}"/>
    <cellStyle name="Normal 6 3 2 2 3 2 3" xfId="4766" xr:uid="{00000000-0005-0000-0000-00009D120000}"/>
    <cellStyle name="Normal 6 3 2 2 3 2 4" xfId="4767" xr:uid="{00000000-0005-0000-0000-00009E120000}"/>
    <cellStyle name="Normal 6 3 2 2 3 3" xfId="4768" xr:uid="{00000000-0005-0000-0000-00009F120000}"/>
    <cellStyle name="Normal 6 3 2 2 3 3 2" xfId="4769" xr:uid="{00000000-0005-0000-0000-0000A0120000}"/>
    <cellStyle name="Normal 6 3 2 2 3 3 3" xfId="4770" xr:uid="{00000000-0005-0000-0000-0000A1120000}"/>
    <cellStyle name="Normal 6 3 2 2 3 4" xfId="4771" xr:uid="{00000000-0005-0000-0000-0000A2120000}"/>
    <cellStyle name="Normal 6 3 2 2 3 5" xfId="4772" xr:uid="{00000000-0005-0000-0000-0000A3120000}"/>
    <cellStyle name="Normal 6 3 2 2 4" xfId="4773" xr:uid="{00000000-0005-0000-0000-0000A4120000}"/>
    <cellStyle name="Normal 6 3 2 2 4 2" xfId="4774" xr:uid="{00000000-0005-0000-0000-0000A5120000}"/>
    <cellStyle name="Normal 6 3 2 2 4 2 2" xfId="4775" xr:uid="{00000000-0005-0000-0000-0000A6120000}"/>
    <cellStyle name="Normal 6 3 2 2 4 2 3" xfId="4776" xr:uid="{00000000-0005-0000-0000-0000A7120000}"/>
    <cellStyle name="Normal 6 3 2 2 4 3" xfId="4777" xr:uid="{00000000-0005-0000-0000-0000A8120000}"/>
    <cellStyle name="Normal 6 3 2 2 4 4" xfId="4778" xr:uid="{00000000-0005-0000-0000-0000A9120000}"/>
    <cellStyle name="Normal 6 3 2 2 5" xfId="4779" xr:uid="{00000000-0005-0000-0000-0000AA120000}"/>
    <cellStyle name="Normal 6 3 2 2 5 2" xfId="4780" xr:uid="{00000000-0005-0000-0000-0000AB120000}"/>
    <cellStyle name="Normal 6 3 2 2 5 3" xfId="4781" xr:uid="{00000000-0005-0000-0000-0000AC120000}"/>
    <cellStyle name="Normal 6 3 2 2 6" xfId="4782" xr:uid="{00000000-0005-0000-0000-0000AD120000}"/>
    <cellStyle name="Normal 6 3 2 2 7" xfId="4783" xr:uid="{00000000-0005-0000-0000-0000AE120000}"/>
    <cellStyle name="Normal 6 3 2 3" xfId="4784" xr:uid="{00000000-0005-0000-0000-0000AF120000}"/>
    <cellStyle name="Normal 6 3 2 3 2" xfId="4785" xr:uid="{00000000-0005-0000-0000-0000B0120000}"/>
    <cellStyle name="Normal 6 3 2 3 2 2" xfId="4786" xr:uid="{00000000-0005-0000-0000-0000B1120000}"/>
    <cellStyle name="Normal 6 3 2 3 2 2 2" xfId="4787" xr:uid="{00000000-0005-0000-0000-0000B2120000}"/>
    <cellStyle name="Normal 6 3 2 3 2 2 2 2" xfId="4788" xr:uid="{00000000-0005-0000-0000-0000B3120000}"/>
    <cellStyle name="Normal 6 3 2 3 2 2 2 3" xfId="4789" xr:uid="{00000000-0005-0000-0000-0000B4120000}"/>
    <cellStyle name="Normal 6 3 2 3 2 2 3" xfId="4790" xr:uid="{00000000-0005-0000-0000-0000B5120000}"/>
    <cellStyle name="Normal 6 3 2 3 2 2 4" xfId="4791" xr:uid="{00000000-0005-0000-0000-0000B6120000}"/>
    <cellStyle name="Normal 6 3 2 3 2 3" xfId="4792" xr:uid="{00000000-0005-0000-0000-0000B7120000}"/>
    <cellStyle name="Normal 6 3 2 3 2 3 2" xfId="4793" xr:uid="{00000000-0005-0000-0000-0000B8120000}"/>
    <cellStyle name="Normal 6 3 2 3 2 3 3" xfId="4794" xr:uid="{00000000-0005-0000-0000-0000B9120000}"/>
    <cellStyle name="Normal 6 3 2 3 2 4" xfId="4795" xr:uid="{00000000-0005-0000-0000-0000BA120000}"/>
    <cellStyle name="Normal 6 3 2 3 2 5" xfId="4796" xr:uid="{00000000-0005-0000-0000-0000BB120000}"/>
    <cellStyle name="Normal 6 3 2 3 3" xfId="4797" xr:uid="{00000000-0005-0000-0000-0000BC120000}"/>
    <cellStyle name="Normal 6 3 2 3 3 2" xfId="4798" xr:uid="{00000000-0005-0000-0000-0000BD120000}"/>
    <cellStyle name="Normal 6 3 2 3 3 2 2" xfId="4799" xr:uid="{00000000-0005-0000-0000-0000BE120000}"/>
    <cellStyle name="Normal 6 3 2 3 3 2 3" xfId="4800" xr:uid="{00000000-0005-0000-0000-0000BF120000}"/>
    <cellStyle name="Normal 6 3 2 3 3 3" xfId="4801" xr:uid="{00000000-0005-0000-0000-0000C0120000}"/>
    <cellStyle name="Normal 6 3 2 3 3 4" xfId="4802" xr:uid="{00000000-0005-0000-0000-0000C1120000}"/>
    <cellStyle name="Normal 6 3 2 3 4" xfId="4803" xr:uid="{00000000-0005-0000-0000-0000C2120000}"/>
    <cellStyle name="Normal 6 3 2 3 4 2" xfId="4804" xr:uid="{00000000-0005-0000-0000-0000C3120000}"/>
    <cellStyle name="Normal 6 3 2 3 4 3" xfId="4805" xr:uid="{00000000-0005-0000-0000-0000C4120000}"/>
    <cellStyle name="Normal 6 3 2 3 5" xfId="4806" xr:uid="{00000000-0005-0000-0000-0000C5120000}"/>
    <cellStyle name="Normal 6 3 2 3 6" xfId="4807" xr:uid="{00000000-0005-0000-0000-0000C6120000}"/>
    <cellStyle name="Normal 6 3 2 4" xfId="4808" xr:uid="{00000000-0005-0000-0000-0000C7120000}"/>
    <cellStyle name="Normal 6 3 2 4 2" xfId="4809" xr:uid="{00000000-0005-0000-0000-0000C8120000}"/>
    <cellStyle name="Normal 6 3 2 4 2 2" xfId="4810" xr:uid="{00000000-0005-0000-0000-0000C9120000}"/>
    <cellStyle name="Normal 6 3 2 4 2 2 2" xfId="4811" xr:uid="{00000000-0005-0000-0000-0000CA120000}"/>
    <cellStyle name="Normal 6 3 2 4 2 2 3" xfId="4812" xr:uid="{00000000-0005-0000-0000-0000CB120000}"/>
    <cellStyle name="Normal 6 3 2 4 2 3" xfId="4813" xr:uid="{00000000-0005-0000-0000-0000CC120000}"/>
    <cellStyle name="Normal 6 3 2 4 2 4" xfId="4814" xr:uid="{00000000-0005-0000-0000-0000CD120000}"/>
    <cellStyle name="Normal 6 3 2 4 3" xfId="4815" xr:uid="{00000000-0005-0000-0000-0000CE120000}"/>
    <cellStyle name="Normal 6 3 2 4 3 2" xfId="4816" xr:uid="{00000000-0005-0000-0000-0000CF120000}"/>
    <cellStyle name="Normal 6 3 2 4 3 3" xfId="4817" xr:uid="{00000000-0005-0000-0000-0000D0120000}"/>
    <cellStyle name="Normal 6 3 2 4 4" xfId="4818" xr:uid="{00000000-0005-0000-0000-0000D1120000}"/>
    <cellStyle name="Normal 6 3 2 4 5" xfId="4819" xr:uid="{00000000-0005-0000-0000-0000D2120000}"/>
    <cellStyle name="Normal 6 3 2 5" xfId="4820" xr:uid="{00000000-0005-0000-0000-0000D3120000}"/>
    <cellStyle name="Normal 6 3 2 5 2" xfId="4821" xr:uid="{00000000-0005-0000-0000-0000D4120000}"/>
    <cellStyle name="Normal 6 3 2 5 2 2" xfId="4822" xr:uid="{00000000-0005-0000-0000-0000D5120000}"/>
    <cellStyle name="Normal 6 3 2 5 2 3" xfId="4823" xr:uid="{00000000-0005-0000-0000-0000D6120000}"/>
    <cellStyle name="Normal 6 3 2 5 3" xfId="4824" xr:uid="{00000000-0005-0000-0000-0000D7120000}"/>
    <cellStyle name="Normal 6 3 2 5 4" xfId="4825" xr:uid="{00000000-0005-0000-0000-0000D8120000}"/>
    <cellStyle name="Normal 6 3 2 6" xfId="4826" xr:uid="{00000000-0005-0000-0000-0000D9120000}"/>
    <cellStyle name="Normal 6 3 2 6 2" xfId="4827" xr:uid="{00000000-0005-0000-0000-0000DA120000}"/>
    <cellStyle name="Normal 6 3 2 6 3" xfId="4828" xr:uid="{00000000-0005-0000-0000-0000DB120000}"/>
    <cellStyle name="Normal 6 3 2 7" xfId="4829" xr:uid="{00000000-0005-0000-0000-0000DC120000}"/>
    <cellStyle name="Normal 6 3 2 8" xfId="4830" xr:uid="{00000000-0005-0000-0000-0000DD120000}"/>
    <cellStyle name="Normal 6 3 3" xfId="4831" xr:uid="{00000000-0005-0000-0000-0000DE120000}"/>
    <cellStyle name="Normal 6 3 3 2" xfId="4832" xr:uid="{00000000-0005-0000-0000-0000DF120000}"/>
    <cellStyle name="Normal 6 3 3 2 2" xfId="4833" xr:uid="{00000000-0005-0000-0000-0000E0120000}"/>
    <cellStyle name="Normal 6 3 3 2 2 2" xfId="4834" xr:uid="{00000000-0005-0000-0000-0000E1120000}"/>
    <cellStyle name="Normal 6 3 3 2 2 2 2" xfId="4835" xr:uid="{00000000-0005-0000-0000-0000E2120000}"/>
    <cellStyle name="Normal 6 3 3 2 2 2 2 2" xfId="4836" xr:uid="{00000000-0005-0000-0000-0000E3120000}"/>
    <cellStyle name="Normal 6 3 3 2 2 2 2 3" xfId="4837" xr:uid="{00000000-0005-0000-0000-0000E4120000}"/>
    <cellStyle name="Normal 6 3 3 2 2 2 3" xfId="4838" xr:uid="{00000000-0005-0000-0000-0000E5120000}"/>
    <cellStyle name="Normal 6 3 3 2 2 2 4" xfId="4839" xr:uid="{00000000-0005-0000-0000-0000E6120000}"/>
    <cellStyle name="Normal 6 3 3 2 2 3" xfId="4840" xr:uid="{00000000-0005-0000-0000-0000E7120000}"/>
    <cellStyle name="Normal 6 3 3 2 2 3 2" xfId="4841" xr:uid="{00000000-0005-0000-0000-0000E8120000}"/>
    <cellStyle name="Normal 6 3 3 2 2 3 3" xfId="4842" xr:uid="{00000000-0005-0000-0000-0000E9120000}"/>
    <cellStyle name="Normal 6 3 3 2 2 4" xfId="4843" xr:uid="{00000000-0005-0000-0000-0000EA120000}"/>
    <cellStyle name="Normal 6 3 3 2 2 5" xfId="4844" xr:uid="{00000000-0005-0000-0000-0000EB120000}"/>
    <cellStyle name="Normal 6 3 3 2 3" xfId="4845" xr:uid="{00000000-0005-0000-0000-0000EC120000}"/>
    <cellStyle name="Normal 6 3 3 2 3 2" xfId="4846" xr:uid="{00000000-0005-0000-0000-0000ED120000}"/>
    <cellStyle name="Normal 6 3 3 2 3 2 2" xfId="4847" xr:uid="{00000000-0005-0000-0000-0000EE120000}"/>
    <cellStyle name="Normal 6 3 3 2 3 2 3" xfId="4848" xr:uid="{00000000-0005-0000-0000-0000EF120000}"/>
    <cellStyle name="Normal 6 3 3 2 3 3" xfId="4849" xr:uid="{00000000-0005-0000-0000-0000F0120000}"/>
    <cellStyle name="Normal 6 3 3 2 3 4" xfId="4850" xr:uid="{00000000-0005-0000-0000-0000F1120000}"/>
    <cellStyle name="Normal 6 3 3 2 4" xfId="4851" xr:uid="{00000000-0005-0000-0000-0000F2120000}"/>
    <cellStyle name="Normal 6 3 3 2 4 2" xfId="4852" xr:uid="{00000000-0005-0000-0000-0000F3120000}"/>
    <cellStyle name="Normal 6 3 3 2 4 3" xfId="4853" xr:uid="{00000000-0005-0000-0000-0000F4120000}"/>
    <cellStyle name="Normal 6 3 3 2 5" xfId="4854" xr:uid="{00000000-0005-0000-0000-0000F5120000}"/>
    <cellStyle name="Normal 6 3 3 2 6" xfId="4855" xr:uid="{00000000-0005-0000-0000-0000F6120000}"/>
    <cellStyle name="Normal 6 3 3 3" xfId="4856" xr:uid="{00000000-0005-0000-0000-0000F7120000}"/>
    <cellStyle name="Normal 6 3 3 3 2" xfId="4857" xr:uid="{00000000-0005-0000-0000-0000F8120000}"/>
    <cellStyle name="Normal 6 3 3 3 2 2" xfId="4858" xr:uid="{00000000-0005-0000-0000-0000F9120000}"/>
    <cellStyle name="Normal 6 3 3 3 2 2 2" xfId="4859" xr:uid="{00000000-0005-0000-0000-0000FA120000}"/>
    <cellStyle name="Normal 6 3 3 3 2 2 3" xfId="4860" xr:uid="{00000000-0005-0000-0000-0000FB120000}"/>
    <cellStyle name="Normal 6 3 3 3 2 3" xfId="4861" xr:uid="{00000000-0005-0000-0000-0000FC120000}"/>
    <cellStyle name="Normal 6 3 3 3 2 4" xfId="4862" xr:uid="{00000000-0005-0000-0000-0000FD120000}"/>
    <cellStyle name="Normal 6 3 3 3 3" xfId="4863" xr:uid="{00000000-0005-0000-0000-0000FE120000}"/>
    <cellStyle name="Normal 6 3 3 3 3 2" xfId="4864" xr:uid="{00000000-0005-0000-0000-0000FF120000}"/>
    <cellStyle name="Normal 6 3 3 3 3 3" xfId="4865" xr:uid="{00000000-0005-0000-0000-000000130000}"/>
    <cellStyle name="Normal 6 3 3 3 4" xfId="4866" xr:uid="{00000000-0005-0000-0000-000001130000}"/>
    <cellStyle name="Normal 6 3 3 3 5" xfId="4867" xr:uid="{00000000-0005-0000-0000-000002130000}"/>
    <cellStyle name="Normal 6 3 3 4" xfId="4868" xr:uid="{00000000-0005-0000-0000-000003130000}"/>
    <cellStyle name="Normal 6 3 3 4 2" xfId="4869" xr:uid="{00000000-0005-0000-0000-000004130000}"/>
    <cellStyle name="Normal 6 3 3 4 2 2" xfId="4870" xr:uid="{00000000-0005-0000-0000-000005130000}"/>
    <cellStyle name="Normal 6 3 3 4 2 3" xfId="4871" xr:uid="{00000000-0005-0000-0000-000006130000}"/>
    <cellStyle name="Normal 6 3 3 4 3" xfId="4872" xr:uid="{00000000-0005-0000-0000-000007130000}"/>
    <cellStyle name="Normal 6 3 3 4 4" xfId="4873" xr:uid="{00000000-0005-0000-0000-000008130000}"/>
    <cellStyle name="Normal 6 3 3 5" xfId="4874" xr:uid="{00000000-0005-0000-0000-000009130000}"/>
    <cellStyle name="Normal 6 3 3 5 2" xfId="4875" xr:uid="{00000000-0005-0000-0000-00000A130000}"/>
    <cellStyle name="Normal 6 3 3 5 3" xfId="4876" xr:uid="{00000000-0005-0000-0000-00000B130000}"/>
    <cellStyle name="Normal 6 3 3 6" xfId="4877" xr:uid="{00000000-0005-0000-0000-00000C130000}"/>
    <cellStyle name="Normal 6 3 3 7" xfId="4878" xr:uid="{00000000-0005-0000-0000-00000D130000}"/>
    <cellStyle name="Normal 6 3 4" xfId="4879" xr:uid="{00000000-0005-0000-0000-00000E130000}"/>
    <cellStyle name="Normal 6 3 4 2" xfId="4880" xr:uid="{00000000-0005-0000-0000-00000F130000}"/>
    <cellStyle name="Normal 6 3 4 2 2" xfId="4881" xr:uid="{00000000-0005-0000-0000-000010130000}"/>
    <cellStyle name="Normal 6 3 4 2 2 2" xfId="4882" xr:uid="{00000000-0005-0000-0000-000011130000}"/>
    <cellStyle name="Normal 6 3 4 2 2 2 2" xfId="4883" xr:uid="{00000000-0005-0000-0000-000012130000}"/>
    <cellStyle name="Normal 6 3 4 2 2 2 3" xfId="4884" xr:uid="{00000000-0005-0000-0000-000013130000}"/>
    <cellStyle name="Normal 6 3 4 2 2 3" xfId="4885" xr:uid="{00000000-0005-0000-0000-000014130000}"/>
    <cellStyle name="Normal 6 3 4 2 2 4" xfId="4886" xr:uid="{00000000-0005-0000-0000-000015130000}"/>
    <cellStyle name="Normal 6 3 4 2 3" xfId="4887" xr:uid="{00000000-0005-0000-0000-000016130000}"/>
    <cellStyle name="Normal 6 3 4 2 3 2" xfId="4888" xr:uid="{00000000-0005-0000-0000-000017130000}"/>
    <cellStyle name="Normal 6 3 4 2 3 3" xfId="4889" xr:uid="{00000000-0005-0000-0000-000018130000}"/>
    <cellStyle name="Normal 6 3 4 2 4" xfId="4890" xr:uid="{00000000-0005-0000-0000-000019130000}"/>
    <cellStyle name="Normal 6 3 4 2 5" xfId="4891" xr:uid="{00000000-0005-0000-0000-00001A130000}"/>
    <cellStyle name="Normal 6 3 4 3" xfId="4892" xr:uid="{00000000-0005-0000-0000-00001B130000}"/>
    <cellStyle name="Normal 6 3 4 3 2" xfId="4893" xr:uid="{00000000-0005-0000-0000-00001C130000}"/>
    <cellStyle name="Normal 6 3 4 3 2 2" xfId="4894" xr:uid="{00000000-0005-0000-0000-00001D130000}"/>
    <cellStyle name="Normal 6 3 4 3 2 3" xfId="4895" xr:uid="{00000000-0005-0000-0000-00001E130000}"/>
    <cellStyle name="Normal 6 3 4 3 3" xfId="4896" xr:uid="{00000000-0005-0000-0000-00001F130000}"/>
    <cellStyle name="Normal 6 3 4 3 4" xfId="4897" xr:uid="{00000000-0005-0000-0000-000020130000}"/>
    <cellStyle name="Normal 6 3 4 4" xfId="4898" xr:uid="{00000000-0005-0000-0000-000021130000}"/>
    <cellStyle name="Normal 6 3 4 4 2" xfId="4899" xr:uid="{00000000-0005-0000-0000-000022130000}"/>
    <cellStyle name="Normal 6 3 4 4 3" xfId="4900" xr:uid="{00000000-0005-0000-0000-000023130000}"/>
    <cellStyle name="Normal 6 3 4 5" xfId="4901" xr:uid="{00000000-0005-0000-0000-000024130000}"/>
    <cellStyle name="Normal 6 3 4 6" xfId="4902" xr:uid="{00000000-0005-0000-0000-000025130000}"/>
    <cellStyle name="Normal 6 3 5" xfId="4903" xr:uid="{00000000-0005-0000-0000-000026130000}"/>
    <cellStyle name="Normal 6 3 5 2" xfId="4904" xr:uid="{00000000-0005-0000-0000-000027130000}"/>
    <cellStyle name="Normal 6 3 5 2 2" xfId="4905" xr:uid="{00000000-0005-0000-0000-000028130000}"/>
    <cellStyle name="Normal 6 3 5 2 2 2" xfId="4906" xr:uid="{00000000-0005-0000-0000-000029130000}"/>
    <cellStyle name="Normal 6 3 5 2 2 3" xfId="4907" xr:uid="{00000000-0005-0000-0000-00002A130000}"/>
    <cellStyle name="Normal 6 3 5 2 3" xfId="4908" xr:uid="{00000000-0005-0000-0000-00002B130000}"/>
    <cellStyle name="Normal 6 3 5 2 4" xfId="4909" xr:uid="{00000000-0005-0000-0000-00002C130000}"/>
    <cellStyle name="Normal 6 3 5 3" xfId="4910" xr:uid="{00000000-0005-0000-0000-00002D130000}"/>
    <cellStyle name="Normal 6 3 5 3 2" xfId="4911" xr:uid="{00000000-0005-0000-0000-00002E130000}"/>
    <cellStyle name="Normal 6 3 5 3 3" xfId="4912" xr:uid="{00000000-0005-0000-0000-00002F130000}"/>
    <cellStyle name="Normal 6 3 5 4" xfId="4913" xr:uid="{00000000-0005-0000-0000-000030130000}"/>
    <cellStyle name="Normal 6 3 5 5" xfId="4914" xr:uid="{00000000-0005-0000-0000-000031130000}"/>
    <cellStyle name="Normal 6 3 6" xfId="4915" xr:uid="{00000000-0005-0000-0000-000032130000}"/>
    <cellStyle name="Normal 6 3 6 2" xfId="4916" xr:uid="{00000000-0005-0000-0000-000033130000}"/>
    <cellStyle name="Normal 6 3 6 2 2" xfId="4917" xr:uid="{00000000-0005-0000-0000-000034130000}"/>
    <cellStyle name="Normal 6 3 6 2 3" xfId="4918" xr:uid="{00000000-0005-0000-0000-000035130000}"/>
    <cellStyle name="Normal 6 3 6 3" xfId="4919" xr:uid="{00000000-0005-0000-0000-000036130000}"/>
    <cellStyle name="Normal 6 3 6 4" xfId="4920" xr:uid="{00000000-0005-0000-0000-000037130000}"/>
    <cellStyle name="Normal 6 3 7" xfId="4921" xr:uid="{00000000-0005-0000-0000-000038130000}"/>
    <cellStyle name="Normal 6 3 7 2" xfId="4922" xr:uid="{00000000-0005-0000-0000-000039130000}"/>
    <cellStyle name="Normal 6 3 7 3" xfId="4923" xr:uid="{00000000-0005-0000-0000-00003A130000}"/>
    <cellStyle name="Normal 6 3 8" xfId="4924" xr:uid="{00000000-0005-0000-0000-00003B130000}"/>
    <cellStyle name="Normal 6 3 9" xfId="4925" xr:uid="{00000000-0005-0000-0000-00003C130000}"/>
    <cellStyle name="Normal 6 4" xfId="4926" xr:uid="{00000000-0005-0000-0000-00003D130000}"/>
    <cellStyle name="Normal 6 4 2" xfId="4927" xr:uid="{00000000-0005-0000-0000-00003E130000}"/>
    <cellStyle name="Normal 6 4 2 2" xfId="4928" xr:uid="{00000000-0005-0000-0000-00003F130000}"/>
    <cellStyle name="Normal 6 4 2 2 2" xfId="4929" xr:uid="{00000000-0005-0000-0000-000040130000}"/>
    <cellStyle name="Normal 6 4 2 2 2 2" xfId="4930" xr:uid="{00000000-0005-0000-0000-000041130000}"/>
    <cellStyle name="Normal 6 4 2 2 2 2 2" xfId="4931" xr:uid="{00000000-0005-0000-0000-000042130000}"/>
    <cellStyle name="Normal 6 4 2 2 2 2 2 2" xfId="4932" xr:uid="{00000000-0005-0000-0000-000043130000}"/>
    <cellStyle name="Normal 6 4 2 2 2 2 2 3" xfId="4933" xr:uid="{00000000-0005-0000-0000-000044130000}"/>
    <cellStyle name="Normal 6 4 2 2 2 2 3" xfId="4934" xr:uid="{00000000-0005-0000-0000-000045130000}"/>
    <cellStyle name="Normal 6 4 2 2 2 2 4" xfId="4935" xr:uid="{00000000-0005-0000-0000-000046130000}"/>
    <cellStyle name="Normal 6 4 2 2 2 3" xfId="4936" xr:uid="{00000000-0005-0000-0000-000047130000}"/>
    <cellStyle name="Normal 6 4 2 2 2 3 2" xfId="4937" xr:uid="{00000000-0005-0000-0000-000048130000}"/>
    <cellStyle name="Normal 6 4 2 2 2 3 3" xfId="4938" xr:uid="{00000000-0005-0000-0000-000049130000}"/>
    <cellStyle name="Normal 6 4 2 2 2 4" xfId="4939" xr:uid="{00000000-0005-0000-0000-00004A130000}"/>
    <cellStyle name="Normal 6 4 2 2 2 5" xfId="4940" xr:uid="{00000000-0005-0000-0000-00004B130000}"/>
    <cellStyle name="Normal 6 4 2 2 3" xfId="4941" xr:uid="{00000000-0005-0000-0000-00004C130000}"/>
    <cellStyle name="Normal 6 4 2 2 3 2" xfId="4942" xr:uid="{00000000-0005-0000-0000-00004D130000}"/>
    <cellStyle name="Normal 6 4 2 2 3 2 2" xfId="4943" xr:uid="{00000000-0005-0000-0000-00004E130000}"/>
    <cellStyle name="Normal 6 4 2 2 3 2 3" xfId="4944" xr:uid="{00000000-0005-0000-0000-00004F130000}"/>
    <cellStyle name="Normal 6 4 2 2 3 3" xfId="4945" xr:uid="{00000000-0005-0000-0000-000050130000}"/>
    <cellStyle name="Normal 6 4 2 2 3 4" xfId="4946" xr:uid="{00000000-0005-0000-0000-000051130000}"/>
    <cellStyle name="Normal 6 4 2 2 4" xfId="4947" xr:uid="{00000000-0005-0000-0000-000052130000}"/>
    <cellStyle name="Normal 6 4 2 2 4 2" xfId="4948" xr:uid="{00000000-0005-0000-0000-000053130000}"/>
    <cellStyle name="Normal 6 4 2 2 4 3" xfId="4949" xr:uid="{00000000-0005-0000-0000-000054130000}"/>
    <cellStyle name="Normal 6 4 2 2 5" xfId="4950" xr:uid="{00000000-0005-0000-0000-000055130000}"/>
    <cellStyle name="Normal 6 4 2 2 6" xfId="4951" xr:uid="{00000000-0005-0000-0000-000056130000}"/>
    <cellStyle name="Normal 6 4 2 3" xfId="4952" xr:uid="{00000000-0005-0000-0000-000057130000}"/>
    <cellStyle name="Normal 6 4 2 3 2" xfId="4953" xr:uid="{00000000-0005-0000-0000-000058130000}"/>
    <cellStyle name="Normal 6 4 2 3 2 2" xfId="4954" xr:uid="{00000000-0005-0000-0000-000059130000}"/>
    <cellStyle name="Normal 6 4 2 3 2 2 2" xfId="4955" xr:uid="{00000000-0005-0000-0000-00005A130000}"/>
    <cellStyle name="Normal 6 4 2 3 2 2 3" xfId="4956" xr:uid="{00000000-0005-0000-0000-00005B130000}"/>
    <cellStyle name="Normal 6 4 2 3 2 3" xfId="4957" xr:uid="{00000000-0005-0000-0000-00005C130000}"/>
    <cellStyle name="Normal 6 4 2 3 2 4" xfId="4958" xr:uid="{00000000-0005-0000-0000-00005D130000}"/>
    <cellStyle name="Normal 6 4 2 3 3" xfId="4959" xr:uid="{00000000-0005-0000-0000-00005E130000}"/>
    <cellStyle name="Normal 6 4 2 3 3 2" xfId="4960" xr:uid="{00000000-0005-0000-0000-00005F130000}"/>
    <cellStyle name="Normal 6 4 2 3 3 3" xfId="4961" xr:uid="{00000000-0005-0000-0000-000060130000}"/>
    <cellStyle name="Normal 6 4 2 3 4" xfId="4962" xr:uid="{00000000-0005-0000-0000-000061130000}"/>
    <cellStyle name="Normal 6 4 2 3 5" xfId="4963" xr:uid="{00000000-0005-0000-0000-000062130000}"/>
    <cellStyle name="Normal 6 4 2 4" xfId="4964" xr:uid="{00000000-0005-0000-0000-000063130000}"/>
    <cellStyle name="Normal 6 4 2 4 2" xfId="4965" xr:uid="{00000000-0005-0000-0000-000064130000}"/>
    <cellStyle name="Normal 6 4 2 4 2 2" xfId="4966" xr:uid="{00000000-0005-0000-0000-000065130000}"/>
    <cellStyle name="Normal 6 4 2 4 2 3" xfId="4967" xr:uid="{00000000-0005-0000-0000-000066130000}"/>
    <cellStyle name="Normal 6 4 2 4 3" xfId="4968" xr:uid="{00000000-0005-0000-0000-000067130000}"/>
    <cellStyle name="Normal 6 4 2 4 4" xfId="4969" xr:uid="{00000000-0005-0000-0000-000068130000}"/>
    <cellStyle name="Normal 6 4 2 5" xfId="4970" xr:uid="{00000000-0005-0000-0000-000069130000}"/>
    <cellStyle name="Normal 6 4 2 5 2" xfId="4971" xr:uid="{00000000-0005-0000-0000-00006A130000}"/>
    <cellStyle name="Normal 6 4 2 5 3" xfId="4972" xr:uid="{00000000-0005-0000-0000-00006B130000}"/>
    <cellStyle name="Normal 6 4 2 6" xfId="4973" xr:uid="{00000000-0005-0000-0000-00006C130000}"/>
    <cellStyle name="Normal 6 4 2 7" xfId="4974" xr:uid="{00000000-0005-0000-0000-00006D130000}"/>
    <cellStyle name="Normal 6 4 3" xfId="4975" xr:uid="{00000000-0005-0000-0000-00006E130000}"/>
    <cellStyle name="Normal 6 4 3 2" xfId="4976" xr:uid="{00000000-0005-0000-0000-00006F130000}"/>
    <cellStyle name="Normal 6 4 3 2 2" xfId="4977" xr:uid="{00000000-0005-0000-0000-000070130000}"/>
    <cellStyle name="Normal 6 4 3 2 2 2" xfId="4978" xr:uid="{00000000-0005-0000-0000-000071130000}"/>
    <cellStyle name="Normal 6 4 3 2 2 2 2" xfId="4979" xr:uid="{00000000-0005-0000-0000-000072130000}"/>
    <cellStyle name="Normal 6 4 3 2 2 2 3" xfId="4980" xr:uid="{00000000-0005-0000-0000-000073130000}"/>
    <cellStyle name="Normal 6 4 3 2 2 3" xfId="4981" xr:uid="{00000000-0005-0000-0000-000074130000}"/>
    <cellStyle name="Normal 6 4 3 2 2 4" xfId="4982" xr:uid="{00000000-0005-0000-0000-000075130000}"/>
    <cellStyle name="Normal 6 4 3 2 3" xfId="4983" xr:uid="{00000000-0005-0000-0000-000076130000}"/>
    <cellStyle name="Normal 6 4 3 2 3 2" xfId="4984" xr:uid="{00000000-0005-0000-0000-000077130000}"/>
    <cellStyle name="Normal 6 4 3 2 3 3" xfId="4985" xr:uid="{00000000-0005-0000-0000-000078130000}"/>
    <cellStyle name="Normal 6 4 3 2 4" xfId="4986" xr:uid="{00000000-0005-0000-0000-000079130000}"/>
    <cellStyle name="Normal 6 4 3 2 5" xfId="4987" xr:uid="{00000000-0005-0000-0000-00007A130000}"/>
    <cellStyle name="Normal 6 4 3 3" xfId="4988" xr:uid="{00000000-0005-0000-0000-00007B130000}"/>
    <cellStyle name="Normal 6 4 3 3 2" xfId="4989" xr:uid="{00000000-0005-0000-0000-00007C130000}"/>
    <cellStyle name="Normal 6 4 3 3 2 2" xfId="4990" xr:uid="{00000000-0005-0000-0000-00007D130000}"/>
    <cellStyle name="Normal 6 4 3 3 2 3" xfId="4991" xr:uid="{00000000-0005-0000-0000-00007E130000}"/>
    <cellStyle name="Normal 6 4 3 3 3" xfId="4992" xr:uid="{00000000-0005-0000-0000-00007F130000}"/>
    <cellStyle name="Normal 6 4 3 3 4" xfId="4993" xr:uid="{00000000-0005-0000-0000-000080130000}"/>
    <cellStyle name="Normal 6 4 3 4" xfId="4994" xr:uid="{00000000-0005-0000-0000-000081130000}"/>
    <cellStyle name="Normal 6 4 3 4 2" xfId="4995" xr:uid="{00000000-0005-0000-0000-000082130000}"/>
    <cellStyle name="Normal 6 4 3 4 3" xfId="4996" xr:uid="{00000000-0005-0000-0000-000083130000}"/>
    <cellStyle name="Normal 6 4 3 5" xfId="4997" xr:uid="{00000000-0005-0000-0000-000084130000}"/>
    <cellStyle name="Normal 6 4 3 6" xfId="4998" xr:uid="{00000000-0005-0000-0000-000085130000}"/>
    <cellStyle name="Normal 6 4 4" xfId="4999" xr:uid="{00000000-0005-0000-0000-000086130000}"/>
    <cellStyle name="Normal 6 4 4 2" xfId="5000" xr:uid="{00000000-0005-0000-0000-000087130000}"/>
    <cellStyle name="Normal 6 4 4 2 2" xfId="5001" xr:uid="{00000000-0005-0000-0000-000088130000}"/>
    <cellStyle name="Normal 6 4 4 2 2 2" xfId="5002" xr:uid="{00000000-0005-0000-0000-000089130000}"/>
    <cellStyle name="Normal 6 4 4 2 2 3" xfId="5003" xr:uid="{00000000-0005-0000-0000-00008A130000}"/>
    <cellStyle name="Normal 6 4 4 2 3" xfId="5004" xr:uid="{00000000-0005-0000-0000-00008B130000}"/>
    <cellStyle name="Normal 6 4 4 2 4" xfId="5005" xr:uid="{00000000-0005-0000-0000-00008C130000}"/>
    <cellStyle name="Normal 6 4 4 3" xfId="5006" xr:uid="{00000000-0005-0000-0000-00008D130000}"/>
    <cellStyle name="Normal 6 4 4 3 2" xfId="5007" xr:uid="{00000000-0005-0000-0000-00008E130000}"/>
    <cellStyle name="Normal 6 4 4 3 3" xfId="5008" xr:uid="{00000000-0005-0000-0000-00008F130000}"/>
    <cellStyle name="Normal 6 4 4 4" xfId="5009" xr:uid="{00000000-0005-0000-0000-000090130000}"/>
    <cellStyle name="Normal 6 4 4 5" xfId="5010" xr:uid="{00000000-0005-0000-0000-000091130000}"/>
    <cellStyle name="Normal 6 4 5" xfId="5011" xr:uid="{00000000-0005-0000-0000-000092130000}"/>
    <cellStyle name="Normal 6 4 5 2" xfId="5012" xr:uid="{00000000-0005-0000-0000-000093130000}"/>
    <cellStyle name="Normal 6 4 5 2 2" xfId="5013" xr:uid="{00000000-0005-0000-0000-000094130000}"/>
    <cellStyle name="Normal 6 4 5 2 3" xfId="5014" xr:uid="{00000000-0005-0000-0000-000095130000}"/>
    <cellStyle name="Normal 6 4 5 3" xfId="5015" xr:uid="{00000000-0005-0000-0000-000096130000}"/>
    <cellStyle name="Normal 6 4 5 4" xfId="5016" xr:uid="{00000000-0005-0000-0000-000097130000}"/>
    <cellStyle name="Normal 6 4 6" xfId="5017" xr:uid="{00000000-0005-0000-0000-000098130000}"/>
    <cellStyle name="Normal 6 4 6 2" xfId="5018" xr:uid="{00000000-0005-0000-0000-000099130000}"/>
    <cellStyle name="Normal 6 4 6 3" xfId="5019" xr:uid="{00000000-0005-0000-0000-00009A130000}"/>
    <cellStyle name="Normal 6 4 7" xfId="5020" xr:uid="{00000000-0005-0000-0000-00009B130000}"/>
    <cellStyle name="Normal 6 4 8" xfId="5021" xr:uid="{00000000-0005-0000-0000-00009C130000}"/>
    <cellStyle name="Normal 6 5" xfId="5022" xr:uid="{00000000-0005-0000-0000-00009D130000}"/>
    <cellStyle name="Normal 6 5 2" xfId="5023" xr:uid="{00000000-0005-0000-0000-00009E130000}"/>
    <cellStyle name="Normal 6 5 2 2" xfId="5024" xr:uid="{00000000-0005-0000-0000-00009F130000}"/>
    <cellStyle name="Normal 6 5 2 2 2" xfId="5025" xr:uid="{00000000-0005-0000-0000-0000A0130000}"/>
    <cellStyle name="Normal 6 5 2 2 2 2" xfId="5026" xr:uid="{00000000-0005-0000-0000-0000A1130000}"/>
    <cellStyle name="Normal 6 5 2 2 2 2 2" xfId="5027" xr:uid="{00000000-0005-0000-0000-0000A2130000}"/>
    <cellStyle name="Normal 6 5 2 2 2 2 3" xfId="5028" xr:uid="{00000000-0005-0000-0000-0000A3130000}"/>
    <cellStyle name="Normal 6 5 2 2 2 3" xfId="5029" xr:uid="{00000000-0005-0000-0000-0000A4130000}"/>
    <cellStyle name="Normal 6 5 2 2 2 4" xfId="5030" xr:uid="{00000000-0005-0000-0000-0000A5130000}"/>
    <cellStyle name="Normal 6 5 2 2 3" xfId="5031" xr:uid="{00000000-0005-0000-0000-0000A6130000}"/>
    <cellStyle name="Normal 6 5 2 2 3 2" xfId="5032" xr:uid="{00000000-0005-0000-0000-0000A7130000}"/>
    <cellStyle name="Normal 6 5 2 2 3 3" xfId="5033" xr:uid="{00000000-0005-0000-0000-0000A8130000}"/>
    <cellStyle name="Normal 6 5 2 2 4" xfId="5034" xr:uid="{00000000-0005-0000-0000-0000A9130000}"/>
    <cellStyle name="Normal 6 5 2 2 5" xfId="5035" xr:uid="{00000000-0005-0000-0000-0000AA130000}"/>
    <cellStyle name="Normal 6 5 2 3" xfId="5036" xr:uid="{00000000-0005-0000-0000-0000AB130000}"/>
    <cellStyle name="Normal 6 5 2 3 2" xfId="5037" xr:uid="{00000000-0005-0000-0000-0000AC130000}"/>
    <cellStyle name="Normal 6 5 2 3 2 2" xfId="5038" xr:uid="{00000000-0005-0000-0000-0000AD130000}"/>
    <cellStyle name="Normal 6 5 2 3 2 3" xfId="5039" xr:uid="{00000000-0005-0000-0000-0000AE130000}"/>
    <cellStyle name="Normal 6 5 2 3 3" xfId="5040" xr:uid="{00000000-0005-0000-0000-0000AF130000}"/>
    <cellStyle name="Normal 6 5 2 3 4" xfId="5041" xr:uid="{00000000-0005-0000-0000-0000B0130000}"/>
    <cellStyle name="Normal 6 5 2 4" xfId="5042" xr:uid="{00000000-0005-0000-0000-0000B1130000}"/>
    <cellStyle name="Normal 6 5 2 4 2" xfId="5043" xr:uid="{00000000-0005-0000-0000-0000B2130000}"/>
    <cellStyle name="Normal 6 5 2 4 3" xfId="5044" xr:uid="{00000000-0005-0000-0000-0000B3130000}"/>
    <cellStyle name="Normal 6 5 2 5" xfId="5045" xr:uid="{00000000-0005-0000-0000-0000B4130000}"/>
    <cellStyle name="Normal 6 5 2 6" xfId="5046" xr:uid="{00000000-0005-0000-0000-0000B5130000}"/>
    <cellStyle name="Normal 6 5 3" xfId="5047" xr:uid="{00000000-0005-0000-0000-0000B6130000}"/>
    <cellStyle name="Normal 6 5 3 2" xfId="5048" xr:uid="{00000000-0005-0000-0000-0000B7130000}"/>
    <cellStyle name="Normal 6 5 3 2 2" xfId="5049" xr:uid="{00000000-0005-0000-0000-0000B8130000}"/>
    <cellStyle name="Normal 6 5 3 2 2 2" xfId="5050" xr:uid="{00000000-0005-0000-0000-0000B9130000}"/>
    <cellStyle name="Normal 6 5 3 2 2 3" xfId="5051" xr:uid="{00000000-0005-0000-0000-0000BA130000}"/>
    <cellStyle name="Normal 6 5 3 2 3" xfId="5052" xr:uid="{00000000-0005-0000-0000-0000BB130000}"/>
    <cellStyle name="Normal 6 5 3 2 4" xfId="5053" xr:uid="{00000000-0005-0000-0000-0000BC130000}"/>
    <cellStyle name="Normal 6 5 3 3" xfId="5054" xr:uid="{00000000-0005-0000-0000-0000BD130000}"/>
    <cellStyle name="Normal 6 5 3 3 2" xfId="5055" xr:uid="{00000000-0005-0000-0000-0000BE130000}"/>
    <cellStyle name="Normal 6 5 3 3 3" xfId="5056" xr:uid="{00000000-0005-0000-0000-0000BF130000}"/>
    <cellStyle name="Normal 6 5 3 4" xfId="5057" xr:uid="{00000000-0005-0000-0000-0000C0130000}"/>
    <cellStyle name="Normal 6 5 3 5" xfId="5058" xr:uid="{00000000-0005-0000-0000-0000C1130000}"/>
    <cellStyle name="Normal 6 5 4" xfId="5059" xr:uid="{00000000-0005-0000-0000-0000C2130000}"/>
    <cellStyle name="Normal 6 5 4 2" xfId="5060" xr:uid="{00000000-0005-0000-0000-0000C3130000}"/>
    <cellStyle name="Normal 6 5 4 2 2" xfId="5061" xr:uid="{00000000-0005-0000-0000-0000C4130000}"/>
    <cellStyle name="Normal 6 5 4 2 3" xfId="5062" xr:uid="{00000000-0005-0000-0000-0000C5130000}"/>
    <cellStyle name="Normal 6 5 4 3" xfId="5063" xr:uid="{00000000-0005-0000-0000-0000C6130000}"/>
    <cellStyle name="Normal 6 5 4 4" xfId="5064" xr:uid="{00000000-0005-0000-0000-0000C7130000}"/>
    <cellStyle name="Normal 6 5 5" xfId="5065" xr:uid="{00000000-0005-0000-0000-0000C8130000}"/>
    <cellStyle name="Normal 6 5 5 2" xfId="5066" xr:uid="{00000000-0005-0000-0000-0000C9130000}"/>
    <cellStyle name="Normal 6 5 5 3" xfId="5067" xr:uid="{00000000-0005-0000-0000-0000CA130000}"/>
    <cellStyle name="Normal 6 5 6" xfId="5068" xr:uid="{00000000-0005-0000-0000-0000CB130000}"/>
    <cellStyle name="Normal 6 5 7" xfId="5069" xr:uid="{00000000-0005-0000-0000-0000CC130000}"/>
    <cellStyle name="Normal 6 6" xfId="5070" xr:uid="{00000000-0005-0000-0000-0000CD130000}"/>
    <cellStyle name="Normal 6 6 2" xfId="5071" xr:uid="{00000000-0005-0000-0000-0000CE130000}"/>
    <cellStyle name="Normal 6 6 2 2" xfId="5072" xr:uid="{00000000-0005-0000-0000-0000CF130000}"/>
    <cellStyle name="Normal 6 6 2 2 2" xfId="5073" xr:uid="{00000000-0005-0000-0000-0000D0130000}"/>
    <cellStyle name="Normal 6 6 2 2 2 2" xfId="5074" xr:uid="{00000000-0005-0000-0000-0000D1130000}"/>
    <cellStyle name="Normal 6 6 2 2 2 3" xfId="5075" xr:uid="{00000000-0005-0000-0000-0000D2130000}"/>
    <cellStyle name="Normal 6 6 2 2 3" xfId="5076" xr:uid="{00000000-0005-0000-0000-0000D3130000}"/>
    <cellStyle name="Normal 6 6 2 2 4" xfId="5077" xr:uid="{00000000-0005-0000-0000-0000D4130000}"/>
    <cellStyle name="Normal 6 6 2 3" xfId="5078" xr:uid="{00000000-0005-0000-0000-0000D5130000}"/>
    <cellStyle name="Normal 6 6 2 3 2" xfId="5079" xr:uid="{00000000-0005-0000-0000-0000D6130000}"/>
    <cellStyle name="Normal 6 6 2 3 3" xfId="5080" xr:uid="{00000000-0005-0000-0000-0000D7130000}"/>
    <cellStyle name="Normal 6 6 2 4" xfId="5081" xr:uid="{00000000-0005-0000-0000-0000D8130000}"/>
    <cellStyle name="Normal 6 6 2 5" xfId="5082" xr:uid="{00000000-0005-0000-0000-0000D9130000}"/>
    <cellStyle name="Normal 6 6 3" xfId="5083" xr:uid="{00000000-0005-0000-0000-0000DA130000}"/>
    <cellStyle name="Normal 6 6 3 2" xfId="5084" xr:uid="{00000000-0005-0000-0000-0000DB130000}"/>
    <cellStyle name="Normal 6 6 3 2 2" xfId="5085" xr:uid="{00000000-0005-0000-0000-0000DC130000}"/>
    <cellStyle name="Normal 6 6 3 2 3" xfId="5086" xr:uid="{00000000-0005-0000-0000-0000DD130000}"/>
    <cellStyle name="Normal 6 6 3 3" xfId="5087" xr:uid="{00000000-0005-0000-0000-0000DE130000}"/>
    <cellStyle name="Normal 6 6 3 4" xfId="5088" xr:uid="{00000000-0005-0000-0000-0000DF130000}"/>
    <cellStyle name="Normal 6 6 4" xfId="5089" xr:uid="{00000000-0005-0000-0000-0000E0130000}"/>
    <cellStyle name="Normal 6 6 4 2" xfId="5090" xr:uid="{00000000-0005-0000-0000-0000E1130000}"/>
    <cellStyle name="Normal 6 6 4 3" xfId="5091" xr:uid="{00000000-0005-0000-0000-0000E2130000}"/>
    <cellStyle name="Normal 6 6 5" xfId="5092" xr:uid="{00000000-0005-0000-0000-0000E3130000}"/>
    <cellStyle name="Normal 6 6 6" xfId="5093" xr:uid="{00000000-0005-0000-0000-0000E4130000}"/>
    <cellStyle name="Normal 6 7" xfId="5094" xr:uid="{00000000-0005-0000-0000-0000E5130000}"/>
    <cellStyle name="Normal 6 7 2" xfId="5095" xr:uid="{00000000-0005-0000-0000-0000E6130000}"/>
    <cellStyle name="Normal 6 7 2 2" xfId="5096" xr:uid="{00000000-0005-0000-0000-0000E7130000}"/>
    <cellStyle name="Normal 6 7 2 2 2" xfId="5097" xr:uid="{00000000-0005-0000-0000-0000E8130000}"/>
    <cellStyle name="Normal 6 7 2 2 3" xfId="5098" xr:uid="{00000000-0005-0000-0000-0000E9130000}"/>
    <cellStyle name="Normal 6 7 2 3" xfId="5099" xr:uid="{00000000-0005-0000-0000-0000EA130000}"/>
    <cellStyle name="Normal 6 7 2 4" xfId="5100" xr:uid="{00000000-0005-0000-0000-0000EB130000}"/>
    <cellStyle name="Normal 6 7 3" xfId="5101" xr:uid="{00000000-0005-0000-0000-0000EC130000}"/>
    <cellStyle name="Normal 6 7 3 2" xfId="5102" xr:uid="{00000000-0005-0000-0000-0000ED130000}"/>
    <cellStyle name="Normal 6 7 3 3" xfId="5103" xr:uid="{00000000-0005-0000-0000-0000EE130000}"/>
    <cellStyle name="Normal 6 7 4" xfId="5104" xr:uid="{00000000-0005-0000-0000-0000EF130000}"/>
    <cellStyle name="Normal 6 7 5" xfId="5105" xr:uid="{00000000-0005-0000-0000-0000F0130000}"/>
    <cellStyle name="Normal 6 8" xfId="5106" xr:uid="{00000000-0005-0000-0000-0000F1130000}"/>
    <cellStyle name="Normal 6 8 2" xfId="5107" xr:uid="{00000000-0005-0000-0000-0000F2130000}"/>
    <cellStyle name="Normal 6 8 2 2" xfId="5108" xr:uid="{00000000-0005-0000-0000-0000F3130000}"/>
    <cellStyle name="Normal 6 8 2 3" xfId="5109" xr:uid="{00000000-0005-0000-0000-0000F4130000}"/>
    <cellStyle name="Normal 6 8 3" xfId="5110" xr:uid="{00000000-0005-0000-0000-0000F5130000}"/>
    <cellStyle name="Normal 6 8 4" xfId="5111" xr:uid="{00000000-0005-0000-0000-0000F6130000}"/>
    <cellStyle name="Normal 6 9" xfId="5112" xr:uid="{00000000-0005-0000-0000-0000F7130000}"/>
    <cellStyle name="Normal 6 9 2" xfId="5113" xr:uid="{00000000-0005-0000-0000-0000F8130000}"/>
    <cellStyle name="Normal 6 9 3" xfId="5114" xr:uid="{00000000-0005-0000-0000-0000F9130000}"/>
    <cellStyle name="Normal 7" xfId="5115" xr:uid="{00000000-0005-0000-0000-0000FA130000}"/>
    <cellStyle name="Normal 7 2" xfId="5116" xr:uid="{00000000-0005-0000-0000-0000FB130000}"/>
    <cellStyle name="Normal 7 2 2" xfId="5117" xr:uid="{00000000-0005-0000-0000-0000FC130000}"/>
    <cellStyle name="Normal 7 2 2 2" xfId="5118" xr:uid="{00000000-0005-0000-0000-0000FD130000}"/>
    <cellStyle name="Normal 7 2 2 2 2" xfId="5119" xr:uid="{00000000-0005-0000-0000-0000FE130000}"/>
    <cellStyle name="Normal 7 2 2 2 2 2" xfId="5120" xr:uid="{00000000-0005-0000-0000-0000FF130000}"/>
    <cellStyle name="Normal 7 2 2 2 2 2 2" xfId="5121" xr:uid="{00000000-0005-0000-0000-000000140000}"/>
    <cellStyle name="Normal 7 2 2 2 2 2 2 2" xfId="5122" xr:uid="{00000000-0005-0000-0000-000001140000}"/>
    <cellStyle name="Normal 7 2 2 2 2 2 2 2 2" xfId="5123" xr:uid="{00000000-0005-0000-0000-000002140000}"/>
    <cellStyle name="Normal 7 2 2 2 2 2 2 2 3" xfId="5124" xr:uid="{00000000-0005-0000-0000-000003140000}"/>
    <cellStyle name="Normal 7 2 2 2 2 2 2 3" xfId="5125" xr:uid="{00000000-0005-0000-0000-000004140000}"/>
    <cellStyle name="Normal 7 2 2 2 2 2 2 4" xfId="5126" xr:uid="{00000000-0005-0000-0000-000005140000}"/>
    <cellStyle name="Normal 7 2 2 2 2 2 3" xfId="5127" xr:uid="{00000000-0005-0000-0000-000006140000}"/>
    <cellStyle name="Normal 7 2 2 2 2 2 3 2" xfId="5128" xr:uid="{00000000-0005-0000-0000-000007140000}"/>
    <cellStyle name="Normal 7 2 2 2 2 2 3 3" xfId="5129" xr:uid="{00000000-0005-0000-0000-000008140000}"/>
    <cellStyle name="Normal 7 2 2 2 2 2 4" xfId="5130" xr:uid="{00000000-0005-0000-0000-000009140000}"/>
    <cellStyle name="Normal 7 2 2 2 2 2 5" xfId="5131" xr:uid="{00000000-0005-0000-0000-00000A140000}"/>
    <cellStyle name="Normal 7 2 2 2 2 3" xfId="5132" xr:uid="{00000000-0005-0000-0000-00000B140000}"/>
    <cellStyle name="Normal 7 2 2 2 2 3 2" xfId="5133" xr:uid="{00000000-0005-0000-0000-00000C140000}"/>
    <cellStyle name="Normal 7 2 2 2 2 3 2 2" xfId="5134" xr:uid="{00000000-0005-0000-0000-00000D140000}"/>
    <cellStyle name="Normal 7 2 2 2 2 3 2 3" xfId="5135" xr:uid="{00000000-0005-0000-0000-00000E140000}"/>
    <cellStyle name="Normal 7 2 2 2 2 3 3" xfId="5136" xr:uid="{00000000-0005-0000-0000-00000F140000}"/>
    <cellStyle name="Normal 7 2 2 2 2 3 4" xfId="5137" xr:uid="{00000000-0005-0000-0000-000010140000}"/>
    <cellStyle name="Normal 7 2 2 2 2 4" xfId="5138" xr:uid="{00000000-0005-0000-0000-000011140000}"/>
    <cellStyle name="Normal 7 2 2 2 2 4 2" xfId="5139" xr:uid="{00000000-0005-0000-0000-000012140000}"/>
    <cellStyle name="Normal 7 2 2 2 2 4 3" xfId="5140" xr:uid="{00000000-0005-0000-0000-000013140000}"/>
    <cellStyle name="Normal 7 2 2 2 2 5" xfId="5141" xr:uid="{00000000-0005-0000-0000-000014140000}"/>
    <cellStyle name="Normal 7 2 2 2 2 6" xfId="5142" xr:uid="{00000000-0005-0000-0000-000015140000}"/>
    <cellStyle name="Normal 7 2 2 2 3" xfId="5143" xr:uid="{00000000-0005-0000-0000-000016140000}"/>
    <cellStyle name="Normal 7 2 2 2 3 2" xfId="5144" xr:uid="{00000000-0005-0000-0000-000017140000}"/>
    <cellStyle name="Normal 7 2 2 2 3 2 2" xfId="5145" xr:uid="{00000000-0005-0000-0000-000018140000}"/>
    <cellStyle name="Normal 7 2 2 2 3 2 2 2" xfId="5146" xr:uid="{00000000-0005-0000-0000-000019140000}"/>
    <cellStyle name="Normal 7 2 2 2 3 2 2 3" xfId="5147" xr:uid="{00000000-0005-0000-0000-00001A140000}"/>
    <cellStyle name="Normal 7 2 2 2 3 2 3" xfId="5148" xr:uid="{00000000-0005-0000-0000-00001B140000}"/>
    <cellStyle name="Normal 7 2 2 2 3 2 4" xfId="5149" xr:uid="{00000000-0005-0000-0000-00001C140000}"/>
    <cellStyle name="Normal 7 2 2 2 3 3" xfId="5150" xr:uid="{00000000-0005-0000-0000-00001D140000}"/>
    <cellStyle name="Normal 7 2 2 2 3 3 2" xfId="5151" xr:uid="{00000000-0005-0000-0000-00001E140000}"/>
    <cellStyle name="Normal 7 2 2 2 3 3 3" xfId="5152" xr:uid="{00000000-0005-0000-0000-00001F140000}"/>
    <cellStyle name="Normal 7 2 2 2 3 4" xfId="5153" xr:uid="{00000000-0005-0000-0000-000020140000}"/>
    <cellStyle name="Normal 7 2 2 2 3 5" xfId="5154" xr:uid="{00000000-0005-0000-0000-000021140000}"/>
    <cellStyle name="Normal 7 2 2 2 4" xfId="5155" xr:uid="{00000000-0005-0000-0000-000022140000}"/>
    <cellStyle name="Normal 7 2 2 2 4 2" xfId="5156" xr:uid="{00000000-0005-0000-0000-000023140000}"/>
    <cellStyle name="Normal 7 2 2 2 4 2 2" xfId="5157" xr:uid="{00000000-0005-0000-0000-000024140000}"/>
    <cellStyle name="Normal 7 2 2 2 4 2 3" xfId="5158" xr:uid="{00000000-0005-0000-0000-000025140000}"/>
    <cellStyle name="Normal 7 2 2 2 4 3" xfId="5159" xr:uid="{00000000-0005-0000-0000-000026140000}"/>
    <cellStyle name="Normal 7 2 2 2 4 4" xfId="5160" xr:uid="{00000000-0005-0000-0000-000027140000}"/>
    <cellStyle name="Normal 7 2 2 2 5" xfId="5161" xr:uid="{00000000-0005-0000-0000-000028140000}"/>
    <cellStyle name="Normal 7 2 2 2 5 2" xfId="5162" xr:uid="{00000000-0005-0000-0000-000029140000}"/>
    <cellStyle name="Normal 7 2 2 2 5 3" xfId="5163" xr:uid="{00000000-0005-0000-0000-00002A140000}"/>
    <cellStyle name="Normal 7 2 2 2 6" xfId="5164" xr:uid="{00000000-0005-0000-0000-00002B140000}"/>
    <cellStyle name="Normal 7 2 2 2 7" xfId="5165" xr:uid="{00000000-0005-0000-0000-00002C140000}"/>
    <cellStyle name="Normal 7 2 2 3" xfId="5166" xr:uid="{00000000-0005-0000-0000-00002D140000}"/>
    <cellStyle name="Normal 7 2 2 3 2" xfId="5167" xr:uid="{00000000-0005-0000-0000-00002E140000}"/>
    <cellStyle name="Normal 7 2 2 3 2 2" xfId="5168" xr:uid="{00000000-0005-0000-0000-00002F140000}"/>
    <cellStyle name="Normal 7 2 2 3 2 2 2" xfId="5169" xr:uid="{00000000-0005-0000-0000-000030140000}"/>
    <cellStyle name="Normal 7 2 2 3 2 2 2 2" xfId="5170" xr:uid="{00000000-0005-0000-0000-000031140000}"/>
    <cellStyle name="Normal 7 2 2 3 2 2 2 3" xfId="5171" xr:uid="{00000000-0005-0000-0000-000032140000}"/>
    <cellStyle name="Normal 7 2 2 3 2 2 3" xfId="5172" xr:uid="{00000000-0005-0000-0000-000033140000}"/>
    <cellStyle name="Normal 7 2 2 3 2 2 4" xfId="5173" xr:uid="{00000000-0005-0000-0000-000034140000}"/>
    <cellStyle name="Normal 7 2 2 3 2 3" xfId="5174" xr:uid="{00000000-0005-0000-0000-000035140000}"/>
    <cellStyle name="Normal 7 2 2 3 2 3 2" xfId="5175" xr:uid="{00000000-0005-0000-0000-000036140000}"/>
    <cellStyle name="Normal 7 2 2 3 2 3 3" xfId="5176" xr:uid="{00000000-0005-0000-0000-000037140000}"/>
    <cellStyle name="Normal 7 2 2 3 2 4" xfId="5177" xr:uid="{00000000-0005-0000-0000-000038140000}"/>
    <cellStyle name="Normal 7 2 2 3 2 5" xfId="5178" xr:uid="{00000000-0005-0000-0000-000039140000}"/>
    <cellStyle name="Normal 7 2 2 3 3" xfId="5179" xr:uid="{00000000-0005-0000-0000-00003A140000}"/>
    <cellStyle name="Normal 7 2 2 3 3 2" xfId="5180" xr:uid="{00000000-0005-0000-0000-00003B140000}"/>
    <cellStyle name="Normal 7 2 2 3 3 2 2" xfId="5181" xr:uid="{00000000-0005-0000-0000-00003C140000}"/>
    <cellStyle name="Normal 7 2 2 3 3 2 3" xfId="5182" xr:uid="{00000000-0005-0000-0000-00003D140000}"/>
    <cellStyle name="Normal 7 2 2 3 3 3" xfId="5183" xr:uid="{00000000-0005-0000-0000-00003E140000}"/>
    <cellStyle name="Normal 7 2 2 3 3 4" xfId="5184" xr:uid="{00000000-0005-0000-0000-00003F140000}"/>
    <cellStyle name="Normal 7 2 2 3 4" xfId="5185" xr:uid="{00000000-0005-0000-0000-000040140000}"/>
    <cellStyle name="Normal 7 2 2 3 4 2" xfId="5186" xr:uid="{00000000-0005-0000-0000-000041140000}"/>
    <cellStyle name="Normal 7 2 2 3 4 3" xfId="5187" xr:uid="{00000000-0005-0000-0000-000042140000}"/>
    <cellStyle name="Normal 7 2 2 3 5" xfId="5188" xr:uid="{00000000-0005-0000-0000-000043140000}"/>
    <cellStyle name="Normal 7 2 2 3 6" xfId="5189" xr:uid="{00000000-0005-0000-0000-000044140000}"/>
    <cellStyle name="Normal 7 2 2 4" xfId="5190" xr:uid="{00000000-0005-0000-0000-000045140000}"/>
    <cellStyle name="Normal 7 2 2 4 2" xfId="5191" xr:uid="{00000000-0005-0000-0000-000046140000}"/>
    <cellStyle name="Normal 7 2 2 4 2 2" xfId="5192" xr:uid="{00000000-0005-0000-0000-000047140000}"/>
    <cellStyle name="Normal 7 2 2 4 2 2 2" xfId="5193" xr:uid="{00000000-0005-0000-0000-000048140000}"/>
    <cellStyle name="Normal 7 2 2 4 2 2 3" xfId="5194" xr:uid="{00000000-0005-0000-0000-000049140000}"/>
    <cellStyle name="Normal 7 2 2 4 2 3" xfId="5195" xr:uid="{00000000-0005-0000-0000-00004A140000}"/>
    <cellStyle name="Normal 7 2 2 4 2 4" xfId="5196" xr:uid="{00000000-0005-0000-0000-00004B140000}"/>
    <cellStyle name="Normal 7 2 2 4 3" xfId="5197" xr:uid="{00000000-0005-0000-0000-00004C140000}"/>
    <cellStyle name="Normal 7 2 2 4 3 2" xfId="5198" xr:uid="{00000000-0005-0000-0000-00004D140000}"/>
    <cellStyle name="Normal 7 2 2 4 3 3" xfId="5199" xr:uid="{00000000-0005-0000-0000-00004E140000}"/>
    <cellStyle name="Normal 7 2 2 4 4" xfId="5200" xr:uid="{00000000-0005-0000-0000-00004F140000}"/>
    <cellStyle name="Normal 7 2 2 4 5" xfId="5201" xr:uid="{00000000-0005-0000-0000-000050140000}"/>
    <cellStyle name="Normal 7 2 2 5" xfId="5202" xr:uid="{00000000-0005-0000-0000-000051140000}"/>
    <cellStyle name="Normal 7 2 2 5 2" xfId="5203" xr:uid="{00000000-0005-0000-0000-000052140000}"/>
    <cellStyle name="Normal 7 2 2 5 2 2" xfId="5204" xr:uid="{00000000-0005-0000-0000-000053140000}"/>
    <cellStyle name="Normal 7 2 2 5 2 3" xfId="5205" xr:uid="{00000000-0005-0000-0000-000054140000}"/>
    <cellStyle name="Normal 7 2 2 5 3" xfId="5206" xr:uid="{00000000-0005-0000-0000-000055140000}"/>
    <cellStyle name="Normal 7 2 2 5 4" xfId="5207" xr:uid="{00000000-0005-0000-0000-000056140000}"/>
    <cellStyle name="Normal 7 2 2 6" xfId="5208" xr:uid="{00000000-0005-0000-0000-000057140000}"/>
    <cellStyle name="Normal 7 2 2 6 2" xfId="5209" xr:uid="{00000000-0005-0000-0000-000058140000}"/>
    <cellStyle name="Normal 7 2 2 6 3" xfId="5210" xr:uid="{00000000-0005-0000-0000-000059140000}"/>
    <cellStyle name="Normal 7 2 2 7" xfId="5211" xr:uid="{00000000-0005-0000-0000-00005A140000}"/>
    <cellStyle name="Normal 7 2 2 8" xfId="5212" xr:uid="{00000000-0005-0000-0000-00005B140000}"/>
    <cellStyle name="Normal 7 2 3" xfId="5213" xr:uid="{00000000-0005-0000-0000-00005C140000}"/>
    <cellStyle name="Normal 7 2 3 2" xfId="5214" xr:uid="{00000000-0005-0000-0000-00005D140000}"/>
    <cellStyle name="Normal 7 2 3 2 2" xfId="5215" xr:uid="{00000000-0005-0000-0000-00005E140000}"/>
    <cellStyle name="Normal 7 2 3 2 2 2" xfId="5216" xr:uid="{00000000-0005-0000-0000-00005F140000}"/>
    <cellStyle name="Normal 7 2 3 2 2 2 2" xfId="5217" xr:uid="{00000000-0005-0000-0000-000060140000}"/>
    <cellStyle name="Normal 7 2 3 2 2 2 2 2" xfId="5218" xr:uid="{00000000-0005-0000-0000-000061140000}"/>
    <cellStyle name="Normal 7 2 3 2 2 2 2 3" xfId="5219" xr:uid="{00000000-0005-0000-0000-000062140000}"/>
    <cellStyle name="Normal 7 2 3 2 2 2 3" xfId="5220" xr:uid="{00000000-0005-0000-0000-000063140000}"/>
    <cellStyle name="Normal 7 2 3 2 2 2 4" xfId="5221" xr:uid="{00000000-0005-0000-0000-000064140000}"/>
    <cellStyle name="Normal 7 2 3 2 2 3" xfId="5222" xr:uid="{00000000-0005-0000-0000-000065140000}"/>
    <cellStyle name="Normal 7 2 3 2 2 3 2" xfId="5223" xr:uid="{00000000-0005-0000-0000-000066140000}"/>
    <cellStyle name="Normal 7 2 3 2 2 3 3" xfId="5224" xr:uid="{00000000-0005-0000-0000-000067140000}"/>
    <cellStyle name="Normal 7 2 3 2 2 4" xfId="5225" xr:uid="{00000000-0005-0000-0000-000068140000}"/>
    <cellStyle name="Normal 7 2 3 2 2 5" xfId="5226" xr:uid="{00000000-0005-0000-0000-000069140000}"/>
    <cellStyle name="Normal 7 2 3 2 3" xfId="5227" xr:uid="{00000000-0005-0000-0000-00006A140000}"/>
    <cellStyle name="Normal 7 2 3 2 3 2" xfId="5228" xr:uid="{00000000-0005-0000-0000-00006B140000}"/>
    <cellStyle name="Normal 7 2 3 2 3 2 2" xfId="5229" xr:uid="{00000000-0005-0000-0000-00006C140000}"/>
    <cellStyle name="Normal 7 2 3 2 3 2 3" xfId="5230" xr:uid="{00000000-0005-0000-0000-00006D140000}"/>
    <cellStyle name="Normal 7 2 3 2 3 3" xfId="5231" xr:uid="{00000000-0005-0000-0000-00006E140000}"/>
    <cellStyle name="Normal 7 2 3 2 3 4" xfId="5232" xr:uid="{00000000-0005-0000-0000-00006F140000}"/>
    <cellStyle name="Normal 7 2 3 2 4" xfId="5233" xr:uid="{00000000-0005-0000-0000-000070140000}"/>
    <cellStyle name="Normal 7 2 3 2 4 2" xfId="5234" xr:uid="{00000000-0005-0000-0000-000071140000}"/>
    <cellStyle name="Normal 7 2 3 2 4 3" xfId="5235" xr:uid="{00000000-0005-0000-0000-000072140000}"/>
    <cellStyle name="Normal 7 2 3 2 5" xfId="5236" xr:uid="{00000000-0005-0000-0000-000073140000}"/>
    <cellStyle name="Normal 7 2 3 2 6" xfId="5237" xr:uid="{00000000-0005-0000-0000-000074140000}"/>
    <cellStyle name="Normal 7 2 3 3" xfId="5238" xr:uid="{00000000-0005-0000-0000-000075140000}"/>
    <cellStyle name="Normal 7 2 3 3 2" xfId="5239" xr:uid="{00000000-0005-0000-0000-000076140000}"/>
    <cellStyle name="Normal 7 2 3 3 2 2" xfId="5240" xr:uid="{00000000-0005-0000-0000-000077140000}"/>
    <cellStyle name="Normal 7 2 3 3 2 2 2" xfId="5241" xr:uid="{00000000-0005-0000-0000-000078140000}"/>
    <cellStyle name="Normal 7 2 3 3 2 2 3" xfId="5242" xr:uid="{00000000-0005-0000-0000-000079140000}"/>
    <cellStyle name="Normal 7 2 3 3 2 3" xfId="5243" xr:uid="{00000000-0005-0000-0000-00007A140000}"/>
    <cellStyle name="Normal 7 2 3 3 2 4" xfId="5244" xr:uid="{00000000-0005-0000-0000-00007B140000}"/>
    <cellStyle name="Normal 7 2 3 3 3" xfId="5245" xr:uid="{00000000-0005-0000-0000-00007C140000}"/>
    <cellStyle name="Normal 7 2 3 3 3 2" xfId="5246" xr:uid="{00000000-0005-0000-0000-00007D140000}"/>
    <cellStyle name="Normal 7 2 3 3 3 3" xfId="5247" xr:uid="{00000000-0005-0000-0000-00007E140000}"/>
    <cellStyle name="Normal 7 2 3 3 4" xfId="5248" xr:uid="{00000000-0005-0000-0000-00007F140000}"/>
    <cellStyle name="Normal 7 2 3 3 5" xfId="5249" xr:uid="{00000000-0005-0000-0000-000080140000}"/>
    <cellStyle name="Normal 7 2 3 4" xfId="5250" xr:uid="{00000000-0005-0000-0000-000081140000}"/>
    <cellStyle name="Normal 7 2 3 4 2" xfId="5251" xr:uid="{00000000-0005-0000-0000-000082140000}"/>
    <cellStyle name="Normal 7 2 3 4 2 2" xfId="5252" xr:uid="{00000000-0005-0000-0000-000083140000}"/>
    <cellStyle name="Normal 7 2 3 4 2 3" xfId="5253" xr:uid="{00000000-0005-0000-0000-000084140000}"/>
    <cellStyle name="Normal 7 2 3 4 3" xfId="5254" xr:uid="{00000000-0005-0000-0000-000085140000}"/>
    <cellStyle name="Normal 7 2 3 4 4" xfId="5255" xr:uid="{00000000-0005-0000-0000-000086140000}"/>
    <cellStyle name="Normal 7 2 3 5" xfId="5256" xr:uid="{00000000-0005-0000-0000-000087140000}"/>
    <cellStyle name="Normal 7 2 3 5 2" xfId="5257" xr:uid="{00000000-0005-0000-0000-000088140000}"/>
    <cellStyle name="Normal 7 2 3 5 3" xfId="5258" xr:uid="{00000000-0005-0000-0000-000089140000}"/>
    <cellStyle name="Normal 7 2 3 6" xfId="5259" xr:uid="{00000000-0005-0000-0000-00008A140000}"/>
    <cellStyle name="Normal 7 2 3 7" xfId="5260" xr:uid="{00000000-0005-0000-0000-00008B140000}"/>
    <cellStyle name="Normal 7 2 4" xfId="5261" xr:uid="{00000000-0005-0000-0000-00008C140000}"/>
    <cellStyle name="Normal 7 2 4 2" xfId="5262" xr:uid="{00000000-0005-0000-0000-00008D140000}"/>
    <cellStyle name="Normal 7 2 4 2 2" xfId="5263" xr:uid="{00000000-0005-0000-0000-00008E140000}"/>
    <cellStyle name="Normal 7 2 4 2 2 2" xfId="5264" xr:uid="{00000000-0005-0000-0000-00008F140000}"/>
    <cellStyle name="Normal 7 2 4 2 2 2 2" xfId="5265" xr:uid="{00000000-0005-0000-0000-000090140000}"/>
    <cellStyle name="Normal 7 2 4 2 2 2 3" xfId="5266" xr:uid="{00000000-0005-0000-0000-000091140000}"/>
    <cellStyle name="Normal 7 2 4 2 2 3" xfId="5267" xr:uid="{00000000-0005-0000-0000-000092140000}"/>
    <cellStyle name="Normal 7 2 4 2 2 4" xfId="5268" xr:uid="{00000000-0005-0000-0000-000093140000}"/>
    <cellStyle name="Normal 7 2 4 2 3" xfId="5269" xr:uid="{00000000-0005-0000-0000-000094140000}"/>
    <cellStyle name="Normal 7 2 4 2 3 2" xfId="5270" xr:uid="{00000000-0005-0000-0000-000095140000}"/>
    <cellStyle name="Normal 7 2 4 2 3 3" xfId="5271" xr:uid="{00000000-0005-0000-0000-000096140000}"/>
    <cellStyle name="Normal 7 2 4 2 4" xfId="5272" xr:uid="{00000000-0005-0000-0000-000097140000}"/>
    <cellStyle name="Normal 7 2 4 2 5" xfId="5273" xr:uid="{00000000-0005-0000-0000-000098140000}"/>
    <cellStyle name="Normal 7 2 4 3" xfId="5274" xr:uid="{00000000-0005-0000-0000-000099140000}"/>
    <cellStyle name="Normal 7 2 4 3 2" xfId="5275" xr:uid="{00000000-0005-0000-0000-00009A140000}"/>
    <cellStyle name="Normal 7 2 4 3 2 2" xfId="5276" xr:uid="{00000000-0005-0000-0000-00009B140000}"/>
    <cellStyle name="Normal 7 2 4 3 2 3" xfId="5277" xr:uid="{00000000-0005-0000-0000-00009C140000}"/>
    <cellStyle name="Normal 7 2 4 3 3" xfId="5278" xr:uid="{00000000-0005-0000-0000-00009D140000}"/>
    <cellStyle name="Normal 7 2 4 3 4" xfId="5279" xr:uid="{00000000-0005-0000-0000-00009E140000}"/>
    <cellStyle name="Normal 7 2 4 4" xfId="5280" xr:uid="{00000000-0005-0000-0000-00009F140000}"/>
    <cellStyle name="Normal 7 2 4 4 2" xfId="5281" xr:uid="{00000000-0005-0000-0000-0000A0140000}"/>
    <cellStyle name="Normal 7 2 4 4 3" xfId="5282" xr:uid="{00000000-0005-0000-0000-0000A1140000}"/>
    <cellStyle name="Normal 7 2 4 5" xfId="5283" xr:uid="{00000000-0005-0000-0000-0000A2140000}"/>
    <cellStyle name="Normal 7 2 4 6" xfId="5284" xr:uid="{00000000-0005-0000-0000-0000A3140000}"/>
    <cellStyle name="Normal 7 2 5" xfId="5285" xr:uid="{00000000-0005-0000-0000-0000A4140000}"/>
    <cellStyle name="Normal 7 2 5 2" xfId="5286" xr:uid="{00000000-0005-0000-0000-0000A5140000}"/>
    <cellStyle name="Normal 7 2 5 2 2" xfId="5287" xr:uid="{00000000-0005-0000-0000-0000A6140000}"/>
    <cellStyle name="Normal 7 2 5 2 2 2" xfId="5288" xr:uid="{00000000-0005-0000-0000-0000A7140000}"/>
    <cellStyle name="Normal 7 2 5 2 2 3" xfId="5289" xr:uid="{00000000-0005-0000-0000-0000A8140000}"/>
    <cellStyle name="Normal 7 2 5 2 3" xfId="5290" xr:uid="{00000000-0005-0000-0000-0000A9140000}"/>
    <cellStyle name="Normal 7 2 5 2 4" xfId="5291" xr:uid="{00000000-0005-0000-0000-0000AA140000}"/>
    <cellStyle name="Normal 7 2 5 3" xfId="5292" xr:uid="{00000000-0005-0000-0000-0000AB140000}"/>
    <cellStyle name="Normal 7 2 5 3 2" xfId="5293" xr:uid="{00000000-0005-0000-0000-0000AC140000}"/>
    <cellStyle name="Normal 7 2 5 3 3" xfId="5294" xr:uid="{00000000-0005-0000-0000-0000AD140000}"/>
    <cellStyle name="Normal 7 2 5 4" xfId="5295" xr:uid="{00000000-0005-0000-0000-0000AE140000}"/>
    <cellStyle name="Normal 7 2 5 5" xfId="5296" xr:uid="{00000000-0005-0000-0000-0000AF140000}"/>
    <cellStyle name="Normal 7 2 6" xfId="5297" xr:uid="{00000000-0005-0000-0000-0000B0140000}"/>
    <cellStyle name="Normal 7 2 6 2" xfId="5298" xr:uid="{00000000-0005-0000-0000-0000B1140000}"/>
    <cellStyle name="Normal 7 2 6 2 2" xfId="5299" xr:uid="{00000000-0005-0000-0000-0000B2140000}"/>
    <cellStyle name="Normal 7 2 6 2 3" xfId="5300" xr:uid="{00000000-0005-0000-0000-0000B3140000}"/>
    <cellStyle name="Normal 7 2 6 3" xfId="5301" xr:uid="{00000000-0005-0000-0000-0000B4140000}"/>
    <cellStyle name="Normal 7 2 6 4" xfId="5302" xr:uid="{00000000-0005-0000-0000-0000B5140000}"/>
    <cellStyle name="Normal 7 2 7" xfId="5303" xr:uid="{00000000-0005-0000-0000-0000B6140000}"/>
    <cellStyle name="Normal 7 2 7 2" xfId="5304" xr:uid="{00000000-0005-0000-0000-0000B7140000}"/>
    <cellStyle name="Normal 7 2 7 3" xfId="5305" xr:uid="{00000000-0005-0000-0000-0000B8140000}"/>
    <cellStyle name="Normal 7 2 8" xfId="5306" xr:uid="{00000000-0005-0000-0000-0000B9140000}"/>
    <cellStyle name="Normal 7 2 9" xfId="5307" xr:uid="{00000000-0005-0000-0000-0000BA140000}"/>
    <cellStyle name="Normal 7 3" xfId="5308" xr:uid="{00000000-0005-0000-0000-0000BB140000}"/>
    <cellStyle name="Normal 7 3 2" xfId="5309" xr:uid="{00000000-0005-0000-0000-0000BC140000}"/>
    <cellStyle name="Normal 7 3 2 2" xfId="5310" xr:uid="{00000000-0005-0000-0000-0000BD140000}"/>
    <cellStyle name="Normal 7 3 2 2 2" xfId="5311" xr:uid="{00000000-0005-0000-0000-0000BE140000}"/>
    <cellStyle name="Normal 7 3 2 2 2 2" xfId="5312" xr:uid="{00000000-0005-0000-0000-0000BF140000}"/>
    <cellStyle name="Normal 7 3 2 2 2 2 2" xfId="5313" xr:uid="{00000000-0005-0000-0000-0000C0140000}"/>
    <cellStyle name="Normal 7 3 2 2 2 2 2 2" xfId="5314" xr:uid="{00000000-0005-0000-0000-0000C1140000}"/>
    <cellStyle name="Normal 7 3 2 2 2 2 2 3" xfId="5315" xr:uid="{00000000-0005-0000-0000-0000C2140000}"/>
    <cellStyle name="Normal 7 3 2 2 2 2 3" xfId="5316" xr:uid="{00000000-0005-0000-0000-0000C3140000}"/>
    <cellStyle name="Normal 7 3 2 2 2 2 4" xfId="5317" xr:uid="{00000000-0005-0000-0000-0000C4140000}"/>
    <cellStyle name="Normal 7 3 2 2 2 3" xfId="5318" xr:uid="{00000000-0005-0000-0000-0000C5140000}"/>
    <cellStyle name="Normal 7 3 2 2 2 3 2" xfId="5319" xr:uid="{00000000-0005-0000-0000-0000C6140000}"/>
    <cellStyle name="Normal 7 3 2 2 2 3 3" xfId="5320" xr:uid="{00000000-0005-0000-0000-0000C7140000}"/>
    <cellStyle name="Normal 7 3 2 2 2 4" xfId="5321" xr:uid="{00000000-0005-0000-0000-0000C8140000}"/>
    <cellStyle name="Normal 7 3 2 2 2 5" xfId="5322" xr:uid="{00000000-0005-0000-0000-0000C9140000}"/>
    <cellStyle name="Normal 7 3 2 2 3" xfId="5323" xr:uid="{00000000-0005-0000-0000-0000CA140000}"/>
    <cellStyle name="Normal 7 3 2 2 3 2" xfId="5324" xr:uid="{00000000-0005-0000-0000-0000CB140000}"/>
    <cellStyle name="Normal 7 3 2 2 3 2 2" xfId="5325" xr:uid="{00000000-0005-0000-0000-0000CC140000}"/>
    <cellStyle name="Normal 7 3 2 2 3 2 3" xfId="5326" xr:uid="{00000000-0005-0000-0000-0000CD140000}"/>
    <cellStyle name="Normal 7 3 2 2 3 3" xfId="5327" xr:uid="{00000000-0005-0000-0000-0000CE140000}"/>
    <cellStyle name="Normal 7 3 2 2 3 4" xfId="5328" xr:uid="{00000000-0005-0000-0000-0000CF140000}"/>
    <cellStyle name="Normal 7 3 2 2 4" xfId="5329" xr:uid="{00000000-0005-0000-0000-0000D0140000}"/>
    <cellStyle name="Normal 7 3 2 2 4 2" xfId="5330" xr:uid="{00000000-0005-0000-0000-0000D1140000}"/>
    <cellStyle name="Normal 7 3 2 2 4 3" xfId="5331" xr:uid="{00000000-0005-0000-0000-0000D2140000}"/>
    <cellStyle name="Normal 7 3 2 2 5" xfId="5332" xr:uid="{00000000-0005-0000-0000-0000D3140000}"/>
    <cellStyle name="Normal 7 3 2 2 6" xfId="5333" xr:uid="{00000000-0005-0000-0000-0000D4140000}"/>
    <cellStyle name="Normal 7 3 2 3" xfId="5334" xr:uid="{00000000-0005-0000-0000-0000D5140000}"/>
    <cellStyle name="Normal 7 3 2 3 2" xfId="5335" xr:uid="{00000000-0005-0000-0000-0000D6140000}"/>
    <cellStyle name="Normal 7 3 2 3 2 2" xfId="5336" xr:uid="{00000000-0005-0000-0000-0000D7140000}"/>
    <cellStyle name="Normal 7 3 2 3 2 2 2" xfId="5337" xr:uid="{00000000-0005-0000-0000-0000D8140000}"/>
    <cellStyle name="Normal 7 3 2 3 2 2 3" xfId="5338" xr:uid="{00000000-0005-0000-0000-0000D9140000}"/>
    <cellStyle name="Normal 7 3 2 3 2 3" xfId="5339" xr:uid="{00000000-0005-0000-0000-0000DA140000}"/>
    <cellStyle name="Normal 7 3 2 3 2 4" xfId="5340" xr:uid="{00000000-0005-0000-0000-0000DB140000}"/>
    <cellStyle name="Normal 7 3 2 3 3" xfId="5341" xr:uid="{00000000-0005-0000-0000-0000DC140000}"/>
    <cellStyle name="Normal 7 3 2 3 3 2" xfId="5342" xr:uid="{00000000-0005-0000-0000-0000DD140000}"/>
    <cellStyle name="Normal 7 3 2 3 3 3" xfId="5343" xr:uid="{00000000-0005-0000-0000-0000DE140000}"/>
    <cellStyle name="Normal 7 3 2 3 4" xfId="5344" xr:uid="{00000000-0005-0000-0000-0000DF140000}"/>
    <cellStyle name="Normal 7 3 2 3 5" xfId="5345" xr:uid="{00000000-0005-0000-0000-0000E0140000}"/>
    <cellStyle name="Normal 7 3 2 4" xfId="5346" xr:uid="{00000000-0005-0000-0000-0000E1140000}"/>
    <cellStyle name="Normal 7 3 2 4 2" xfId="5347" xr:uid="{00000000-0005-0000-0000-0000E2140000}"/>
    <cellStyle name="Normal 7 3 2 4 2 2" xfId="5348" xr:uid="{00000000-0005-0000-0000-0000E3140000}"/>
    <cellStyle name="Normal 7 3 2 4 2 3" xfId="5349" xr:uid="{00000000-0005-0000-0000-0000E4140000}"/>
    <cellStyle name="Normal 7 3 2 4 3" xfId="5350" xr:uid="{00000000-0005-0000-0000-0000E5140000}"/>
    <cellStyle name="Normal 7 3 2 4 4" xfId="5351" xr:uid="{00000000-0005-0000-0000-0000E6140000}"/>
    <cellStyle name="Normal 7 3 2 5" xfId="5352" xr:uid="{00000000-0005-0000-0000-0000E7140000}"/>
    <cellStyle name="Normal 7 3 2 5 2" xfId="5353" xr:uid="{00000000-0005-0000-0000-0000E8140000}"/>
    <cellStyle name="Normal 7 3 2 5 3" xfId="5354" xr:uid="{00000000-0005-0000-0000-0000E9140000}"/>
    <cellStyle name="Normal 7 3 2 6" xfId="5355" xr:uid="{00000000-0005-0000-0000-0000EA140000}"/>
    <cellStyle name="Normal 7 3 2 7" xfId="5356" xr:uid="{00000000-0005-0000-0000-0000EB140000}"/>
    <cellStyle name="Normal 7 3 3" xfId="5357" xr:uid="{00000000-0005-0000-0000-0000EC140000}"/>
    <cellStyle name="Normal 7 3 3 2" xfId="5358" xr:uid="{00000000-0005-0000-0000-0000ED140000}"/>
    <cellStyle name="Normal 7 3 3 2 2" xfId="5359" xr:uid="{00000000-0005-0000-0000-0000EE140000}"/>
    <cellStyle name="Normal 7 3 3 2 2 2" xfId="5360" xr:uid="{00000000-0005-0000-0000-0000EF140000}"/>
    <cellStyle name="Normal 7 3 3 2 2 2 2" xfId="5361" xr:uid="{00000000-0005-0000-0000-0000F0140000}"/>
    <cellStyle name="Normal 7 3 3 2 2 2 3" xfId="5362" xr:uid="{00000000-0005-0000-0000-0000F1140000}"/>
    <cellStyle name="Normal 7 3 3 2 2 3" xfId="5363" xr:uid="{00000000-0005-0000-0000-0000F2140000}"/>
    <cellStyle name="Normal 7 3 3 2 2 4" xfId="5364" xr:uid="{00000000-0005-0000-0000-0000F3140000}"/>
    <cellStyle name="Normal 7 3 3 2 3" xfId="5365" xr:uid="{00000000-0005-0000-0000-0000F4140000}"/>
    <cellStyle name="Normal 7 3 3 2 3 2" xfId="5366" xr:uid="{00000000-0005-0000-0000-0000F5140000}"/>
    <cellStyle name="Normal 7 3 3 2 3 3" xfId="5367" xr:uid="{00000000-0005-0000-0000-0000F6140000}"/>
    <cellStyle name="Normal 7 3 3 2 4" xfId="5368" xr:uid="{00000000-0005-0000-0000-0000F7140000}"/>
    <cellStyle name="Normal 7 3 3 2 5" xfId="5369" xr:uid="{00000000-0005-0000-0000-0000F8140000}"/>
    <cellStyle name="Normal 7 3 3 3" xfId="5370" xr:uid="{00000000-0005-0000-0000-0000F9140000}"/>
    <cellStyle name="Normal 7 3 3 3 2" xfId="5371" xr:uid="{00000000-0005-0000-0000-0000FA140000}"/>
    <cellStyle name="Normal 7 3 3 3 2 2" xfId="5372" xr:uid="{00000000-0005-0000-0000-0000FB140000}"/>
    <cellStyle name="Normal 7 3 3 3 2 3" xfId="5373" xr:uid="{00000000-0005-0000-0000-0000FC140000}"/>
    <cellStyle name="Normal 7 3 3 3 3" xfId="5374" xr:uid="{00000000-0005-0000-0000-0000FD140000}"/>
    <cellStyle name="Normal 7 3 3 3 4" xfId="5375" xr:uid="{00000000-0005-0000-0000-0000FE140000}"/>
    <cellStyle name="Normal 7 3 3 4" xfId="5376" xr:uid="{00000000-0005-0000-0000-0000FF140000}"/>
    <cellStyle name="Normal 7 3 3 4 2" xfId="5377" xr:uid="{00000000-0005-0000-0000-000000150000}"/>
    <cellStyle name="Normal 7 3 3 4 3" xfId="5378" xr:uid="{00000000-0005-0000-0000-000001150000}"/>
    <cellStyle name="Normal 7 3 3 5" xfId="5379" xr:uid="{00000000-0005-0000-0000-000002150000}"/>
    <cellStyle name="Normal 7 3 3 6" xfId="5380" xr:uid="{00000000-0005-0000-0000-000003150000}"/>
    <cellStyle name="Normal 7 3 4" xfId="5381" xr:uid="{00000000-0005-0000-0000-000004150000}"/>
    <cellStyle name="Normal 7 3 4 2" xfId="5382" xr:uid="{00000000-0005-0000-0000-000005150000}"/>
    <cellStyle name="Normal 7 3 4 2 2" xfId="5383" xr:uid="{00000000-0005-0000-0000-000006150000}"/>
    <cellStyle name="Normal 7 3 4 2 2 2" xfId="5384" xr:uid="{00000000-0005-0000-0000-000007150000}"/>
    <cellStyle name="Normal 7 3 4 2 2 3" xfId="5385" xr:uid="{00000000-0005-0000-0000-000008150000}"/>
    <cellStyle name="Normal 7 3 4 2 3" xfId="5386" xr:uid="{00000000-0005-0000-0000-000009150000}"/>
    <cellStyle name="Normal 7 3 4 2 4" xfId="5387" xr:uid="{00000000-0005-0000-0000-00000A150000}"/>
    <cellStyle name="Normal 7 3 4 3" xfId="5388" xr:uid="{00000000-0005-0000-0000-00000B150000}"/>
    <cellStyle name="Normal 7 3 4 3 2" xfId="5389" xr:uid="{00000000-0005-0000-0000-00000C150000}"/>
    <cellStyle name="Normal 7 3 4 3 3" xfId="5390" xr:uid="{00000000-0005-0000-0000-00000D150000}"/>
    <cellStyle name="Normal 7 3 4 4" xfId="5391" xr:uid="{00000000-0005-0000-0000-00000E150000}"/>
    <cellStyle name="Normal 7 3 4 5" xfId="5392" xr:uid="{00000000-0005-0000-0000-00000F150000}"/>
    <cellStyle name="Normal 7 3 5" xfId="5393" xr:uid="{00000000-0005-0000-0000-000010150000}"/>
    <cellStyle name="Normal 7 3 5 2" xfId="5394" xr:uid="{00000000-0005-0000-0000-000011150000}"/>
    <cellStyle name="Normal 7 3 5 2 2" xfId="5395" xr:uid="{00000000-0005-0000-0000-000012150000}"/>
    <cellStyle name="Normal 7 3 5 2 3" xfId="5396" xr:uid="{00000000-0005-0000-0000-000013150000}"/>
    <cellStyle name="Normal 7 3 5 3" xfId="5397" xr:uid="{00000000-0005-0000-0000-000014150000}"/>
    <cellStyle name="Normal 7 3 5 4" xfId="5398" xr:uid="{00000000-0005-0000-0000-000015150000}"/>
    <cellStyle name="Normal 7 3 6" xfId="5399" xr:uid="{00000000-0005-0000-0000-000016150000}"/>
    <cellStyle name="Normal 7 3 6 2" xfId="5400" xr:uid="{00000000-0005-0000-0000-000017150000}"/>
    <cellStyle name="Normal 7 3 6 3" xfId="5401" xr:uid="{00000000-0005-0000-0000-000018150000}"/>
    <cellStyle name="Normal 7 3 7" xfId="5402" xr:uid="{00000000-0005-0000-0000-000019150000}"/>
    <cellStyle name="Normal 7 3 8" xfId="5403" xr:uid="{00000000-0005-0000-0000-00001A150000}"/>
    <cellStyle name="Normal 7 4" xfId="5404" xr:uid="{00000000-0005-0000-0000-00001B150000}"/>
    <cellStyle name="Normal 7 4 2" xfId="5405" xr:uid="{00000000-0005-0000-0000-00001C150000}"/>
    <cellStyle name="Normal 7 4 2 2" xfId="5406" xr:uid="{00000000-0005-0000-0000-00001D150000}"/>
    <cellStyle name="Normal 7 4 2 2 2" xfId="5407" xr:uid="{00000000-0005-0000-0000-00001E150000}"/>
    <cellStyle name="Normal 7 4 2 2 2 2" xfId="5408" xr:uid="{00000000-0005-0000-0000-00001F150000}"/>
    <cellStyle name="Normal 7 4 2 2 2 2 2" xfId="5409" xr:uid="{00000000-0005-0000-0000-000020150000}"/>
    <cellStyle name="Normal 7 4 2 2 2 2 3" xfId="5410" xr:uid="{00000000-0005-0000-0000-000021150000}"/>
    <cellStyle name="Normal 7 4 2 2 2 3" xfId="5411" xr:uid="{00000000-0005-0000-0000-000022150000}"/>
    <cellStyle name="Normal 7 4 2 2 2 4" xfId="5412" xr:uid="{00000000-0005-0000-0000-000023150000}"/>
    <cellStyle name="Normal 7 4 2 2 3" xfId="5413" xr:uid="{00000000-0005-0000-0000-000024150000}"/>
    <cellStyle name="Normal 7 4 2 2 3 2" xfId="5414" xr:uid="{00000000-0005-0000-0000-000025150000}"/>
    <cellStyle name="Normal 7 4 2 2 3 3" xfId="5415" xr:uid="{00000000-0005-0000-0000-000026150000}"/>
    <cellStyle name="Normal 7 4 2 2 4" xfId="5416" xr:uid="{00000000-0005-0000-0000-000027150000}"/>
    <cellStyle name="Normal 7 4 2 2 5" xfId="5417" xr:uid="{00000000-0005-0000-0000-000028150000}"/>
    <cellStyle name="Normal 7 4 2 3" xfId="5418" xr:uid="{00000000-0005-0000-0000-000029150000}"/>
    <cellStyle name="Normal 7 4 2 3 2" xfId="5419" xr:uid="{00000000-0005-0000-0000-00002A150000}"/>
    <cellStyle name="Normal 7 4 2 3 2 2" xfId="5420" xr:uid="{00000000-0005-0000-0000-00002B150000}"/>
    <cellStyle name="Normal 7 4 2 3 2 3" xfId="5421" xr:uid="{00000000-0005-0000-0000-00002C150000}"/>
    <cellStyle name="Normal 7 4 2 3 3" xfId="5422" xr:uid="{00000000-0005-0000-0000-00002D150000}"/>
    <cellStyle name="Normal 7 4 2 3 4" xfId="5423" xr:uid="{00000000-0005-0000-0000-00002E150000}"/>
    <cellStyle name="Normal 7 4 2 4" xfId="5424" xr:uid="{00000000-0005-0000-0000-00002F150000}"/>
    <cellStyle name="Normal 7 4 2 4 2" xfId="5425" xr:uid="{00000000-0005-0000-0000-000030150000}"/>
    <cellStyle name="Normal 7 4 2 4 3" xfId="5426" xr:uid="{00000000-0005-0000-0000-000031150000}"/>
    <cellStyle name="Normal 7 4 2 5" xfId="5427" xr:uid="{00000000-0005-0000-0000-000032150000}"/>
    <cellStyle name="Normal 7 4 2 6" xfId="5428" xr:uid="{00000000-0005-0000-0000-000033150000}"/>
    <cellStyle name="Normal 7 4 3" xfId="5429" xr:uid="{00000000-0005-0000-0000-000034150000}"/>
    <cellStyle name="Normal 7 4 3 2" xfId="5430" xr:uid="{00000000-0005-0000-0000-000035150000}"/>
    <cellStyle name="Normal 7 4 3 2 2" xfId="5431" xr:uid="{00000000-0005-0000-0000-000036150000}"/>
    <cellStyle name="Normal 7 4 3 2 2 2" xfId="5432" xr:uid="{00000000-0005-0000-0000-000037150000}"/>
    <cellStyle name="Normal 7 4 3 2 2 3" xfId="5433" xr:uid="{00000000-0005-0000-0000-000038150000}"/>
    <cellStyle name="Normal 7 4 3 2 3" xfId="5434" xr:uid="{00000000-0005-0000-0000-000039150000}"/>
    <cellStyle name="Normal 7 4 3 2 4" xfId="5435" xr:uid="{00000000-0005-0000-0000-00003A150000}"/>
    <cellStyle name="Normal 7 4 3 3" xfId="5436" xr:uid="{00000000-0005-0000-0000-00003B150000}"/>
    <cellStyle name="Normal 7 4 3 3 2" xfId="5437" xr:uid="{00000000-0005-0000-0000-00003C150000}"/>
    <cellStyle name="Normal 7 4 3 3 3" xfId="5438" xr:uid="{00000000-0005-0000-0000-00003D150000}"/>
    <cellStyle name="Normal 7 4 3 4" xfId="5439" xr:uid="{00000000-0005-0000-0000-00003E150000}"/>
    <cellStyle name="Normal 7 4 3 5" xfId="5440" xr:uid="{00000000-0005-0000-0000-00003F150000}"/>
    <cellStyle name="Normal 7 4 4" xfId="5441" xr:uid="{00000000-0005-0000-0000-000040150000}"/>
    <cellStyle name="Normal 7 4 4 2" xfId="5442" xr:uid="{00000000-0005-0000-0000-000041150000}"/>
    <cellStyle name="Normal 7 4 4 2 2" xfId="5443" xr:uid="{00000000-0005-0000-0000-000042150000}"/>
    <cellStyle name="Normal 7 4 4 2 3" xfId="5444" xr:uid="{00000000-0005-0000-0000-000043150000}"/>
    <cellStyle name="Normal 7 4 4 3" xfId="5445" xr:uid="{00000000-0005-0000-0000-000044150000}"/>
    <cellStyle name="Normal 7 4 4 4" xfId="5446" xr:uid="{00000000-0005-0000-0000-000045150000}"/>
    <cellStyle name="Normal 7 4 5" xfId="5447" xr:uid="{00000000-0005-0000-0000-000046150000}"/>
    <cellStyle name="Normal 7 4 5 2" xfId="5448" xr:uid="{00000000-0005-0000-0000-000047150000}"/>
    <cellStyle name="Normal 7 4 5 3" xfId="5449" xr:uid="{00000000-0005-0000-0000-000048150000}"/>
    <cellStyle name="Normal 7 4 6" xfId="5450" xr:uid="{00000000-0005-0000-0000-000049150000}"/>
    <cellStyle name="Normal 7 4 7" xfId="5451" xr:uid="{00000000-0005-0000-0000-00004A150000}"/>
    <cellStyle name="Normal 7 5" xfId="5452" xr:uid="{00000000-0005-0000-0000-00004B150000}"/>
    <cellStyle name="Normal 7 5 2" xfId="5453" xr:uid="{00000000-0005-0000-0000-00004C150000}"/>
    <cellStyle name="Normal 7 5 2 2" xfId="5454" xr:uid="{00000000-0005-0000-0000-00004D150000}"/>
    <cellStyle name="Normal 7 5 2 2 2" xfId="5455" xr:uid="{00000000-0005-0000-0000-00004E150000}"/>
    <cellStyle name="Normal 7 5 2 2 2 2" xfId="5456" xr:uid="{00000000-0005-0000-0000-00004F150000}"/>
    <cellStyle name="Normal 7 5 2 2 2 3" xfId="5457" xr:uid="{00000000-0005-0000-0000-000050150000}"/>
    <cellStyle name="Normal 7 5 2 2 3" xfId="5458" xr:uid="{00000000-0005-0000-0000-000051150000}"/>
    <cellStyle name="Normal 7 5 2 2 4" xfId="5459" xr:uid="{00000000-0005-0000-0000-000052150000}"/>
    <cellStyle name="Normal 7 5 2 3" xfId="5460" xr:uid="{00000000-0005-0000-0000-000053150000}"/>
    <cellStyle name="Normal 7 5 2 3 2" xfId="5461" xr:uid="{00000000-0005-0000-0000-000054150000}"/>
    <cellStyle name="Normal 7 5 2 3 3" xfId="5462" xr:uid="{00000000-0005-0000-0000-000055150000}"/>
    <cellStyle name="Normal 7 5 2 4" xfId="5463" xr:uid="{00000000-0005-0000-0000-000056150000}"/>
    <cellStyle name="Normal 7 5 2 5" xfId="5464" xr:uid="{00000000-0005-0000-0000-000057150000}"/>
    <cellStyle name="Normal 7 5 3" xfId="5465" xr:uid="{00000000-0005-0000-0000-000058150000}"/>
    <cellStyle name="Normal 7 5 3 2" xfId="5466" xr:uid="{00000000-0005-0000-0000-000059150000}"/>
    <cellStyle name="Normal 7 5 3 2 2" xfId="5467" xr:uid="{00000000-0005-0000-0000-00005A150000}"/>
    <cellStyle name="Normal 7 5 3 2 3" xfId="5468" xr:uid="{00000000-0005-0000-0000-00005B150000}"/>
    <cellStyle name="Normal 7 5 3 3" xfId="5469" xr:uid="{00000000-0005-0000-0000-00005C150000}"/>
    <cellStyle name="Normal 7 5 3 4" xfId="5470" xr:uid="{00000000-0005-0000-0000-00005D150000}"/>
    <cellStyle name="Normal 7 5 4" xfId="5471" xr:uid="{00000000-0005-0000-0000-00005E150000}"/>
    <cellStyle name="Normal 7 5 4 2" xfId="5472" xr:uid="{00000000-0005-0000-0000-00005F150000}"/>
    <cellStyle name="Normal 7 5 4 3" xfId="5473" xr:uid="{00000000-0005-0000-0000-000060150000}"/>
    <cellStyle name="Normal 7 5 5" xfId="5474" xr:uid="{00000000-0005-0000-0000-000061150000}"/>
    <cellStyle name="Normal 7 5 6" xfId="5475" xr:uid="{00000000-0005-0000-0000-000062150000}"/>
    <cellStyle name="Normal 7 6" xfId="5476" xr:uid="{00000000-0005-0000-0000-000063150000}"/>
    <cellStyle name="Normal 7 6 2" xfId="5477" xr:uid="{00000000-0005-0000-0000-000064150000}"/>
    <cellStyle name="Normal 7 6 2 2" xfId="5478" xr:uid="{00000000-0005-0000-0000-000065150000}"/>
    <cellStyle name="Normal 7 6 2 2 2" xfId="5479" xr:uid="{00000000-0005-0000-0000-000066150000}"/>
    <cellStyle name="Normal 7 6 2 2 3" xfId="5480" xr:uid="{00000000-0005-0000-0000-000067150000}"/>
    <cellStyle name="Normal 7 6 2 3" xfId="5481" xr:uid="{00000000-0005-0000-0000-000068150000}"/>
    <cellStyle name="Normal 7 6 2 4" xfId="5482" xr:uid="{00000000-0005-0000-0000-000069150000}"/>
    <cellStyle name="Normal 7 6 3" xfId="5483" xr:uid="{00000000-0005-0000-0000-00006A150000}"/>
    <cellStyle name="Normal 7 6 3 2" xfId="5484" xr:uid="{00000000-0005-0000-0000-00006B150000}"/>
    <cellStyle name="Normal 7 6 3 3" xfId="5485" xr:uid="{00000000-0005-0000-0000-00006C150000}"/>
    <cellStyle name="Normal 7 6 4" xfId="5486" xr:uid="{00000000-0005-0000-0000-00006D150000}"/>
    <cellStyle name="Normal 7 6 5" xfId="5487" xr:uid="{00000000-0005-0000-0000-00006E150000}"/>
    <cellStyle name="Normal 7 7" xfId="5488" xr:uid="{00000000-0005-0000-0000-00006F150000}"/>
    <cellStyle name="Normal 7 7 2" xfId="5489" xr:uid="{00000000-0005-0000-0000-000070150000}"/>
    <cellStyle name="Normal 7 7 2 2" xfId="5490" xr:uid="{00000000-0005-0000-0000-000071150000}"/>
    <cellStyle name="Normal 7 7 2 3" xfId="5491" xr:uid="{00000000-0005-0000-0000-000072150000}"/>
    <cellStyle name="Normal 7 7 3" xfId="5492" xr:uid="{00000000-0005-0000-0000-000073150000}"/>
    <cellStyle name="Normal 7 7 4" xfId="5493" xr:uid="{00000000-0005-0000-0000-000074150000}"/>
    <cellStyle name="Normal 7 8" xfId="5494" xr:uid="{00000000-0005-0000-0000-000075150000}"/>
    <cellStyle name="Normal 7 8 2" xfId="5495" xr:uid="{00000000-0005-0000-0000-000076150000}"/>
    <cellStyle name="Normal 7 8 3" xfId="5496" xr:uid="{00000000-0005-0000-0000-000077150000}"/>
    <cellStyle name="Normal 7 9" xfId="5497" xr:uid="{00000000-0005-0000-0000-000078150000}"/>
    <cellStyle name="Normal 7 9 2" xfId="5498" xr:uid="{00000000-0005-0000-0000-000079150000}"/>
    <cellStyle name="Normal 7 9 3" xfId="5499" xr:uid="{00000000-0005-0000-0000-00007A150000}"/>
    <cellStyle name="Normal 8" xfId="5500" xr:uid="{00000000-0005-0000-0000-00007B150000}"/>
    <cellStyle name="Normal 8 2" xfId="5501" xr:uid="{00000000-0005-0000-0000-00007C150000}"/>
    <cellStyle name="Normal 8 3" xfId="5502" xr:uid="{00000000-0005-0000-0000-00007D150000}"/>
    <cellStyle name="Normal 8 4" xfId="5503" xr:uid="{00000000-0005-0000-0000-00007E150000}"/>
    <cellStyle name="Normal 9" xfId="5504" xr:uid="{00000000-0005-0000-0000-00007F150000}"/>
    <cellStyle name="Normal 9 2" xfId="5505" xr:uid="{00000000-0005-0000-0000-000080150000}"/>
    <cellStyle name="Normal 9 3" xfId="5506" xr:uid="{00000000-0005-0000-0000-000081150000}"/>
    <cellStyle name="Normalblank" xfId="5507" xr:uid="{00000000-0005-0000-0000-000082150000}"/>
    <cellStyle name="NormalGray" xfId="5508" xr:uid="{00000000-0005-0000-0000-000083150000}"/>
    <cellStyle name="NormalGrey" xfId="5509" xr:uid="{00000000-0005-0000-0000-000084150000}"/>
    <cellStyle name="NormalHide" xfId="5510" xr:uid="{00000000-0005-0000-0000-000085150000}"/>
    <cellStyle name="Note 10" xfId="5511" xr:uid="{00000000-0005-0000-0000-000086150000}"/>
    <cellStyle name="Note 11" xfId="5512" xr:uid="{00000000-0005-0000-0000-000087150000}"/>
    <cellStyle name="Note 12" xfId="5513" xr:uid="{00000000-0005-0000-0000-000088150000}"/>
    <cellStyle name="Note 13" xfId="5514" xr:uid="{00000000-0005-0000-0000-000089150000}"/>
    <cellStyle name="Note 14" xfId="5515" xr:uid="{00000000-0005-0000-0000-00008A150000}"/>
    <cellStyle name="Note 15" xfId="5516" xr:uid="{00000000-0005-0000-0000-00008B150000}"/>
    <cellStyle name="Note 16" xfId="5517" xr:uid="{00000000-0005-0000-0000-00008C150000}"/>
    <cellStyle name="Note 17" xfId="5518" xr:uid="{00000000-0005-0000-0000-00008D150000}"/>
    <cellStyle name="Note 18" xfId="5519" xr:uid="{00000000-0005-0000-0000-00008E150000}"/>
    <cellStyle name="Note 19" xfId="5520" xr:uid="{00000000-0005-0000-0000-00008F150000}"/>
    <cellStyle name="Note 2" xfId="5521" xr:uid="{00000000-0005-0000-0000-000090150000}"/>
    <cellStyle name="Note 2 10" xfId="5522" xr:uid="{00000000-0005-0000-0000-000091150000}"/>
    <cellStyle name="Note 2 10 2" xfId="5523" xr:uid="{00000000-0005-0000-0000-000092150000}"/>
    <cellStyle name="Note 2 11" xfId="5524" xr:uid="{00000000-0005-0000-0000-000093150000}"/>
    <cellStyle name="Note 2 11 2" xfId="5525" xr:uid="{00000000-0005-0000-0000-000094150000}"/>
    <cellStyle name="Note 2 12" xfId="5526" xr:uid="{00000000-0005-0000-0000-000095150000}"/>
    <cellStyle name="Note 2 12 2" xfId="5527" xr:uid="{00000000-0005-0000-0000-000096150000}"/>
    <cellStyle name="Note 2 13" xfId="5528" xr:uid="{00000000-0005-0000-0000-000097150000}"/>
    <cellStyle name="Note 2 13 2" xfId="5529" xr:uid="{00000000-0005-0000-0000-000098150000}"/>
    <cellStyle name="Note 2 14" xfId="5530" xr:uid="{00000000-0005-0000-0000-000099150000}"/>
    <cellStyle name="Note 2 14 2" xfId="5531" xr:uid="{00000000-0005-0000-0000-00009A150000}"/>
    <cellStyle name="Note 2 15" xfId="5532" xr:uid="{00000000-0005-0000-0000-00009B150000}"/>
    <cellStyle name="Note 2 15 2" xfId="5533" xr:uid="{00000000-0005-0000-0000-00009C150000}"/>
    <cellStyle name="Note 2 16" xfId="5534" xr:uid="{00000000-0005-0000-0000-00009D150000}"/>
    <cellStyle name="Note 2 16 2" xfId="5535" xr:uid="{00000000-0005-0000-0000-00009E150000}"/>
    <cellStyle name="Note 2 17" xfId="5536" xr:uid="{00000000-0005-0000-0000-00009F150000}"/>
    <cellStyle name="Note 2 17 2" xfId="5537" xr:uid="{00000000-0005-0000-0000-0000A0150000}"/>
    <cellStyle name="Note 2 18" xfId="5538" xr:uid="{00000000-0005-0000-0000-0000A1150000}"/>
    <cellStyle name="Note 2 18 2" xfId="5539" xr:uid="{00000000-0005-0000-0000-0000A2150000}"/>
    <cellStyle name="Note 2 19" xfId="5540" xr:uid="{00000000-0005-0000-0000-0000A3150000}"/>
    <cellStyle name="Note 2 19 2" xfId="5541" xr:uid="{00000000-0005-0000-0000-0000A4150000}"/>
    <cellStyle name="Note 2 2" xfId="5542" xr:uid="{00000000-0005-0000-0000-0000A5150000}"/>
    <cellStyle name="Note 2 2 2" xfId="5543" xr:uid="{00000000-0005-0000-0000-0000A6150000}"/>
    <cellStyle name="Note 2 20" xfId="5544" xr:uid="{00000000-0005-0000-0000-0000A7150000}"/>
    <cellStyle name="Note 2 20 2" xfId="5545" xr:uid="{00000000-0005-0000-0000-0000A8150000}"/>
    <cellStyle name="Note 2 21" xfId="5546" xr:uid="{00000000-0005-0000-0000-0000A9150000}"/>
    <cellStyle name="Note 2 21 2" xfId="5547" xr:uid="{00000000-0005-0000-0000-0000AA150000}"/>
    <cellStyle name="Note 2 22" xfId="5548" xr:uid="{00000000-0005-0000-0000-0000AB150000}"/>
    <cellStyle name="Note 2 22 2" xfId="5549" xr:uid="{00000000-0005-0000-0000-0000AC150000}"/>
    <cellStyle name="Note 2 23" xfId="5550" xr:uid="{00000000-0005-0000-0000-0000AD150000}"/>
    <cellStyle name="Note 2 23 2" xfId="5551" xr:uid="{00000000-0005-0000-0000-0000AE150000}"/>
    <cellStyle name="Note 2 24" xfId="5552" xr:uid="{00000000-0005-0000-0000-0000AF150000}"/>
    <cellStyle name="Note 2 24 2" xfId="5553" xr:uid="{00000000-0005-0000-0000-0000B0150000}"/>
    <cellStyle name="Note 2 25" xfId="5554" xr:uid="{00000000-0005-0000-0000-0000B1150000}"/>
    <cellStyle name="Note 2 25 2" xfId="5555" xr:uid="{00000000-0005-0000-0000-0000B2150000}"/>
    <cellStyle name="Note 2 26" xfId="5556" xr:uid="{00000000-0005-0000-0000-0000B3150000}"/>
    <cellStyle name="Note 2 26 2" xfId="5557" xr:uid="{00000000-0005-0000-0000-0000B4150000}"/>
    <cellStyle name="Note 2 27" xfId="5558" xr:uid="{00000000-0005-0000-0000-0000B5150000}"/>
    <cellStyle name="Note 2 3" xfId="5559" xr:uid="{00000000-0005-0000-0000-0000B6150000}"/>
    <cellStyle name="Note 2 3 2" xfId="5560" xr:uid="{00000000-0005-0000-0000-0000B7150000}"/>
    <cellStyle name="Note 2 4" xfId="5561" xr:uid="{00000000-0005-0000-0000-0000B8150000}"/>
    <cellStyle name="Note 2 4 2" xfId="5562" xr:uid="{00000000-0005-0000-0000-0000B9150000}"/>
    <cellStyle name="Note 2 5" xfId="5563" xr:uid="{00000000-0005-0000-0000-0000BA150000}"/>
    <cellStyle name="Note 2 5 2" xfId="5564" xr:uid="{00000000-0005-0000-0000-0000BB150000}"/>
    <cellStyle name="Note 2 6" xfId="5565" xr:uid="{00000000-0005-0000-0000-0000BC150000}"/>
    <cellStyle name="Note 2 6 2" xfId="5566" xr:uid="{00000000-0005-0000-0000-0000BD150000}"/>
    <cellStyle name="Note 2 7" xfId="5567" xr:uid="{00000000-0005-0000-0000-0000BE150000}"/>
    <cellStyle name="Note 2 7 2" xfId="5568" xr:uid="{00000000-0005-0000-0000-0000BF150000}"/>
    <cellStyle name="Note 2 8" xfId="5569" xr:uid="{00000000-0005-0000-0000-0000C0150000}"/>
    <cellStyle name="Note 2 8 2" xfId="5570" xr:uid="{00000000-0005-0000-0000-0000C1150000}"/>
    <cellStyle name="Note 2 9" xfId="5571" xr:uid="{00000000-0005-0000-0000-0000C2150000}"/>
    <cellStyle name="Note 2 9 2" xfId="5572" xr:uid="{00000000-0005-0000-0000-0000C3150000}"/>
    <cellStyle name="Note 20" xfId="5573" xr:uid="{00000000-0005-0000-0000-0000C4150000}"/>
    <cellStyle name="Note 21" xfId="5574" xr:uid="{00000000-0005-0000-0000-0000C5150000}"/>
    <cellStyle name="Note 22" xfId="5575" xr:uid="{00000000-0005-0000-0000-0000C6150000}"/>
    <cellStyle name="Note 23" xfId="5576" xr:uid="{00000000-0005-0000-0000-0000C7150000}"/>
    <cellStyle name="Note 24" xfId="5577" xr:uid="{00000000-0005-0000-0000-0000C8150000}"/>
    <cellStyle name="Note 25" xfId="5578" xr:uid="{00000000-0005-0000-0000-0000C9150000}"/>
    <cellStyle name="Note 26" xfId="5579" xr:uid="{00000000-0005-0000-0000-0000CA150000}"/>
    <cellStyle name="Note 27" xfId="5580" xr:uid="{00000000-0005-0000-0000-0000CB150000}"/>
    <cellStyle name="Note 28" xfId="5581" xr:uid="{00000000-0005-0000-0000-0000CC150000}"/>
    <cellStyle name="Note 29" xfId="5582" xr:uid="{00000000-0005-0000-0000-0000CD150000}"/>
    <cellStyle name="Note 3" xfId="5583" xr:uid="{00000000-0005-0000-0000-0000CE150000}"/>
    <cellStyle name="Note 3 10" xfId="5584" xr:uid="{00000000-0005-0000-0000-0000CF150000}"/>
    <cellStyle name="Note 3 10 2" xfId="5585" xr:uid="{00000000-0005-0000-0000-0000D0150000}"/>
    <cellStyle name="Note 3 11" xfId="5586" xr:uid="{00000000-0005-0000-0000-0000D1150000}"/>
    <cellStyle name="Note 3 11 2" xfId="5587" xr:uid="{00000000-0005-0000-0000-0000D2150000}"/>
    <cellStyle name="Note 3 12" xfId="5588" xr:uid="{00000000-0005-0000-0000-0000D3150000}"/>
    <cellStyle name="Note 3 12 2" xfId="5589" xr:uid="{00000000-0005-0000-0000-0000D4150000}"/>
    <cellStyle name="Note 3 13" xfId="5590" xr:uid="{00000000-0005-0000-0000-0000D5150000}"/>
    <cellStyle name="Note 3 13 2" xfId="5591" xr:uid="{00000000-0005-0000-0000-0000D6150000}"/>
    <cellStyle name="Note 3 14" xfId="5592" xr:uid="{00000000-0005-0000-0000-0000D7150000}"/>
    <cellStyle name="Note 3 14 2" xfId="5593" xr:uid="{00000000-0005-0000-0000-0000D8150000}"/>
    <cellStyle name="Note 3 15" xfId="5594" xr:uid="{00000000-0005-0000-0000-0000D9150000}"/>
    <cellStyle name="Note 3 15 2" xfId="5595" xr:uid="{00000000-0005-0000-0000-0000DA150000}"/>
    <cellStyle name="Note 3 16" xfId="5596" xr:uid="{00000000-0005-0000-0000-0000DB150000}"/>
    <cellStyle name="Note 3 16 2" xfId="5597" xr:uid="{00000000-0005-0000-0000-0000DC150000}"/>
    <cellStyle name="Note 3 17" xfId="5598" xr:uid="{00000000-0005-0000-0000-0000DD150000}"/>
    <cellStyle name="Note 3 17 2" xfId="5599" xr:uid="{00000000-0005-0000-0000-0000DE150000}"/>
    <cellStyle name="Note 3 18" xfId="5600" xr:uid="{00000000-0005-0000-0000-0000DF150000}"/>
    <cellStyle name="Note 3 18 2" xfId="5601" xr:uid="{00000000-0005-0000-0000-0000E0150000}"/>
    <cellStyle name="Note 3 19" xfId="5602" xr:uid="{00000000-0005-0000-0000-0000E1150000}"/>
    <cellStyle name="Note 3 19 2" xfId="5603" xr:uid="{00000000-0005-0000-0000-0000E2150000}"/>
    <cellStyle name="Note 3 2" xfId="5604" xr:uid="{00000000-0005-0000-0000-0000E3150000}"/>
    <cellStyle name="Note 3 2 2" xfId="5605" xr:uid="{00000000-0005-0000-0000-0000E4150000}"/>
    <cellStyle name="Note 3 20" xfId="5606" xr:uid="{00000000-0005-0000-0000-0000E5150000}"/>
    <cellStyle name="Note 3 20 2" xfId="5607" xr:uid="{00000000-0005-0000-0000-0000E6150000}"/>
    <cellStyle name="Note 3 21" xfId="5608" xr:uid="{00000000-0005-0000-0000-0000E7150000}"/>
    <cellStyle name="Note 3 21 2" xfId="5609" xr:uid="{00000000-0005-0000-0000-0000E8150000}"/>
    <cellStyle name="Note 3 22" xfId="5610" xr:uid="{00000000-0005-0000-0000-0000E9150000}"/>
    <cellStyle name="Note 3 22 2" xfId="5611" xr:uid="{00000000-0005-0000-0000-0000EA150000}"/>
    <cellStyle name="Note 3 23" xfId="5612" xr:uid="{00000000-0005-0000-0000-0000EB150000}"/>
    <cellStyle name="Note 3 3" xfId="5613" xr:uid="{00000000-0005-0000-0000-0000EC150000}"/>
    <cellStyle name="Note 3 3 2" xfId="5614" xr:uid="{00000000-0005-0000-0000-0000ED150000}"/>
    <cellStyle name="Note 3 4" xfId="5615" xr:uid="{00000000-0005-0000-0000-0000EE150000}"/>
    <cellStyle name="Note 3 4 2" xfId="5616" xr:uid="{00000000-0005-0000-0000-0000EF150000}"/>
    <cellStyle name="Note 3 5" xfId="5617" xr:uid="{00000000-0005-0000-0000-0000F0150000}"/>
    <cellStyle name="Note 3 5 2" xfId="5618" xr:uid="{00000000-0005-0000-0000-0000F1150000}"/>
    <cellStyle name="Note 3 6" xfId="5619" xr:uid="{00000000-0005-0000-0000-0000F2150000}"/>
    <cellStyle name="Note 3 6 2" xfId="5620" xr:uid="{00000000-0005-0000-0000-0000F3150000}"/>
    <cellStyle name="Note 3 7" xfId="5621" xr:uid="{00000000-0005-0000-0000-0000F4150000}"/>
    <cellStyle name="Note 3 7 2" xfId="5622" xr:uid="{00000000-0005-0000-0000-0000F5150000}"/>
    <cellStyle name="Note 3 8" xfId="5623" xr:uid="{00000000-0005-0000-0000-0000F6150000}"/>
    <cellStyle name="Note 3 8 2" xfId="5624" xr:uid="{00000000-0005-0000-0000-0000F7150000}"/>
    <cellStyle name="Note 3 9" xfId="5625" xr:uid="{00000000-0005-0000-0000-0000F8150000}"/>
    <cellStyle name="Note 3 9 2" xfId="5626" xr:uid="{00000000-0005-0000-0000-0000F9150000}"/>
    <cellStyle name="Note 30" xfId="5627" xr:uid="{00000000-0005-0000-0000-0000FA150000}"/>
    <cellStyle name="Note 31" xfId="5628" xr:uid="{00000000-0005-0000-0000-0000FB150000}"/>
    <cellStyle name="Note 32" xfId="5629" xr:uid="{00000000-0005-0000-0000-0000FC150000}"/>
    <cellStyle name="Note 33" xfId="5630" xr:uid="{00000000-0005-0000-0000-0000FD150000}"/>
    <cellStyle name="Note 34" xfId="5631" xr:uid="{00000000-0005-0000-0000-0000FE150000}"/>
    <cellStyle name="Note 35" xfId="5632" xr:uid="{00000000-0005-0000-0000-0000FF150000}"/>
    <cellStyle name="Note 36" xfId="5633" xr:uid="{00000000-0005-0000-0000-000000160000}"/>
    <cellStyle name="Note 37" xfId="5634" xr:uid="{00000000-0005-0000-0000-000001160000}"/>
    <cellStyle name="Note 38" xfId="5635" xr:uid="{00000000-0005-0000-0000-000002160000}"/>
    <cellStyle name="Note 39" xfId="5636" xr:uid="{00000000-0005-0000-0000-000003160000}"/>
    <cellStyle name="Note 4" xfId="5637" xr:uid="{00000000-0005-0000-0000-000004160000}"/>
    <cellStyle name="Note 4 2" xfId="5638" xr:uid="{00000000-0005-0000-0000-000005160000}"/>
    <cellStyle name="Note 40" xfId="5639" xr:uid="{00000000-0005-0000-0000-000006160000}"/>
    <cellStyle name="Note 41" xfId="5640" xr:uid="{00000000-0005-0000-0000-000007160000}"/>
    <cellStyle name="Note 42" xfId="5641" xr:uid="{00000000-0005-0000-0000-000008160000}"/>
    <cellStyle name="Note 43" xfId="5642" xr:uid="{00000000-0005-0000-0000-000009160000}"/>
    <cellStyle name="Note 44" xfId="5643" xr:uid="{00000000-0005-0000-0000-00000A160000}"/>
    <cellStyle name="Note 45" xfId="5644" xr:uid="{00000000-0005-0000-0000-00000B160000}"/>
    <cellStyle name="Note 46" xfId="5645" xr:uid="{00000000-0005-0000-0000-00000C160000}"/>
    <cellStyle name="Note 47" xfId="5646" xr:uid="{00000000-0005-0000-0000-00000D160000}"/>
    <cellStyle name="Note 48" xfId="5647" xr:uid="{00000000-0005-0000-0000-00000E160000}"/>
    <cellStyle name="Note 49" xfId="5648" xr:uid="{00000000-0005-0000-0000-00000F160000}"/>
    <cellStyle name="Note 5" xfId="5649" xr:uid="{00000000-0005-0000-0000-000010160000}"/>
    <cellStyle name="Note 5 2" xfId="5650" xr:uid="{00000000-0005-0000-0000-000011160000}"/>
    <cellStyle name="Note 6" xfId="5651" xr:uid="{00000000-0005-0000-0000-000012160000}"/>
    <cellStyle name="Note 6 2" xfId="5652" xr:uid="{00000000-0005-0000-0000-000013160000}"/>
    <cellStyle name="Note 7" xfId="5653" xr:uid="{00000000-0005-0000-0000-000014160000}"/>
    <cellStyle name="Note 8" xfId="5654" xr:uid="{00000000-0005-0000-0000-000015160000}"/>
    <cellStyle name="Note 9" xfId="5655" xr:uid="{00000000-0005-0000-0000-000016160000}"/>
    <cellStyle name="Notes" xfId="5656" xr:uid="{00000000-0005-0000-0000-000017160000}"/>
    <cellStyle name="Notiz" xfId="5657" xr:uid="{00000000-0005-0000-0000-000018160000}"/>
    <cellStyle name="Number" xfId="5658" xr:uid="{00000000-0005-0000-0000-000019160000}"/>
    <cellStyle name="Numbers" xfId="5659" xr:uid="{00000000-0005-0000-0000-00001A160000}"/>
    <cellStyle name="Numbers - Bold" xfId="5660" xr:uid="{00000000-0005-0000-0000-00001B160000}"/>
    <cellStyle name="Numbers - Bold - Italic" xfId="5661" xr:uid="{00000000-0005-0000-0000-00001C160000}"/>
    <cellStyle name="Numbers - Bold_6079BX" xfId="5662" xr:uid="{00000000-0005-0000-0000-00001D160000}"/>
    <cellStyle name="Numbers - Large" xfId="5663" xr:uid="{00000000-0005-0000-0000-00001E160000}"/>
    <cellStyle name="Numbers_6079BX" xfId="5664" xr:uid="{00000000-0005-0000-0000-00001F160000}"/>
    <cellStyle name="Output 10" xfId="5665" xr:uid="{00000000-0005-0000-0000-000020160000}"/>
    <cellStyle name="Output 11" xfId="5666" xr:uid="{00000000-0005-0000-0000-000021160000}"/>
    <cellStyle name="Output 12" xfId="5667" xr:uid="{00000000-0005-0000-0000-000022160000}"/>
    <cellStyle name="Output 13" xfId="5668" xr:uid="{00000000-0005-0000-0000-000023160000}"/>
    <cellStyle name="Output 14" xfId="5669" xr:uid="{00000000-0005-0000-0000-000024160000}"/>
    <cellStyle name="Output 15" xfId="5670" xr:uid="{00000000-0005-0000-0000-000025160000}"/>
    <cellStyle name="Output 16" xfId="5671" xr:uid="{00000000-0005-0000-0000-000026160000}"/>
    <cellStyle name="Output 17" xfId="5672" xr:uid="{00000000-0005-0000-0000-000027160000}"/>
    <cellStyle name="Output 18" xfId="5673" xr:uid="{00000000-0005-0000-0000-000028160000}"/>
    <cellStyle name="Output 19" xfId="5674" xr:uid="{00000000-0005-0000-0000-000029160000}"/>
    <cellStyle name="Output 2" xfId="5675" xr:uid="{00000000-0005-0000-0000-00002A160000}"/>
    <cellStyle name="Output 2 2" xfId="5676" xr:uid="{00000000-0005-0000-0000-00002B160000}"/>
    <cellStyle name="Output 2 2 2" xfId="5677" xr:uid="{00000000-0005-0000-0000-00002C160000}"/>
    <cellStyle name="Output 2 3" xfId="5678" xr:uid="{00000000-0005-0000-0000-00002D160000}"/>
    <cellStyle name="Output 2 3 2" xfId="5679" xr:uid="{00000000-0005-0000-0000-00002E160000}"/>
    <cellStyle name="Output 2 4" xfId="5680" xr:uid="{00000000-0005-0000-0000-00002F160000}"/>
    <cellStyle name="Output 2 4 2" xfId="5681" xr:uid="{00000000-0005-0000-0000-000030160000}"/>
    <cellStyle name="Output 2 5" xfId="5682" xr:uid="{00000000-0005-0000-0000-000031160000}"/>
    <cellStyle name="Output 20" xfId="5683" xr:uid="{00000000-0005-0000-0000-000032160000}"/>
    <cellStyle name="Output 21" xfId="5684" xr:uid="{00000000-0005-0000-0000-000033160000}"/>
    <cellStyle name="Output 22" xfId="5685" xr:uid="{00000000-0005-0000-0000-000034160000}"/>
    <cellStyle name="Output 23" xfId="5686" xr:uid="{00000000-0005-0000-0000-000035160000}"/>
    <cellStyle name="Output 24" xfId="5687" xr:uid="{00000000-0005-0000-0000-000036160000}"/>
    <cellStyle name="Output 25" xfId="5688" xr:uid="{00000000-0005-0000-0000-000037160000}"/>
    <cellStyle name="Output 26" xfId="5689" xr:uid="{00000000-0005-0000-0000-000038160000}"/>
    <cellStyle name="Output 27" xfId="5690" xr:uid="{00000000-0005-0000-0000-000039160000}"/>
    <cellStyle name="Output 28" xfId="5691" xr:uid="{00000000-0005-0000-0000-00003A160000}"/>
    <cellStyle name="Output 29" xfId="5692" xr:uid="{00000000-0005-0000-0000-00003B160000}"/>
    <cellStyle name="Output 3" xfId="5693" xr:uid="{00000000-0005-0000-0000-00003C160000}"/>
    <cellStyle name="Output 3 2" xfId="5694" xr:uid="{00000000-0005-0000-0000-00003D160000}"/>
    <cellStyle name="Output 30" xfId="5695" xr:uid="{00000000-0005-0000-0000-00003E160000}"/>
    <cellStyle name="Output 4" xfId="5696" xr:uid="{00000000-0005-0000-0000-00003F160000}"/>
    <cellStyle name="Output 4 2" xfId="5697" xr:uid="{00000000-0005-0000-0000-000040160000}"/>
    <cellStyle name="Output 5" xfId="5698" xr:uid="{00000000-0005-0000-0000-000041160000}"/>
    <cellStyle name="Output 5 2" xfId="5699" xr:uid="{00000000-0005-0000-0000-000042160000}"/>
    <cellStyle name="Output 6" xfId="5700" xr:uid="{00000000-0005-0000-0000-000043160000}"/>
    <cellStyle name="Output 6 2" xfId="5701" xr:uid="{00000000-0005-0000-0000-000044160000}"/>
    <cellStyle name="Output 7" xfId="5702" xr:uid="{00000000-0005-0000-0000-000045160000}"/>
    <cellStyle name="Output 8" xfId="5703" xr:uid="{00000000-0005-0000-0000-000046160000}"/>
    <cellStyle name="Output 9" xfId="5704" xr:uid="{00000000-0005-0000-0000-000047160000}"/>
    <cellStyle name="Page Number" xfId="5705" xr:uid="{00000000-0005-0000-0000-000048160000}"/>
    <cellStyle name="Pagina" xfId="5706" xr:uid="{00000000-0005-0000-0000-000049160000}"/>
    <cellStyle name="Percent" xfId="1" builtinId="5"/>
    <cellStyle name="Percent [2]" xfId="5707" xr:uid="{00000000-0005-0000-0000-00004B160000}"/>
    <cellStyle name="Percent 10" xfId="5708" xr:uid="{00000000-0005-0000-0000-00004C160000}"/>
    <cellStyle name="Percent 10 2" xfId="5709" xr:uid="{00000000-0005-0000-0000-00004D160000}"/>
    <cellStyle name="Percent 11" xfId="5710" xr:uid="{00000000-0005-0000-0000-00004E160000}"/>
    <cellStyle name="Percent 12" xfId="5711" xr:uid="{00000000-0005-0000-0000-00004F160000}"/>
    <cellStyle name="Percent 13" xfId="5712" xr:uid="{00000000-0005-0000-0000-000050160000}"/>
    <cellStyle name="Percent 14" xfId="5713" xr:uid="{00000000-0005-0000-0000-000051160000}"/>
    <cellStyle name="Percent 15" xfId="5714" xr:uid="{00000000-0005-0000-0000-000052160000}"/>
    <cellStyle name="Percent 16" xfId="5715" xr:uid="{00000000-0005-0000-0000-000053160000}"/>
    <cellStyle name="Percent 17" xfId="5716" xr:uid="{00000000-0005-0000-0000-000054160000}"/>
    <cellStyle name="Percent 18" xfId="5717" xr:uid="{00000000-0005-0000-0000-000055160000}"/>
    <cellStyle name="Percent 18 2" xfId="5718" xr:uid="{00000000-0005-0000-0000-000056160000}"/>
    <cellStyle name="Percent 18 3" xfId="5719" xr:uid="{00000000-0005-0000-0000-000057160000}"/>
    <cellStyle name="Percent 19" xfId="7" xr:uid="{00000000-0005-0000-0000-000058160000}"/>
    <cellStyle name="Percent 2" xfId="5720" xr:uid="{00000000-0005-0000-0000-000059160000}"/>
    <cellStyle name="Percent 2 10" xfId="5721" xr:uid="{00000000-0005-0000-0000-00005A160000}"/>
    <cellStyle name="Percent 2 11" xfId="5722" xr:uid="{00000000-0005-0000-0000-00005B160000}"/>
    <cellStyle name="Percent 2 12" xfId="5723" xr:uid="{00000000-0005-0000-0000-00005C160000}"/>
    <cellStyle name="Percent 2 13" xfId="5724" xr:uid="{00000000-0005-0000-0000-00005D160000}"/>
    <cellStyle name="Percent 2 14" xfId="5725" xr:uid="{00000000-0005-0000-0000-00005E160000}"/>
    <cellStyle name="Percent 2 15" xfId="5726" xr:uid="{00000000-0005-0000-0000-00005F160000}"/>
    <cellStyle name="Percent 2 16" xfId="5727" xr:uid="{00000000-0005-0000-0000-000060160000}"/>
    <cellStyle name="Percent 2 2" xfId="5728" xr:uid="{00000000-0005-0000-0000-000061160000}"/>
    <cellStyle name="Percent 2 2 2" xfId="5729" xr:uid="{00000000-0005-0000-0000-000062160000}"/>
    <cellStyle name="Percent 2 3" xfId="5730" xr:uid="{00000000-0005-0000-0000-000063160000}"/>
    <cellStyle name="Percent 2 3 2" xfId="5731" xr:uid="{00000000-0005-0000-0000-000064160000}"/>
    <cellStyle name="Percent 2 4" xfId="5732" xr:uid="{00000000-0005-0000-0000-000065160000}"/>
    <cellStyle name="Percent 2 5" xfId="5733" xr:uid="{00000000-0005-0000-0000-000066160000}"/>
    <cellStyle name="Percent 2 6" xfId="5734" xr:uid="{00000000-0005-0000-0000-000067160000}"/>
    <cellStyle name="Percent 2 7" xfId="5735" xr:uid="{00000000-0005-0000-0000-000068160000}"/>
    <cellStyle name="Percent 2 8" xfId="5736" xr:uid="{00000000-0005-0000-0000-000069160000}"/>
    <cellStyle name="Percent 2 9" xfId="5737" xr:uid="{00000000-0005-0000-0000-00006A160000}"/>
    <cellStyle name="Percent 20" xfId="5738" xr:uid="{00000000-0005-0000-0000-00006B160000}"/>
    <cellStyle name="Percent 21" xfId="5739" xr:uid="{00000000-0005-0000-0000-00006C160000}"/>
    <cellStyle name="Percent 3" xfId="5740" xr:uid="{00000000-0005-0000-0000-00006D160000}"/>
    <cellStyle name="Percent 3 2" xfId="5741" xr:uid="{00000000-0005-0000-0000-00006E160000}"/>
    <cellStyle name="Percent 3 3" xfId="5742" xr:uid="{00000000-0005-0000-0000-00006F160000}"/>
    <cellStyle name="Percent 3 3 2" xfId="5743" xr:uid="{00000000-0005-0000-0000-000070160000}"/>
    <cellStyle name="Percent 3 4" xfId="5744" xr:uid="{00000000-0005-0000-0000-000071160000}"/>
    <cellStyle name="Percent 4" xfId="5745" xr:uid="{00000000-0005-0000-0000-000072160000}"/>
    <cellStyle name="Percent 4 2" xfId="5746" xr:uid="{00000000-0005-0000-0000-000073160000}"/>
    <cellStyle name="Percent 4 3" xfId="5747" xr:uid="{00000000-0005-0000-0000-000074160000}"/>
    <cellStyle name="Percent 5" xfId="5748" xr:uid="{00000000-0005-0000-0000-000075160000}"/>
    <cellStyle name="Percent 6" xfId="5749" xr:uid="{00000000-0005-0000-0000-000076160000}"/>
    <cellStyle name="Percent 7" xfId="5750" xr:uid="{00000000-0005-0000-0000-000077160000}"/>
    <cellStyle name="Percent 8" xfId="5751" xr:uid="{00000000-0005-0000-0000-000078160000}"/>
    <cellStyle name="Percent 9" xfId="5752" xr:uid="{00000000-0005-0000-0000-000079160000}"/>
    <cellStyle name="Percent Comma" xfId="5753" xr:uid="{00000000-0005-0000-0000-00007A160000}"/>
    <cellStyle name="Percent SuppCalc (0.0)" xfId="5754" xr:uid="{00000000-0005-0000-0000-00007B160000}"/>
    <cellStyle name="Percent SuppCalc Input (0.0)" xfId="5755" xr:uid="{00000000-0005-0000-0000-00007C160000}"/>
    <cellStyle name="Percentage" xfId="5756" xr:uid="{00000000-0005-0000-0000-00007D160000}"/>
    <cellStyle name="PercentChange" xfId="5757" xr:uid="{00000000-0005-0000-0000-00007E160000}"/>
    <cellStyle name="Porcentagem%" xfId="5758" xr:uid="{00000000-0005-0000-0000-00007F160000}"/>
    <cellStyle name="Price" xfId="5759" xr:uid="{00000000-0005-0000-0000-000080160000}"/>
    <cellStyle name="PROJECT" xfId="5760" xr:uid="{00000000-0005-0000-0000-000081160000}"/>
    <cellStyle name="PROJECT R" xfId="5761" xr:uid="{00000000-0005-0000-0000-000082160000}"/>
    <cellStyle name="PROJECT_AQP Model_working__18" xfId="5762" xr:uid="{00000000-0005-0000-0000-000083160000}"/>
    <cellStyle name="r" xfId="5763" xr:uid="{00000000-0005-0000-0000-000084160000}"/>
    <cellStyle name="r_AQP Model_working__18" xfId="5764" xr:uid="{00000000-0005-0000-0000-000085160000}"/>
    <cellStyle name="r_KW Financials" xfId="5765" xr:uid="{00000000-0005-0000-0000-000086160000}"/>
    <cellStyle name="r_OutokumpuModelNEW" xfId="5766" xr:uid="{00000000-0005-0000-0000-000087160000}"/>
    <cellStyle name="r_Raw costs" xfId="5767" xr:uid="{00000000-0005-0000-0000-000088160000}"/>
    <cellStyle name="r_Sheet2" xfId="5768" xr:uid="{00000000-0005-0000-0000-000089160000}"/>
    <cellStyle name="r_SSABModel" xfId="5769" xr:uid="{00000000-0005-0000-0000-00008A160000}"/>
    <cellStyle name="r_Surcharge Calculator" xfId="5770" xr:uid="{00000000-0005-0000-0000-00008B160000}"/>
    <cellStyle name="r_Tables Seq Qrt" xfId="5771" xr:uid="{00000000-0005-0000-0000-00008C160000}"/>
    <cellStyle name="r_VA" xfId="5772" xr:uid="{00000000-0005-0000-0000-00008D160000}"/>
    <cellStyle name="r_Valuation" xfId="5773" xr:uid="{00000000-0005-0000-0000-00008E160000}"/>
    <cellStyle name="rate" xfId="5774" xr:uid="{00000000-0005-0000-0000-00008F160000}"/>
    <cellStyle name="Ratio" xfId="5775" xr:uid="{00000000-0005-0000-0000-000090160000}"/>
    <cellStyle name="Ratio Comma" xfId="5776" xr:uid="{00000000-0005-0000-0000-000091160000}"/>
    <cellStyle name="Ratio_Private" xfId="5777" xr:uid="{00000000-0005-0000-0000-000092160000}"/>
    <cellStyle name="RatioX" xfId="5778" xr:uid="{00000000-0005-0000-0000-000093160000}"/>
    <cellStyle name="Recovery" xfId="5779" xr:uid="{00000000-0005-0000-0000-000094160000}"/>
    <cellStyle name="Red Text" xfId="5780" xr:uid="{00000000-0005-0000-0000-000095160000}"/>
    <cellStyle name="Result" xfId="5781" xr:uid="{00000000-0005-0000-0000-000096160000}"/>
    <cellStyle name="Right" xfId="5782" xr:uid="{00000000-0005-0000-0000-000097160000}"/>
    <cellStyle name="Schlecht" xfId="5783" xr:uid="{00000000-0005-0000-0000-000098160000}"/>
    <cellStyle name="ScripFactor" xfId="5784" xr:uid="{00000000-0005-0000-0000-000099160000}"/>
    <cellStyle name="Section" xfId="5785" xr:uid="{00000000-0005-0000-0000-00009A160000}"/>
    <cellStyle name="SectionHeading" xfId="5786" xr:uid="{00000000-0005-0000-0000-00009B160000}"/>
    <cellStyle name="semestre" xfId="5787" xr:uid="{00000000-0005-0000-0000-00009C160000}"/>
    <cellStyle name="Shares" xfId="5788" xr:uid="{00000000-0005-0000-0000-00009D160000}"/>
    <cellStyle name="SS1000" xfId="5789" xr:uid="{00000000-0005-0000-0000-00009E160000}"/>
    <cellStyle name="Standard 2" xfId="5790" xr:uid="{00000000-0005-0000-0000-00009F160000}"/>
    <cellStyle name="Standard_21268" xfId="5791" xr:uid="{00000000-0005-0000-0000-0000A0160000}"/>
    <cellStyle name="Stock Comma" xfId="5792" xr:uid="{00000000-0005-0000-0000-0000A1160000}"/>
    <cellStyle name="Stock Price" xfId="5793" xr:uid="{00000000-0005-0000-0000-0000A2160000}"/>
    <cellStyle name="Style 1" xfId="5794" xr:uid="{00000000-0005-0000-0000-0000A3160000}"/>
    <cellStyle name="Style 2" xfId="5795" xr:uid="{00000000-0005-0000-0000-0000A4160000}"/>
    <cellStyle name="Subhead" xfId="5796" xr:uid="{00000000-0005-0000-0000-0000A5160000}"/>
    <cellStyle name="Subtitle" xfId="5797" xr:uid="{00000000-0005-0000-0000-0000A6160000}"/>
    <cellStyle name="Subtotal_left" xfId="5798" xr:uid="{00000000-0005-0000-0000-0000A7160000}"/>
    <cellStyle name="SuppCalc (0.0)" xfId="5799" xr:uid="{00000000-0005-0000-0000-0000A8160000}"/>
    <cellStyle name="SymbolBlue" xfId="5800" xr:uid="{00000000-0005-0000-0000-0000A9160000}"/>
    <cellStyle name="Table Head" xfId="5801" xr:uid="{00000000-0005-0000-0000-0000AA160000}"/>
    <cellStyle name="Table Head Aligned" xfId="5802" xr:uid="{00000000-0005-0000-0000-0000AB160000}"/>
    <cellStyle name="Table Head Blue" xfId="5803" xr:uid="{00000000-0005-0000-0000-0000AC160000}"/>
    <cellStyle name="Table Head Green" xfId="5804" xr:uid="{00000000-0005-0000-0000-0000AD160000}"/>
    <cellStyle name="Table Title" xfId="5805" xr:uid="{00000000-0005-0000-0000-0000AE160000}"/>
    <cellStyle name="Table Units" xfId="5806" xr:uid="{00000000-0005-0000-0000-0000AF160000}"/>
    <cellStyle name="TableBody" xfId="5807" xr:uid="{00000000-0005-0000-0000-0000B0160000}"/>
    <cellStyle name="TableBodyR" xfId="5808" xr:uid="{00000000-0005-0000-0000-0000B1160000}"/>
    <cellStyle name="TableColHeads" xfId="5809" xr:uid="{00000000-0005-0000-0000-0000B2160000}"/>
    <cellStyle name="Test" xfId="5810" xr:uid="{00000000-0005-0000-0000-0000B3160000}"/>
    <cellStyle name="tête chapitre" xfId="5811" xr:uid="{00000000-0005-0000-0000-0000B4160000}"/>
    <cellStyle name="threedecplace" xfId="5812" xr:uid="{00000000-0005-0000-0000-0000B5160000}"/>
    <cellStyle name="Times" xfId="5813" xr:uid="{00000000-0005-0000-0000-0000B6160000}"/>
    <cellStyle name="Title - PROJECT" xfId="5814" xr:uid="{00000000-0005-0000-0000-0000B7160000}"/>
    <cellStyle name="Title - Underline" xfId="5815" xr:uid="{00000000-0005-0000-0000-0000B8160000}"/>
    <cellStyle name="Title 2" xfId="5816" xr:uid="{00000000-0005-0000-0000-0000B9160000}"/>
    <cellStyle name="Title 2 2" xfId="5817" xr:uid="{00000000-0005-0000-0000-0000BA160000}"/>
    <cellStyle name="Title 2 3" xfId="5818" xr:uid="{00000000-0005-0000-0000-0000BB160000}"/>
    <cellStyle name="Title 2 4" xfId="5819" xr:uid="{00000000-0005-0000-0000-0000BC160000}"/>
    <cellStyle name="Title 3" xfId="5820" xr:uid="{00000000-0005-0000-0000-0000BD160000}"/>
    <cellStyle name="Title 4" xfId="5821" xr:uid="{00000000-0005-0000-0000-0000BE160000}"/>
    <cellStyle name="Title 5" xfId="5822" xr:uid="{00000000-0005-0000-0000-0000BF160000}"/>
    <cellStyle name="Title 6" xfId="5823" xr:uid="{00000000-0005-0000-0000-0000C0160000}"/>
    <cellStyle name="Title 7" xfId="5824" xr:uid="{00000000-0005-0000-0000-0000C1160000}"/>
    <cellStyle name="title1" xfId="5825" xr:uid="{00000000-0005-0000-0000-0000C2160000}"/>
    <cellStyle name="title2" xfId="5826" xr:uid="{00000000-0005-0000-0000-0000C3160000}"/>
    <cellStyle name="Titles" xfId="5827" xr:uid="{00000000-0005-0000-0000-0000C4160000}"/>
    <cellStyle name="Titles - Col. Headings" xfId="5828" xr:uid="{00000000-0005-0000-0000-0000C5160000}"/>
    <cellStyle name="Titles - Other" xfId="5829" xr:uid="{00000000-0005-0000-0000-0000C6160000}"/>
    <cellStyle name="Titles_ArcelorModel" xfId="5830" xr:uid="{00000000-0005-0000-0000-0000C7160000}"/>
    <cellStyle name="titre" xfId="5831" xr:uid="{00000000-0005-0000-0000-0000C8160000}"/>
    <cellStyle name="Top Edge" xfId="5832" xr:uid="{00000000-0005-0000-0000-0000C9160000}"/>
    <cellStyle name="TopGrey" xfId="5833" xr:uid="{00000000-0005-0000-0000-0000CA160000}"/>
    <cellStyle name="Total 10" xfId="5834" xr:uid="{00000000-0005-0000-0000-0000CB160000}"/>
    <cellStyle name="Total 11" xfId="5835" xr:uid="{00000000-0005-0000-0000-0000CC160000}"/>
    <cellStyle name="Total 12" xfId="5836" xr:uid="{00000000-0005-0000-0000-0000CD160000}"/>
    <cellStyle name="Total 13" xfId="5837" xr:uid="{00000000-0005-0000-0000-0000CE160000}"/>
    <cellStyle name="Total 14" xfId="5838" xr:uid="{00000000-0005-0000-0000-0000CF160000}"/>
    <cellStyle name="Total 15" xfId="5839" xr:uid="{00000000-0005-0000-0000-0000D0160000}"/>
    <cellStyle name="Total 16" xfId="5840" xr:uid="{00000000-0005-0000-0000-0000D1160000}"/>
    <cellStyle name="Total 17" xfId="5841" xr:uid="{00000000-0005-0000-0000-0000D2160000}"/>
    <cellStyle name="Total 18" xfId="5842" xr:uid="{00000000-0005-0000-0000-0000D3160000}"/>
    <cellStyle name="Total 19" xfId="5843" xr:uid="{00000000-0005-0000-0000-0000D4160000}"/>
    <cellStyle name="Total 2" xfId="5844" xr:uid="{00000000-0005-0000-0000-0000D5160000}"/>
    <cellStyle name="Total 2 2" xfId="5845" xr:uid="{00000000-0005-0000-0000-0000D6160000}"/>
    <cellStyle name="Total 2 2 2" xfId="5846" xr:uid="{00000000-0005-0000-0000-0000D7160000}"/>
    <cellStyle name="Total 2 3" xfId="5847" xr:uid="{00000000-0005-0000-0000-0000D8160000}"/>
    <cellStyle name="Total 2 3 2" xfId="5848" xr:uid="{00000000-0005-0000-0000-0000D9160000}"/>
    <cellStyle name="Total 2 4" xfId="5849" xr:uid="{00000000-0005-0000-0000-0000DA160000}"/>
    <cellStyle name="Total 2 4 2" xfId="5850" xr:uid="{00000000-0005-0000-0000-0000DB160000}"/>
    <cellStyle name="Total 2 5" xfId="5851" xr:uid="{00000000-0005-0000-0000-0000DC160000}"/>
    <cellStyle name="Total 20" xfId="5852" xr:uid="{00000000-0005-0000-0000-0000DD160000}"/>
    <cellStyle name="Total 21" xfId="5853" xr:uid="{00000000-0005-0000-0000-0000DE160000}"/>
    <cellStyle name="Total 22" xfId="5854" xr:uid="{00000000-0005-0000-0000-0000DF160000}"/>
    <cellStyle name="Total 23" xfId="5855" xr:uid="{00000000-0005-0000-0000-0000E0160000}"/>
    <cellStyle name="Total 24" xfId="5856" xr:uid="{00000000-0005-0000-0000-0000E1160000}"/>
    <cellStyle name="Total 25" xfId="5857" xr:uid="{00000000-0005-0000-0000-0000E2160000}"/>
    <cellStyle name="Total 26" xfId="5858" xr:uid="{00000000-0005-0000-0000-0000E3160000}"/>
    <cellStyle name="Total 27" xfId="5859" xr:uid="{00000000-0005-0000-0000-0000E4160000}"/>
    <cellStyle name="Total 28" xfId="5860" xr:uid="{00000000-0005-0000-0000-0000E5160000}"/>
    <cellStyle name="Total 29" xfId="5861" xr:uid="{00000000-0005-0000-0000-0000E6160000}"/>
    <cellStyle name="Total 3" xfId="5862" xr:uid="{00000000-0005-0000-0000-0000E7160000}"/>
    <cellStyle name="Total 3 2" xfId="5863" xr:uid="{00000000-0005-0000-0000-0000E8160000}"/>
    <cellStyle name="Total 30" xfId="5864" xr:uid="{00000000-0005-0000-0000-0000E9160000}"/>
    <cellStyle name="Total 4" xfId="5865" xr:uid="{00000000-0005-0000-0000-0000EA160000}"/>
    <cellStyle name="Total 4 2" xfId="5866" xr:uid="{00000000-0005-0000-0000-0000EB160000}"/>
    <cellStyle name="Total 5" xfId="5867" xr:uid="{00000000-0005-0000-0000-0000EC160000}"/>
    <cellStyle name="Total 5 2" xfId="5868" xr:uid="{00000000-0005-0000-0000-0000ED160000}"/>
    <cellStyle name="Total 6" xfId="5869" xr:uid="{00000000-0005-0000-0000-0000EE160000}"/>
    <cellStyle name="Total 6 2" xfId="5870" xr:uid="{00000000-0005-0000-0000-0000EF160000}"/>
    <cellStyle name="Total 7" xfId="5871" xr:uid="{00000000-0005-0000-0000-0000F0160000}"/>
    <cellStyle name="Total 8" xfId="5872" xr:uid="{00000000-0005-0000-0000-0000F1160000}"/>
    <cellStyle name="Total 9" xfId="5873" xr:uid="{00000000-0005-0000-0000-0000F2160000}"/>
    <cellStyle name="twodecplace" xfId="5874" xr:uid="{00000000-0005-0000-0000-0000F3160000}"/>
    <cellStyle name="Twodig" xfId="5875" xr:uid="{00000000-0005-0000-0000-0000F4160000}"/>
    <cellStyle name="Überschrift" xfId="5876" xr:uid="{00000000-0005-0000-0000-0000F5160000}"/>
    <cellStyle name="Überschrift 1" xfId="5877" xr:uid="{00000000-0005-0000-0000-0000F6160000}"/>
    <cellStyle name="Überschrift 1 2" xfId="5878" xr:uid="{00000000-0005-0000-0000-0000F7160000}"/>
    <cellStyle name="Überschrift 2" xfId="5879" xr:uid="{00000000-0005-0000-0000-0000F8160000}"/>
    <cellStyle name="Überschrift 2 2" xfId="5880" xr:uid="{00000000-0005-0000-0000-0000F9160000}"/>
    <cellStyle name="Überschrift 3" xfId="5881" xr:uid="{00000000-0005-0000-0000-0000FA160000}"/>
    <cellStyle name="Überschrift 3 2" xfId="5882" xr:uid="{00000000-0005-0000-0000-0000FB160000}"/>
    <cellStyle name="Überschrift 4" xfId="5883" xr:uid="{00000000-0005-0000-0000-0000FC160000}"/>
    <cellStyle name="Überschrift 4 2" xfId="5884" xr:uid="{00000000-0005-0000-0000-0000FD160000}"/>
    <cellStyle name="ubordinated Debt" xfId="5885" xr:uid="{00000000-0005-0000-0000-0000FE160000}"/>
    <cellStyle name="Underline" xfId="5886" xr:uid="{00000000-0005-0000-0000-0000FF160000}"/>
    <cellStyle name="Verknüpfte Zelle" xfId="5887" xr:uid="{00000000-0005-0000-0000-000000170000}"/>
    <cellStyle name="Währung [0]_21268" xfId="5888" xr:uid="{00000000-0005-0000-0000-000001170000}"/>
    <cellStyle name="Währung_21268" xfId="5889" xr:uid="{00000000-0005-0000-0000-000002170000}"/>
    <cellStyle name="Warnender Text" xfId="5890" xr:uid="{00000000-0005-0000-0000-000003170000}"/>
    <cellStyle name="Warning Text 10" xfId="5891" xr:uid="{00000000-0005-0000-0000-000004170000}"/>
    <cellStyle name="Warning Text 11" xfId="5892" xr:uid="{00000000-0005-0000-0000-000005170000}"/>
    <cellStyle name="Warning Text 12" xfId="5893" xr:uid="{00000000-0005-0000-0000-000006170000}"/>
    <cellStyle name="Warning Text 13" xfId="5894" xr:uid="{00000000-0005-0000-0000-000007170000}"/>
    <cellStyle name="Warning Text 14" xfId="5895" xr:uid="{00000000-0005-0000-0000-000008170000}"/>
    <cellStyle name="Warning Text 15" xfId="5896" xr:uid="{00000000-0005-0000-0000-000009170000}"/>
    <cellStyle name="Warning Text 16" xfId="5897" xr:uid="{00000000-0005-0000-0000-00000A170000}"/>
    <cellStyle name="Warning Text 17" xfId="5898" xr:uid="{00000000-0005-0000-0000-00000B170000}"/>
    <cellStyle name="Warning Text 18" xfId="5899" xr:uid="{00000000-0005-0000-0000-00000C170000}"/>
    <cellStyle name="Warning Text 19" xfId="5900" xr:uid="{00000000-0005-0000-0000-00000D170000}"/>
    <cellStyle name="Warning Text 2" xfId="5901" xr:uid="{00000000-0005-0000-0000-00000E170000}"/>
    <cellStyle name="Warning Text 2 2" xfId="5902" xr:uid="{00000000-0005-0000-0000-00000F170000}"/>
    <cellStyle name="Warning Text 2 3" xfId="5903" xr:uid="{00000000-0005-0000-0000-000010170000}"/>
    <cellStyle name="Warning Text 2 4" xfId="5904" xr:uid="{00000000-0005-0000-0000-000011170000}"/>
    <cellStyle name="Warning Text 20" xfId="5905" xr:uid="{00000000-0005-0000-0000-000012170000}"/>
    <cellStyle name="Warning Text 21" xfId="5906" xr:uid="{00000000-0005-0000-0000-000013170000}"/>
    <cellStyle name="Warning Text 22" xfId="5907" xr:uid="{00000000-0005-0000-0000-000014170000}"/>
    <cellStyle name="Warning Text 23" xfId="5908" xr:uid="{00000000-0005-0000-0000-000015170000}"/>
    <cellStyle name="Warning Text 24" xfId="5909" xr:uid="{00000000-0005-0000-0000-000016170000}"/>
    <cellStyle name="Warning Text 25" xfId="5910" xr:uid="{00000000-0005-0000-0000-000017170000}"/>
    <cellStyle name="Warning Text 26" xfId="5911" xr:uid="{00000000-0005-0000-0000-000018170000}"/>
    <cellStyle name="Warning Text 27" xfId="5912" xr:uid="{00000000-0005-0000-0000-000019170000}"/>
    <cellStyle name="Warning Text 28" xfId="5913" xr:uid="{00000000-0005-0000-0000-00001A170000}"/>
    <cellStyle name="Warning Text 29" xfId="5914" xr:uid="{00000000-0005-0000-0000-00001B170000}"/>
    <cellStyle name="Warning Text 3" xfId="5915" xr:uid="{00000000-0005-0000-0000-00001C170000}"/>
    <cellStyle name="Warning Text 3 2" xfId="5916" xr:uid="{00000000-0005-0000-0000-00001D170000}"/>
    <cellStyle name="Warning Text 30" xfId="5917" xr:uid="{00000000-0005-0000-0000-00001E170000}"/>
    <cellStyle name="Warning Text 4" xfId="5918" xr:uid="{00000000-0005-0000-0000-00001F170000}"/>
    <cellStyle name="Warning Text 5" xfId="5919" xr:uid="{00000000-0005-0000-0000-000020170000}"/>
    <cellStyle name="Warning Text 6" xfId="5920" xr:uid="{00000000-0005-0000-0000-000021170000}"/>
    <cellStyle name="Warning Text 7" xfId="5921" xr:uid="{00000000-0005-0000-0000-000022170000}"/>
    <cellStyle name="Warning Text 8" xfId="5922" xr:uid="{00000000-0005-0000-0000-000023170000}"/>
    <cellStyle name="Warning Text 9" xfId="5923" xr:uid="{00000000-0005-0000-0000-000024170000}"/>
    <cellStyle name="WingdingsBlack" xfId="5924" xr:uid="{00000000-0005-0000-0000-000025170000}"/>
    <cellStyle name="WingdingsRed" xfId="5925" xr:uid="{00000000-0005-0000-0000-000026170000}"/>
    <cellStyle name="WingdingsWhite" xfId="5926" xr:uid="{00000000-0005-0000-0000-000027170000}"/>
    <cellStyle name="WP" xfId="5927" xr:uid="{00000000-0005-0000-0000-000028170000}"/>
    <cellStyle name="x Men" xfId="5928" xr:uid="{00000000-0005-0000-0000-000029170000}"/>
    <cellStyle name="yellow" xfId="5929" xr:uid="{00000000-0005-0000-0000-00002A170000}"/>
    <cellStyle name="Zelle überprüfen" xfId="5930" xr:uid="{00000000-0005-0000-0000-00002B170000}"/>
    <cellStyle name="ZERO" xfId="5931" xr:uid="{00000000-0005-0000-0000-00002C170000}"/>
    <cellStyle name="zero = - [0]" xfId="5932" xr:uid="{00000000-0005-0000-0000-00002D170000}"/>
    <cellStyle name="ZERO = - [1]" xfId="5933" xr:uid="{00000000-0005-0000-0000-00002E170000}"/>
    <cellStyle name="zero = - [2]" xfId="5934" xr:uid="{00000000-0005-0000-0000-00002F170000}"/>
    <cellStyle name="ZERO = [-]" xfId="5935" xr:uid="{00000000-0005-0000-0000-000030170000}"/>
    <cellStyle name="ZERO_AQP Model_working__18" xfId="5936" xr:uid="{00000000-0005-0000-0000-000031170000}"/>
    <cellStyle name="標準_J子レポート作成用（XP版）" xfId="5937" xr:uid="{00000000-0005-0000-0000-000032170000}"/>
  </cellStyles>
  <dxfs count="413">
    <dxf>
      <font>
        <color theme="9" tint="0.39994506668294322"/>
      </font>
    </dxf>
    <dxf>
      <font>
        <color rgb="FF9C0006"/>
      </font>
    </dxf>
    <dxf>
      <fill>
        <patternFill>
          <bgColor theme="0" tint="-4.9989318521683403E-2"/>
        </patternFill>
      </fill>
    </dxf>
    <dxf>
      <font>
        <color theme="9" tint="0.39994506668294322"/>
      </font>
    </dxf>
    <dxf>
      <font>
        <color rgb="FF9C0006"/>
      </font>
    </dxf>
    <dxf>
      <fill>
        <patternFill>
          <bgColor theme="0" tint="-4.9989318521683403E-2"/>
        </patternFill>
      </fill>
    </dxf>
    <dxf>
      <font>
        <color theme="9" tint="0.39994506668294322"/>
      </font>
    </dxf>
    <dxf>
      <font>
        <color rgb="FF9C0006"/>
      </font>
    </dxf>
    <dxf>
      <fill>
        <patternFill>
          <bgColor theme="0" tint="-4.9989318521683403E-2"/>
        </patternFill>
      </fill>
    </dxf>
    <dxf>
      <font>
        <color theme="9" tint="0.39994506668294322"/>
      </font>
    </dxf>
    <dxf>
      <font>
        <color rgb="FF9C0006"/>
      </font>
    </dxf>
    <dxf>
      <fill>
        <patternFill>
          <bgColor theme="0" tint="-4.9989318521683403E-2"/>
        </patternFill>
      </fill>
    </dxf>
    <dxf>
      <font>
        <color theme="9" tint="0.39994506668294322"/>
      </font>
    </dxf>
    <dxf>
      <font>
        <color rgb="FF9C0006"/>
      </font>
    </dxf>
    <dxf>
      <fill>
        <patternFill>
          <bgColor theme="0" tint="-4.9989318521683403E-2"/>
        </patternFill>
      </fill>
    </dxf>
    <dxf>
      <font>
        <color theme="9" tint="0.39994506668294322"/>
      </font>
    </dxf>
    <dxf>
      <font>
        <color rgb="FF9C0006"/>
      </font>
    </dxf>
    <dxf>
      <fill>
        <patternFill>
          <bgColor theme="0" tint="-4.9989318521683403E-2"/>
        </patternFill>
      </fill>
    </dxf>
    <dxf>
      <font>
        <color theme="9" tint="0.39994506668294322"/>
      </font>
    </dxf>
    <dxf>
      <font>
        <color rgb="FF9C0006"/>
      </font>
    </dxf>
    <dxf>
      <fill>
        <patternFill>
          <bgColor theme="0" tint="-4.9989318521683403E-2"/>
        </patternFill>
      </fill>
    </dxf>
    <dxf>
      <font>
        <color theme="9" tint="0.39994506668294322"/>
      </font>
    </dxf>
    <dxf>
      <font>
        <color rgb="FF9C0006"/>
      </font>
    </dxf>
    <dxf>
      <fill>
        <patternFill>
          <bgColor theme="0" tint="-4.9989318521683403E-2"/>
        </patternFill>
      </fill>
    </dxf>
    <dxf>
      <font>
        <color theme="9" tint="0.39994506668294322"/>
      </font>
    </dxf>
    <dxf>
      <font>
        <color rgb="FF9C0006"/>
      </font>
    </dxf>
    <dxf>
      <fill>
        <patternFill>
          <bgColor theme="0" tint="-4.9989318521683403E-2"/>
        </patternFill>
      </fill>
    </dxf>
    <dxf>
      <font>
        <color rgb="FF00B050"/>
      </font>
    </dxf>
    <dxf>
      <font>
        <color rgb="FFC00000"/>
      </font>
    </dxf>
    <dxf>
      <font>
        <color theme="0" tint="-0.34998626667073579"/>
      </font>
    </dxf>
    <dxf>
      <fill>
        <patternFill>
          <bgColor theme="0" tint="-4.9989318521683403E-2"/>
        </patternFill>
      </fill>
    </dxf>
    <dxf>
      <font>
        <color rgb="FF00B050"/>
      </font>
    </dxf>
    <dxf>
      <font>
        <color rgb="FFC00000"/>
      </font>
    </dxf>
    <dxf>
      <font>
        <color theme="0" tint="-0.34998626667073579"/>
      </font>
    </dxf>
    <dxf>
      <fill>
        <patternFill>
          <bgColor theme="0" tint="-4.9989318521683403E-2"/>
        </patternFill>
      </fill>
    </dxf>
    <dxf>
      <font>
        <color rgb="FF00B050"/>
      </font>
    </dxf>
    <dxf>
      <font>
        <color rgb="FFC00000"/>
      </font>
    </dxf>
    <dxf>
      <font>
        <color theme="0" tint="-0.34998626667073579"/>
      </font>
    </dxf>
    <dxf>
      <fill>
        <patternFill>
          <bgColor theme="0" tint="-4.9989318521683403E-2"/>
        </patternFill>
      </fill>
    </dxf>
    <dxf>
      <font>
        <color rgb="FF00B050"/>
      </font>
    </dxf>
    <dxf>
      <font>
        <color rgb="FFC00000"/>
      </font>
    </dxf>
    <dxf>
      <font>
        <color theme="0" tint="-0.34998626667073579"/>
      </font>
    </dxf>
    <dxf>
      <fill>
        <patternFill>
          <bgColor theme="0" tint="-4.9989318521683403E-2"/>
        </patternFill>
      </fill>
    </dxf>
    <dxf>
      <fill>
        <patternFill>
          <bgColor theme="0" tint="-4.9989318521683403E-2"/>
        </patternFill>
      </fill>
    </dxf>
    <dxf>
      <font>
        <color rgb="FF00B050"/>
      </font>
    </dxf>
    <dxf>
      <font>
        <color rgb="FFC00000"/>
      </font>
    </dxf>
    <dxf>
      <font>
        <color theme="0" tint="-0.34998626667073579"/>
      </font>
    </dxf>
    <dxf>
      <fill>
        <patternFill>
          <bgColor theme="0" tint="-4.9989318521683403E-2"/>
        </patternFill>
      </fill>
    </dxf>
    <dxf>
      <font>
        <color theme="9" tint="0.39994506668294322"/>
      </font>
    </dxf>
    <dxf>
      <font>
        <color rgb="FF9C0006"/>
      </font>
    </dxf>
    <dxf>
      <fill>
        <patternFill>
          <bgColor theme="0" tint="-4.9989318521683403E-2"/>
        </patternFill>
      </fill>
    </dxf>
    <dxf>
      <fill>
        <patternFill>
          <bgColor theme="0" tint="-4.9989318521683403E-2"/>
        </patternFill>
      </fill>
    </dxf>
    <dxf>
      <font>
        <color rgb="FF9C0006"/>
      </font>
    </dxf>
    <dxf>
      <font>
        <color theme="9" tint="0.39994506668294322"/>
      </font>
    </dxf>
    <dxf>
      <font>
        <color rgb="FF9C0006"/>
      </font>
    </dxf>
    <dxf>
      <font>
        <color theme="9" tint="0.39994506668294322"/>
      </font>
    </dxf>
    <dxf>
      <fill>
        <patternFill>
          <bgColor theme="0" tint="-4.9989318521683403E-2"/>
        </patternFill>
      </fill>
    </dxf>
    <dxf>
      <font>
        <color theme="9" tint="0.39994506668294322"/>
      </font>
    </dxf>
    <dxf>
      <font>
        <color rgb="FF9C0006"/>
      </font>
    </dxf>
    <dxf>
      <fill>
        <patternFill>
          <bgColor theme="0" tint="-4.9989318521683403E-2"/>
        </patternFill>
      </fill>
    </dxf>
    <dxf>
      <fill>
        <patternFill>
          <bgColor theme="0" tint="-4.9989318521683403E-2"/>
        </patternFill>
      </fill>
    </dxf>
    <dxf>
      <font>
        <color rgb="FF9C0006"/>
      </font>
    </dxf>
    <dxf>
      <font>
        <color theme="9" tint="0.39994506668294322"/>
      </font>
    </dxf>
    <dxf>
      <font>
        <color rgb="FF9C0006"/>
      </font>
    </dxf>
    <dxf>
      <font>
        <color theme="9" tint="0.39994506668294322"/>
      </font>
    </dxf>
    <dxf>
      <fill>
        <patternFill>
          <bgColor theme="0" tint="-4.9989318521683403E-2"/>
        </patternFill>
      </fill>
    </dxf>
    <dxf>
      <fill>
        <patternFill>
          <bgColor theme="0" tint="-4.9989318521683403E-2"/>
        </patternFill>
      </fill>
    </dxf>
    <dxf>
      <font>
        <color theme="9" tint="0.39994506668294322"/>
      </font>
    </dxf>
    <dxf>
      <font>
        <color rgb="FF9C0006"/>
      </font>
    </dxf>
    <dxf>
      <fill>
        <patternFill>
          <bgColor theme="0" tint="-4.9989318521683403E-2"/>
        </patternFill>
      </fill>
    </dxf>
    <dxf>
      <font>
        <color rgb="FF9C0006"/>
      </font>
    </dxf>
    <dxf>
      <font>
        <color theme="9" tint="0.39994506668294322"/>
      </font>
    </dxf>
    <dxf>
      <fill>
        <patternFill>
          <bgColor theme="0" tint="-4.9989318521683403E-2"/>
        </patternFill>
      </fill>
    </dxf>
    <dxf>
      <font>
        <color theme="9" tint="0.39994506668294322"/>
      </font>
    </dxf>
    <dxf>
      <font>
        <color rgb="FF9C0006"/>
      </font>
    </dxf>
    <dxf>
      <fill>
        <patternFill>
          <bgColor theme="0" tint="-4.9989318521683403E-2"/>
        </patternFill>
      </fill>
    </dxf>
    <dxf>
      <font>
        <color rgb="FF9C0006"/>
      </font>
    </dxf>
    <dxf>
      <font>
        <color theme="9" tint="0.39994506668294322"/>
      </font>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ill>
        <patternFill>
          <bgColor theme="0" tint="-4.9989318521683403E-2"/>
        </patternFill>
      </fill>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ill>
        <patternFill>
          <bgColor theme="0" tint="-4.9989318521683403E-2"/>
        </patternFill>
      </fill>
    </dxf>
    <dxf>
      <font>
        <color rgb="FF9C0006"/>
      </font>
    </dxf>
    <dxf>
      <font>
        <color theme="9" tint="0.39994506668294322"/>
      </font>
    </dxf>
    <dxf>
      <font>
        <color rgb="FF9C0006"/>
      </font>
    </dxf>
    <dxf>
      <font>
        <color theme="9" tint="0.39994506668294322"/>
      </font>
    </dxf>
    <dxf>
      <fill>
        <patternFill>
          <bgColor theme="0" tint="-4.9989318521683403E-2"/>
        </patternFill>
      </fill>
    </dxf>
    <dxf>
      <fill>
        <patternFill>
          <bgColor theme="0" tint="-4.9989318521683403E-2"/>
        </patternFill>
      </fill>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ill>
        <patternFill>
          <bgColor theme="0" tint="-4.9989318521683403E-2"/>
        </patternFill>
      </fill>
    </dxf>
    <dxf>
      <font>
        <color rgb="FF9C0006"/>
      </font>
    </dxf>
    <dxf>
      <font>
        <color theme="9" tint="0.39994506668294322"/>
      </font>
    </dxf>
    <dxf>
      <font>
        <color rgb="FF9C0006"/>
      </font>
    </dxf>
    <dxf>
      <font>
        <color theme="9" tint="0.39994506668294322"/>
      </font>
    </dxf>
    <dxf>
      <fill>
        <patternFill>
          <bgColor theme="0" tint="-4.9989318521683403E-2"/>
        </patternFill>
      </fill>
    </dxf>
    <dxf>
      <font>
        <color theme="9" tint="0.39994506668294322"/>
      </font>
    </dxf>
    <dxf>
      <font>
        <color rgb="FF9C0006"/>
      </font>
    </dxf>
    <dxf>
      <fill>
        <patternFill>
          <bgColor theme="0" tint="-4.9989318521683403E-2"/>
        </patternFill>
      </fill>
    </dxf>
    <dxf>
      <font>
        <color rgb="FF9C0006"/>
      </font>
    </dxf>
    <dxf>
      <font>
        <color theme="9" tint="0.39994506668294322"/>
      </font>
    </dxf>
    <dxf>
      <fill>
        <patternFill>
          <bgColor theme="0" tint="-4.9989318521683403E-2"/>
        </patternFill>
      </fill>
    </dxf>
    <dxf>
      <font>
        <color theme="9" tint="0.39994506668294322"/>
      </font>
    </dxf>
    <dxf>
      <font>
        <color rgb="FF9C0006"/>
      </font>
    </dxf>
    <dxf>
      <fill>
        <patternFill>
          <bgColor theme="0" tint="-4.9989318521683403E-2"/>
        </patternFill>
      </fill>
    </dxf>
    <dxf>
      <font>
        <color rgb="FF9C0006"/>
      </font>
    </dxf>
    <dxf>
      <font>
        <color theme="9" tint="0.39994506668294322"/>
      </font>
    </dxf>
    <dxf>
      <fill>
        <patternFill>
          <bgColor theme="0" tint="-4.9989318521683403E-2"/>
        </patternFill>
      </fill>
    </dxf>
    <dxf>
      <font>
        <color theme="9" tint="0.39994506668294322"/>
      </font>
    </dxf>
    <dxf>
      <font>
        <color rgb="FF9C0006"/>
      </font>
    </dxf>
    <dxf>
      <font>
        <color rgb="FF9C0006"/>
      </font>
    </dxf>
    <dxf>
      <font>
        <color theme="9" tint="0.39994506668294322"/>
      </font>
    </dxf>
    <dxf>
      <font>
        <color theme="9" tint="0.39994506668294322"/>
      </font>
    </dxf>
    <dxf>
      <font>
        <color rgb="FF9C0006"/>
      </font>
    </dxf>
    <dxf>
      <font>
        <color rgb="FF9C0006"/>
      </font>
    </dxf>
    <dxf>
      <font>
        <color theme="9" tint="0.39994506668294322"/>
      </font>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dxf>
    <dxf>
      <font>
        <color theme="9" tint="0.39994506668294322"/>
      </font>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ill>
        <patternFill>
          <bgColor theme="0" tint="-4.9989318521683403E-2"/>
        </patternFill>
      </fill>
    </dxf>
    <dxf>
      <fill>
        <patternFill>
          <bgColor theme="0" tint="-4.9989318521683403E-2"/>
        </patternFill>
      </fill>
    </dxf>
    <dxf>
      <font>
        <color theme="9" tint="0.39994506668294322"/>
      </font>
    </dxf>
    <dxf>
      <font>
        <color rgb="FF9C0006"/>
      </font>
    </dxf>
    <dxf>
      <font>
        <color theme="9" tint="0.39994506668294322"/>
      </font>
    </dxf>
    <dxf>
      <font>
        <color rgb="FF9C0006"/>
      </font>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colors>
    <mruColors>
      <color rgb="FF350F4F"/>
      <color rgb="FF866F95"/>
      <color rgb="FF0F4430"/>
      <color rgb="FF6F8F83"/>
      <color rgb="FFA391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7.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943345</xdr:colOff>
      <xdr:row>3</xdr:row>
      <xdr:rowOff>85725</xdr:rowOff>
    </xdr:to>
    <xdr:pic>
      <xdr:nvPicPr>
        <xdr:cNvPr id="2" name="Picture 2" descr="http://lri.co.uk/portals/1/Images/Client%20Logos/World%20Gold%20Council.png">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552945" cy="57150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333745</xdr:colOff>
      <xdr:row>3</xdr:row>
      <xdr:rowOff>85725</xdr:rowOff>
    </xdr:to>
    <xdr:pic>
      <xdr:nvPicPr>
        <xdr:cNvPr id="2" name="Picture 2" descr="http://lri.co.uk/portals/1/Images/Client%20Logos/World%20Gold%20Council.png">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552945" cy="571500"/>
        </a:xfrm>
        <a:prstGeom prst="rect">
          <a:avLst/>
        </a:prstGeom>
        <a:no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3.%20Data\IFS%20Database\Reserve%20Asset%20Management%20Stats\2.%20Import%20Files\IFS%20Import%20Template_Monthl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3.%20Data\IFS%20Database\Final\2.%20Import%20Files\IFS%20Import%20Template_Monthly.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Market%20Intelligence%20and%20Statistics\Supply%20and%20demand\SND%20DATABOOK%20V1.2.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3.%20Data\IFS%20Database\Final\Import%20Files\IFS%20Import%20Template_Quarterly.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LONSRVFAP01\Pool\Market%20Intelligence%20and%20Statistics\ETFs\All%20data-ETFs%2020150109.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H:\2012\4.%20Research\6.%20Why%20the%20US%20shouldn't%20sell%20its%20gold\Gold%20Sales%20Comparison_IFS%20Import%20Template_Quarterly.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H:\Market%20Intelligence%20and%20Statistics\Central%20banks\Reserve%20Asset%20Management%20Stats\2.%20Import%20Files\IFS%20Import%20Template_Monthl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nkings Sorted"/>
      <sheetName val="Ranking"/>
      <sheetName val="1. Gold (Tonnes)"/>
      <sheetName val="2. Gold (US$ Millions)"/>
      <sheetName val="3. FX Reserves (US$ Millions)"/>
      <sheetName val="4.Total Reserves (US$ Millions)"/>
      <sheetName val="5. Gold (% Total Reserves)"/>
      <sheetName val="1. Instructions"/>
      <sheetName val="Gold_Monthly"/>
      <sheetName val="FX_Monthly"/>
      <sheetName val="Non-IFS 2"/>
      <sheetName val="Country Key"/>
      <sheetName val="Sheet3"/>
    </sheetNames>
    <sheetDataSet>
      <sheetData sheetId="0"/>
      <sheetData sheetId="1"/>
      <sheetData sheetId="2"/>
      <sheetData sheetId="3"/>
      <sheetData sheetId="4"/>
      <sheetData sheetId="5"/>
      <sheetData sheetId="6"/>
      <sheetData sheetId="7"/>
      <sheetData sheetId="8">
        <row r="2">
          <cell r="K2" t="str">
            <v>MIDHEADER</v>
          </cell>
        </row>
      </sheetData>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sorted data"/>
      <sheetName val="1. Gold (Tonnes)"/>
      <sheetName val="2. Gold (US$ Millions)"/>
      <sheetName val="3. FX Reserves (US$ Millions)"/>
      <sheetName val="4.Total Reserves (US$ Millions)"/>
      <sheetName val="5. Gold (% Total Reserves)"/>
      <sheetName val="1. Instructions"/>
      <sheetName val="Gold_Qrtly"/>
      <sheetName val="FX_Qrtly"/>
      <sheetName val="Non-IFS 2"/>
      <sheetName val="Country Key"/>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2">
          <cell r="K2" t="str">
            <v>MIDHEADER</v>
          </cell>
        </row>
      </sheetData>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putData&gt;&gt;&gt;"/>
      <sheetName val="jwl.ann"/>
      <sheetName val="jwl.qtr"/>
      <sheetName val="jwl.usd"/>
      <sheetName val="inv.ann"/>
      <sheetName val="inv.qtr"/>
      <sheetName val="sumry.GFMS"/>
      <sheetName val="end.user.A"/>
      <sheetName val="end.user.Q"/>
      <sheetName val="sumry.WGC.new"/>
      <sheetName val="Summaries&gt;&gt;&gt;"/>
      <sheetName val="supply.demand.vol"/>
      <sheetName val="demand.vol"/>
      <sheetName val="demand.val"/>
      <sheetName val="Investment.vol"/>
      <sheetName val="Investment.val"/>
      <sheetName val="bycountry.jewellery.vol"/>
      <sheetName val="bycountry.jewellery.val"/>
      <sheetName val="bycountry.jewellery.loc"/>
      <sheetName val="loc.ccy"/>
      <sheetName val="bycountry.NRI.vol"/>
      <sheetName val="bycountry.NRI.val"/>
      <sheetName val="bycountry.NRI.loc"/>
      <sheetName val="Output&gt;&gt;&gt;"/>
      <sheetName val="Table 1 and Table 2"/>
      <sheetName val="Table 3 and Table 4"/>
      <sheetName val="Table 5"/>
      <sheetName val="Table 6"/>
      <sheetName val="Table 7"/>
      <sheetName val="Table 8"/>
      <sheetName val="Table 9"/>
      <sheetName val="Tab 10 Historical data"/>
      <sheetName val="HistData&gt;&gt;&gt;"/>
      <sheetName val="Country.INVJWL.ANN"/>
      <sheetName val="Country.INVJWL.QTR"/>
      <sheetName val="Country.JWL.PRE"/>
      <sheetName val="YR"/>
      <sheetName val="QT"/>
      <sheetName val="Rawpivot"/>
      <sheetName val="Charts&gt;&gt;&gt;"/>
      <sheetName val="GDT.Appendix"/>
      <sheetName val="bycountry.demand.vo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row r="3">
          <cell r="A3" t="str">
            <v>Q3</v>
          </cell>
        </row>
      </sheetData>
      <sheetData sheetId="42">
        <row r="3">
          <cell r="A3" t="str">
            <v>Q3</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Gold (Tonnes)"/>
      <sheetName val="2. Gold (US$ Millions)"/>
      <sheetName val="3. FX Reserves (US$ Millions)"/>
      <sheetName val="4.Total Reserves (US$ Millions)"/>
      <sheetName val="5. Gold (% Total Reserves)"/>
      <sheetName val="1. Instructions"/>
      <sheetName val="Gold_Qrtly"/>
      <sheetName val="FX_Qrtly"/>
      <sheetName val="Non-IFS 2"/>
      <sheetName val="Country Key"/>
    </sheetNames>
    <sheetDataSet>
      <sheetData sheetId="0"/>
      <sheetData sheetId="1"/>
      <sheetData sheetId="2"/>
      <sheetData sheetId="3"/>
      <sheetData sheetId="4"/>
      <sheetData sheetId="5"/>
      <sheetData sheetId="6"/>
      <sheetData sheetId="7">
        <row r="2">
          <cell r="K2" t="str">
            <v>MIDHEADER</v>
          </cell>
        </row>
      </sheetData>
      <sheetData sheetId="8"/>
      <sheetData sheetId="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laimer"/>
      <sheetName val="Chart.Source"/>
      <sheetName val="Charts"/>
      <sheetName val="Table"/>
      <sheetName val="Summary"/>
      <sheetName val="Combined.Data"/>
      <sheetName val="Combined.Source"/>
      <sheetName val="Com.Table2"/>
      <sheetName val="Com.Table"/>
    </sheetNames>
    <sheetDataSet>
      <sheetData sheetId="0"/>
      <sheetData sheetId="1"/>
      <sheetData sheetId="2"/>
      <sheetData sheetId="3"/>
      <sheetData sheetId="4"/>
      <sheetData sheetId="5"/>
      <sheetData sheetId="6">
        <row r="3">
          <cell r="E3">
            <v>42004</v>
          </cell>
        </row>
        <row r="31">
          <cell r="E31">
            <v>1206</v>
          </cell>
        </row>
      </sheetData>
      <sheetData sheetId="7"/>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8"/>
      <sheetName val="Total central government de (2)"/>
      <sheetName val="Total Reserves Indexed"/>
      <sheetName val="G4 Gold"/>
      <sheetName val="G4 FX Reserves"/>
      <sheetName val="PIIGS Tonnes"/>
      <sheetName val="PIIGS (Gold US$)"/>
      <sheetName val="PIIGS (Total US$)"/>
      <sheetName val="Chart1 (2)"/>
      <sheetName val="1. Gold (Tonnes)"/>
      <sheetName val="Gold Indexed"/>
      <sheetName val="2. Gold (US$ Millions)"/>
      <sheetName val="3. FX Reserves (US$ Millions)"/>
      <sheetName val="Chart1"/>
      <sheetName val="4.Total Reserves (US$ Millions)"/>
      <sheetName val="5. Gold (% Total Reserves)"/>
      <sheetName val="1. Instructions"/>
      <sheetName val="Gold_Qrtly"/>
      <sheetName val="FX_Qrtly"/>
      <sheetName val="Non-IFS 2"/>
      <sheetName val="Country Key"/>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sheetData sheetId="12"/>
      <sheetData sheetId="13" refreshError="1"/>
      <sheetData sheetId="14"/>
      <sheetData sheetId="15"/>
      <sheetData sheetId="16"/>
      <sheetData sheetId="17">
        <row r="2">
          <cell r="K2" t="str">
            <v>MIDHEADER</v>
          </cell>
        </row>
      </sheetData>
      <sheetData sheetId="18">
        <row r="2">
          <cell r="K2" t="str">
            <v>MIDHEADER</v>
          </cell>
        </row>
      </sheetData>
      <sheetData sheetId="19">
        <row r="3">
          <cell r="B3">
            <v>0</v>
          </cell>
          <cell r="C3">
            <v>1</v>
          </cell>
          <cell r="D3">
            <v>2</v>
          </cell>
          <cell r="E3">
            <v>3</v>
          </cell>
          <cell r="F3">
            <v>4</v>
          </cell>
          <cell r="G3">
            <v>5</v>
          </cell>
          <cell r="H3">
            <v>6</v>
          </cell>
          <cell r="I3">
            <v>7</v>
          </cell>
          <cell r="J3">
            <v>8</v>
          </cell>
          <cell r="K3">
            <v>9</v>
          </cell>
          <cell r="L3">
            <v>10</v>
          </cell>
          <cell r="M3">
            <v>11</v>
          </cell>
          <cell r="N3">
            <v>12</v>
          </cell>
          <cell r="O3">
            <v>13</v>
          </cell>
          <cell r="P3">
            <v>14</v>
          </cell>
          <cell r="Q3">
            <v>15</v>
          </cell>
          <cell r="R3">
            <v>16</v>
          </cell>
          <cell r="S3">
            <v>17</v>
          </cell>
          <cell r="T3">
            <v>18</v>
          </cell>
          <cell r="U3">
            <v>19</v>
          </cell>
          <cell r="V3">
            <v>20</v>
          </cell>
          <cell r="W3">
            <v>21</v>
          </cell>
          <cell r="X3">
            <v>22</v>
          </cell>
          <cell r="Y3">
            <v>23</v>
          </cell>
          <cell r="Z3">
            <v>24</v>
          </cell>
          <cell r="AA3">
            <v>25</v>
          </cell>
          <cell r="AB3">
            <v>26</v>
          </cell>
          <cell r="AC3">
            <v>27</v>
          </cell>
          <cell r="AD3">
            <v>28</v>
          </cell>
          <cell r="AE3">
            <v>29</v>
          </cell>
          <cell r="AF3">
            <v>30</v>
          </cell>
          <cell r="AG3">
            <v>31</v>
          </cell>
          <cell r="AH3">
            <v>32</v>
          </cell>
          <cell r="AI3">
            <v>33</v>
          </cell>
          <cell r="AJ3">
            <v>34</v>
          </cell>
          <cell r="AK3">
            <v>35</v>
          </cell>
          <cell r="AL3">
            <v>36</v>
          </cell>
          <cell r="AM3">
            <v>37</v>
          </cell>
          <cell r="AN3">
            <v>38</v>
          </cell>
          <cell r="AO3">
            <v>39</v>
          </cell>
          <cell r="AP3">
            <v>40</v>
          </cell>
          <cell r="AQ3">
            <v>41</v>
          </cell>
          <cell r="AR3">
            <v>42</v>
          </cell>
          <cell r="AS3">
            <v>43</v>
          </cell>
          <cell r="AT3">
            <v>44</v>
          </cell>
        </row>
        <row r="4">
          <cell r="C4" t="str">
            <v>Q1 2000</v>
          </cell>
          <cell r="D4" t="str">
            <v>Q2 2000</v>
          </cell>
          <cell r="E4" t="str">
            <v>Q3 2000</v>
          </cell>
          <cell r="F4" t="str">
            <v>Q4 2000</v>
          </cell>
          <cell r="G4" t="str">
            <v>Q1 2001</v>
          </cell>
          <cell r="H4" t="str">
            <v>Q2 2001</v>
          </cell>
          <cell r="I4" t="str">
            <v>Q3 2001</v>
          </cell>
          <cell r="J4" t="str">
            <v>Q4 2001</v>
          </cell>
          <cell r="K4" t="str">
            <v>Q1 2002</v>
          </cell>
          <cell r="L4" t="str">
            <v>Q2 2002</v>
          </cell>
          <cell r="M4" t="str">
            <v>Q3 2002</v>
          </cell>
          <cell r="N4" t="str">
            <v>Q4 2002</v>
          </cell>
          <cell r="O4" t="str">
            <v>Q1 2003</v>
          </cell>
          <cell r="P4" t="str">
            <v>Q2 2003</v>
          </cell>
          <cell r="Q4" t="str">
            <v>Q3 2003</v>
          </cell>
          <cell r="R4" t="str">
            <v>Q4 2003</v>
          </cell>
          <cell r="S4" t="str">
            <v>Q1 2004</v>
          </cell>
          <cell r="T4" t="str">
            <v>Q2 2004</v>
          </cell>
          <cell r="U4" t="str">
            <v>Q3 2004</v>
          </cell>
          <cell r="V4" t="str">
            <v>Q4 2004</v>
          </cell>
          <cell r="W4" t="str">
            <v>Q1 2005</v>
          </cell>
          <cell r="X4" t="str">
            <v>Q2 2005</v>
          </cell>
          <cell r="Y4" t="str">
            <v>Q3 2005</v>
          </cell>
          <cell r="Z4" t="str">
            <v>Q4 2005</v>
          </cell>
          <cell r="AA4" t="str">
            <v>Q1 2006</v>
          </cell>
          <cell r="AB4" t="str">
            <v>Q2 2006</v>
          </cell>
          <cell r="AC4" t="str">
            <v>Q3 2006</v>
          </cell>
          <cell r="AD4" t="str">
            <v>Q4 2006</v>
          </cell>
          <cell r="AE4" t="str">
            <v>Q1 2007</v>
          </cell>
          <cell r="AF4" t="str">
            <v>Q2 2007</v>
          </cell>
          <cell r="AG4" t="str">
            <v>Q3 2007</v>
          </cell>
          <cell r="AH4" t="str">
            <v>Q4 2007</v>
          </cell>
          <cell r="AI4" t="str">
            <v>Q1 2008</v>
          </cell>
          <cell r="AJ4" t="str">
            <v>Q2 2008</v>
          </cell>
          <cell r="AK4" t="str">
            <v>Q3 2008</v>
          </cell>
          <cell r="AL4" t="str">
            <v>Q4 2008</v>
          </cell>
          <cell r="AM4" t="str">
            <v>Q1 2009</v>
          </cell>
          <cell r="AN4" t="str">
            <v>Q2 2009</v>
          </cell>
          <cell r="AO4" t="str">
            <v>Q3 2009</v>
          </cell>
          <cell r="AP4" t="str">
            <v>Q4 2009</v>
          </cell>
          <cell r="AQ4" t="str">
            <v>Q1 2010</v>
          </cell>
          <cell r="AR4" t="str">
            <v>Q2 2010</v>
          </cell>
          <cell r="AS4" t="str">
            <v>Q3 2010</v>
          </cell>
          <cell r="AT4" t="str">
            <v>Q4 2010</v>
          </cell>
        </row>
        <row r="5">
          <cell r="B5">
            <v>576</v>
          </cell>
          <cell r="C5">
            <v>0</v>
          </cell>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127.4124910578209</v>
          </cell>
          <cell r="Z5">
            <v>127.4124910578209</v>
          </cell>
          <cell r="AA5">
            <v>127.4124910578209</v>
          </cell>
          <cell r="AB5">
            <v>127.4124910578209</v>
          </cell>
          <cell r="AC5">
            <v>127.4124910578209</v>
          </cell>
          <cell r="AD5">
            <v>127.4</v>
          </cell>
          <cell r="AE5">
            <v>127.4</v>
          </cell>
          <cell r="AF5">
            <v>127.4</v>
          </cell>
          <cell r="AG5">
            <v>127.4</v>
          </cell>
          <cell r="AH5">
            <v>127.4</v>
          </cell>
          <cell r="AI5">
            <v>127.4</v>
          </cell>
          <cell r="AJ5">
            <v>127.4</v>
          </cell>
          <cell r="AK5">
            <v>127.4</v>
          </cell>
          <cell r="AL5">
            <v>127.4</v>
          </cell>
          <cell r="AM5">
            <v>127.4</v>
          </cell>
          <cell r="AN5">
            <v>127.4</v>
          </cell>
          <cell r="AO5">
            <v>127.4</v>
          </cell>
          <cell r="AP5">
            <v>127.39883673913721</v>
          </cell>
          <cell r="AQ5">
            <v>127.39883673913721</v>
          </cell>
          <cell r="AR5">
            <v>127.39883673913721</v>
          </cell>
          <cell r="AS5">
            <v>127.39883673913721</v>
          </cell>
          <cell r="AT5">
            <v>127.39883673913721</v>
          </cell>
        </row>
        <row r="6">
          <cell r="B6">
            <v>528</v>
          </cell>
          <cell r="C6">
            <v>422.11528634968033</v>
          </cell>
          <cell r="D6">
            <v>421.49322171716761</v>
          </cell>
          <cell r="E6">
            <v>421.49322171716761</v>
          </cell>
          <cell r="F6">
            <v>421.7598208453781</v>
          </cell>
          <cell r="G6">
            <v>421.7598208453781</v>
          </cell>
          <cell r="H6">
            <v>421.759820845391</v>
          </cell>
          <cell r="I6">
            <v>421.759820845391</v>
          </cell>
          <cell r="J6">
            <v>421.759820845391</v>
          </cell>
          <cell r="K6">
            <v>422.11528634968033</v>
          </cell>
          <cell r="L6">
            <v>421.22662258894417</v>
          </cell>
          <cell r="M6">
            <v>422.11528634968033</v>
          </cell>
          <cell r="N6">
            <v>421.22662258894417</v>
          </cell>
          <cell r="O6">
            <v>421.22662258894417</v>
          </cell>
          <cell r="P6">
            <v>421.22662258894417</v>
          </cell>
          <cell r="Q6">
            <v>423.0039501104165</v>
          </cell>
          <cell r="R6">
            <v>423.89261387115266</v>
          </cell>
          <cell r="S6">
            <v>423.89261387115266</v>
          </cell>
          <cell r="T6">
            <v>421.22662258894417</v>
          </cell>
          <cell r="U6">
            <v>422.11528634968033</v>
          </cell>
          <cell r="V6">
            <v>423.0039501104165</v>
          </cell>
          <cell r="W6">
            <v>423.89261387115266</v>
          </cell>
          <cell r="X6">
            <v>423.89261387115266</v>
          </cell>
          <cell r="Y6">
            <v>423.89261387115266</v>
          </cell>
          <cell r="Z6">
            <v>423.89261387115266</v>
          </cell>
          <cell r="AA6">
            <v>423.89261387115266</v>
          </cell>
          <cell r="AB6">
            <v>423.0039501104165</v>
          </cell>
          <cell r="AC6">
            <v>423.0039501104165</v>
          </cell>
          <cell r="AD6">
            <v>423.0039501104165</v>
          </cell>
          <cell r="AE6">
            <v>423.0039501104165</v>
          </cell>
          <cell r="AF6">
            <v>423.0039501104165</v>
          </cell>
          <cell r="AG6">
            <v>423.0039501104165</v>
          </cell>
          <cell r="AH6">
            <v>423.0039501104165</v>
          </cell>
          <cell r="AI6">
            <v>423.0039501104165</v>
          </cell>
          <cell r="AJ6">
            <v>422.4</v>
          </cell>
          <cell r="AK6">
            <v>422.4</v>
          </cell>
          <cell r="AL6">
            <v>423.62601474293177</v>
          </cell>
          <cell r="AM6">
            <v>423.62601474293177</v>
          </cell>
          <cell r="AN6">
            <v>423.62601474293177</v>
          </cell>
          <cell r="AO6">
            <v>423.62601474293177</v>
          </cell>
          <cell r="AP6">
            <v>423.626014742932</v>
          </cell>
          <cell r="AQ6">
            <v>423.626014742932</v>
          </cell>
          <cell r="AR6">
            <v>423.626014742932</v>
          </cell>
          <cell r="AS6">
            <v>423.626014742932</v>
          </cell>
          <cell r="AT6">
            <v>423.626014742932</v>
          </cell>
        </row>
        <row r="7">
          <cell r="B7">
            <v>913</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9.0264753883303861</v>
          </cell>
          <cell r="S7">
            <v>12.442760822674826</v>
          </cell>
          <cell r="T7">
            <v>12.455437626791051</v>
          </cell>
          <cell r="U7">
            <v>14.472188130453814</v>
          </cell>
          <cell r="V7">
            <v>14.102130959799744</v>
          </cell>
          <cell r="W7">
            <v>12.564978015835729</v>
          </cell>
          <cell r="X7">
            <v>12.63057335523553</v>
          </cell>
          <cell r="Y7">
            <v>15.648556682714981</v>
          </cell>
          <cell r="Z7">
            <v>16.406499956982959</v>
          </cell>
          <cell r="AA7">
            <v>16.403759145095723</v>
          </cell>
          <cell r="AB7">
            <v>16.476854569476647</v>
          </cell>
          <cell r="AC7">
            <v>18.565917317541039</v>
          </cell>
          <cell r="AD7">
            <v>20.100000000000001</v>
          </cell>
          <cell r="AE7">
            <v>20</v>
          </cell>
          <cell r="AF7">
            <v>20</v>
          </cell>
          <cell r="AG7">
            <v>20.106167092672102</v>
          </cell>
          <cell r="AH7">
            <v>20.450724530428641</v>
          </cell>
          <cell r="AI7">
            <v>19.541559023579765</v>
          </cell>
          <cell r="AJ7">
            <v>19.569708648815684</v>
          </cell>
          <cell r="AK7">
            <v>20.342814579429717</v>
          </cell>
          <cell r="AL7">
            <v>20.308738419399216</v>
          </cell>
          <cell r="AM7">
            <v>22.133690852509041</v>
          </cell>
          <cell r="AN7">
            <v>19.98994212352596</v>
          </cell>
          <cell r="AO7">
            <v>20.72507575565723</v>
          </cell>
          <cell r="AP7">
            <v>28.815177805019921</v>
          </cell>
          <cell r="AQ7">
            <v>28.471097994683621</v>
          </cell>
          <cell r="AR7">
            <v>28.517091290174282</v>
          </cell>
          <cell r="AS7">
            <v>30.046626052557034</v>
          </cell>
          <cell r="AT7">
            <v>35.283779439744947</v>
          </cell>
        </row>
        <row r="8">
          <cell r="B8">
            <v>993</v>
          </cell>
          <cell r="C8">
            <v>199.03135650079759</v>
          </cell>
          <cell r="D8">
            <v>199.1593240823436</v>
          </cell>
          <cell r="E8">
            <v>199.13088684200002</v>
          </cell>
          <cell r="F8">
            <v>199.21797589055217</v>
          </cell>
          <cell r="G8">
            <v>197.06918691709211</v>
          </cell>
          <cell r="H8">
            <v>197.03986101298781</v>
          </cell>
          <cell r="I8">
            <v>197.06918691709211</v>
          </cell>
          <cell r="J8">
            <v>197.03986101298781</v>
          </cell>
          <cell r="K8">
            <v>196.98209786853997</v>
          </cell>
          <cell r="L8">
            <v>196.95277196443567</v>
          </cell>
          <cell r="M8">
            <v>196.92433472409212</v>
          </cell>
          <cell r="N8">
            <v>196.92433472409212</v>
          </cell>
          <cell r="O8">
            <v>191.95937029285915</v>
          </cell>
          <cell r="P8">
            <v>193.50653390030081</v>
          </cell>
          <cell r="Q8">
            <v>193.50386790901862</v>
          </cell>
          <cell r="R8">
            <v>193.3936736026873</v>
          </cell>
          <cell r="S8">
            <v>194.31432925881001</v>
          </cell>
          <cell r="T8">
            <v>214.15730237228792</v>
          </cell>
          <cell r="U8">
            <v>212.22890201149045</v>
          </cell>
          <cell r="V8">
            <v>208.20236651159485</v>
          </cell>
          <cell r="W8">
            <v>165.7029108181483</v>
          </cell>
          <cell r="X8">
            <v>185.32993863776733</v>
          </cell>
          <cell r="Y8">
            <v>190.09495372283467</v>
          </cell>
          <cell r="Z8">
            <v>185.82403568873661</v>
          </cell>
          <cell r="AA8">
            <v>162.44684679881098</v>
          </cell>
          <cell r="AB8">
            <v>165.80332982311148</v>
          </cell>
          <cell r="AC8">
            <v>168.77591010277396</v>
          </cell>
          <cell r="AD8">
            <v>171.92444580706223</v>
          </cell>
          <cell r="AE8">
            <v>164.86401222801337</v>
          </cell>
          <cell r="AF8">
            <v>147.76345548016727</v>
          </cell>
          <cell r="AG8">
            <v>142.72650928431463</v>
          </cell>
          <cell r="AH8">
            <v>137.61313800503873</v>
          </cell>
          <cell r="AI8">
            <v>133.35643859111249</v>
          </cell>
          <cell r="AJ8">
            <v>160.33893635834477</v>
          </cell>
          <cell r="AK8">
            <v>124.65375438222316</v>
          </cell>
          <cell r="AL8">
            <v>124.7035195528244</v>
          </cell>
          <cell r="AM8">
            <v>119.6301381427816</v>
          </cell>
          <cell r="AN8">
            <v>119.51105719884296</v>
          </cell>
          <cell r="AO8">
            <v>119.54127176670799</v>
          </cell>
          <cell r="AP8">
            <v>154.36800454995847</v>
          </cell>
          <cell r="AQ8">
            <v>465.77444825088759</v>
          </cell>
          <cell r="AR8">
            <v>488.76329107737155</v>
          </cell>
          <cell r="AS8">
            <v>499.58099503681296</v>
          </cell>
          <cell r="AT8">
            <v>500.72292796935886</v>
          </cell>
        </row>
      </sheetData>
      <sheetData sheetId="2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nkings Sorted"/>
      <sheetName val="Ranking"/>
      <sheetName val="1. Gold (Tonnes)"/>
      <sheetName val="2. Gold (US$ Millions)"/>
      <sheetName val="3. FX Reserves (US$ Millions)"/>
      <sheetName val="4.Total Reserves (US$ Millions)"/>
      <sheetName val="5. Gold (% Total Reserves)"/>
      <sheetName val="1. Instructions"/>
      <sheetName val="Gold_Monthly"/>
      <sheetName val="FX_Monthly"/>
      <sheetName val="Non-IFS 2"/>
      <sheetName val="Country Key"/>
      <sheetName val="Sheet3"/>
    </sheetNames>
    <sheetDataSet>
      <sheetData sheetId="0"/>
      <sheetData sheetId="1"/>
      <sheetData sheetId="2"/>
      <sheetData sheetId="3"/>
      <sheetData sheetId="4"/>
      <sheetData sheetId="5"/>
      <sheetData sheetId="6"/>
      <sheetData sheetId="7"/>
      <sheetData sheetId="8">
        <row r="2">
          <cell r="K2" t="str">
            <v>MIDHEADER</v>
          </cell>
        </row>
      </sheetData>
      <sheetData sheetId="9"/>
      <sheetData sheetId="10"/>
      <sheetData sheetId="11"/>
      <sheetData sheetId="12"/>
    </sheetDataSet>
  </externalBook>
</externalLink>
</file>

<file path=xl/theme/theme1.xml><?xml version="1.0" encoding="utf-8"?>
<a:theme xmlns:a="http://schemas.openxmlformats.org/drawingml/2006/main" name="All Colours">
  <a:themeElements>
    <a:clrScheme name="WGC All Colours">
      <a:dk1>
        <a:sysClr val="windowText" lastClr="000000"/>
      </a:dk1>
      <a:lt1>
        <a:sysClr val="window" lastClr="FFFFFF"/>
      </a:lt1>
      <a:dk2>
        <a:srgbClr val="000000"/>
      </a:dk2>
      <a:lt2>
        <a:srgbClr val="FFFFFF"/>
      </a:lt2>
      <a:accent1>
        <a:srgbClr val="66001B"/>
      </a:accent1>
      <a:accent2>
        <a:srgbClr val="BA1126"/>
      </a:accent2>
      <a:accent3>
        <a:srgbClr val="350F4F"/>
      </a:accent3>
      <a:accent4>
        <a:srgbClr val="7A3271"/>
      </a:accent4>
      <a:accent5>
        <a:srgbClr val="0F4430"/>
      </a:accent5>
      <a:accent6>
        <a:srgbClr val="2EA350"/>
      </a:accent6>
      <a:hlink>
        <a:srgbClr val="0000FF"/>
      </a:hlink>
      <a:folHlink>
        <a:srgbClr val="800080"/>
      </a:folHlink>
    </a:clrScheme>
    <a:fontScheme name="WGC">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1:BD202"/>
  <sheetViews>
    <sheetView zoomScale="70" zoomScaleNormal="70" workbookViewId="0">
      <pane xSplit="12" ySplit="10" topLeftCell="AZ11" activePane="bottomRight" state="frozen"/>
      <selection activeCell="B32" sqref="B32"/>
      <selection pane="topRight" activeCell="B32" sqref="B32"/>
      <selection pane="bottomLeft" activeCell="B32" sqref="B32"/>
      <selection pane="bottomRight" sqref="A1:XFD1048576"/>
    </sheetView>
  </sheetViews>
  <sheetFormatPr defaultColWidth="9.21875" defaultRowHeight="15" customHeight="1"/>
  <cols>
    <col min="1" max="1" width="9.21875" style="24" customWidth="1"/>
    <col min="2" max="3" width="9.21875" style="11" customWidth="1"/>
    <col min="4" max="4" width="9.77734375" style="11" bestFit="1" customWidth="1"/>
    <col min="5" max="5" width="13.77734375" style="11" customWidth="1"/>
    <col min="6" max="6" width="36.77734375" style="11" bestFit="1" customWidth="1"/>
    <col min="7" max="7" width="12.5546875" style="11" bestFit="1" customWidth="1"/>
    <col min="8" max="8" width="6.5546875" style="11" bestFit="1" customWidth="1"/>
    <col min="9" max="9" width="4.5546875" style="24" bestFit="1" customWidth="1"/>
    <col min="10" max="10" width="21.77734375" style="11" bestFit="1" customWidth="1"/>
    <col min="11" max="11" width="32.5546875" style="11" bestFit="1" customWidth="1"/>
    <col min="12" max="37" width="11.21875" style="11" bestFit="1" customWidth="1"/>
    <col min="38" max="56" width="11.21875" style="11" customWidth="1"/>
    <col min="57" max="16384" width="9.21875" style="11"/>
  </cols>
  <sheetData>
    <row r="1" spans="1:56" ht="15" customHeight="1">
      <c r="B1" s="9"/>
      <c r="C1" s="9"/>
      <c r="D1" s="9"/>
      <c r="E1" s="9"/>
      <c r="F1" s="9"/>
      <c r="G1" s="9"/>
      <c r="H1" s="9"/>
      <c r="I1" s="10"/>
      <c r="J1" s="9"/>
      <c r="K1" s="9"/>
      <c r="L1" s="9"/>
      <c r="M1" s="10">
        <v>76</v>
      </c>
      <c r="N1" s="10">
        <v>77</v>
      </c>
      <c r="O1" s="10">
        <v>78</v>
      </c>
      <c r="P1" s="10">
        <v>79</v>
      </c>
      <c r="Q1" s="10">
        <v>80</v>
      </c>
      <c r="R1" s="10">
        <v>81</v>
      </c>
      <c r="S1" s="10">
        <v>82</v>
      </c>
      <c r="T1" s="10">
        <v>83</v>
      </c>
      <c r="U1" s="10">
        <v>84</v>
      </c>
      <c r="V1" s="10">
        <v>85</v>
      </c>
      <c r="W1" s="10">
        <v>86</v>
      </c>
      <c r="X1" s="10">
        <v>87</v>
      </c>
      <c r="Y1" s="10">
        <v>88</v>
      </c>
      <c r="Z1" s="10">
        <v>89</v>
      </c>
      <c r="AA1" s="10">
        <v>90</v>
      </c>
      <c r="AB1" s="10">
        <v>91</v>
      </c>
      <c r="AC1" s="10">
        <v>92</v>
      </c>
      <c r="AD1" s="10">
        <v>93</v>
      </c>
      <c r="AE1" s="10">
        <v>94</v>
      </c>
      <c r="AF1" s="10">
        <v>95</v>
      </c>
      <c r="AG1" s="10">
        <v>96</v>
      </c>
      <c r="AH1" s="10">
        <v>97</v>
      </c>
      <c r="AI1" s="10">
        <v>98</v>
      </c>
      <c r="AJ1" s="10">
        <v>99</v>
      </c>
      <c r="AK1" s="10">
        <v>100</v>
      </c>
      <c r="AL1" s="10">
        <v>101</v>
      </c>
      <c r="AM1" s="10">
        <v>102</v>
      </c>
      <c r="AN1" s="10">
        <v>103</v>
      </c>
      <c r="AO1" s="10">
        <v>104</v>
      </c>
      <c r="AP1" s="10">
        <v>105</v>
      </c>
      <c r="AQ1" s="10">
        <v>106</v>
      </c>
      <c r="AR1" s="10">
        <v>107</v>
      </c>
      <c r="AS1" s="10">
        <v>108</v>
      </c>
      <c r="AT1" s="10">
        <v>109</v>
      </c>
      <c r="AU1" s="10">
        <v>110</v>
      </c>
      <c r="AV1" s="10">
        <v>111</v>
      </c>
      <c r="AW1" s="10">
        <v>112</v>
      </c>
      <c r="AX1" s="10">
        <v>113</v>
      </c>
      <c r="AY1" s="10">
        <v>114</v>
      </c>
      <c r="AZ1" s="10">
        <v>115</v>
      </c>
      <c r="BA1" s="10">
        <v>116</v>
      </c>
      <c r="BB1" s="10">
        <v>117</v>
      </c>
      <c r="BC1" s="10">
        <v>118</v>
      </c>
      <c r="BD1" s="10">
        <v>119</v>
      </c>
    </row>
    <row r="2" spans="1:56" ht="15" customHeight="1">
      <c r="A2" s="24" t="s">
        <v>250</v>
      </c>
      <c r="B2" s="9" t="s">
        <v>13</v>
      </c>
      <c r="C2" s="9" t="s">
        <v>266</v>
      </c>
      <c r="D2" s="12"/>
      <c r="E2" s="12"/>
      <c r="F2" s="12" t="s">
        <v>112</v>
      </c>
      <c r="G2" s="12"/>
      <c r="H2" s="13"/>
      <c r="I2" s="14"/>
      <c r="J2" s="15" t="s">
        <v>111</v>
      </c>
      <c r="K2" s="12"/>
      <c r="L2" s="12" t="s">
        <v>112</v>
      </c>
      <c r="M2" s="15" t="s">
        <v>14</v>
      </c>
      <c r="N2" s="15" t="s">
        <v>15</v>
      </c>
      <c r="O2" s="15" t="s">
        <v>16</v>
      </c>
      <c r="P2" s="15" t="s">
        <v>17</v>
      </c>
      <c r="Q2" s="15" t="s">
        <v>18</v>
      </c>
      <c r="R2" s="15" t="s">
        <v>19</v>
      </c>
      <c r="S2" s="15" t="s">
        <v>20</v>
      </c>
      <c r="T2" s="15" t="s">
        <v>21</v>
      </c>
      <c r="U2" s="15" t="s">
        <v>22</v>
      </c>
      <c r="V2" s="15" t="s">
        <v>23</v>
      </c>
      <c r="W2" s="15" t="s">
        <v>24</v>
      </c>
      <c r="X2" s="15" t="s">
        <v>25</v>
      </c>
      <c r="Y2" s="15" t="s">
        <v>26</v>
      </c>
      <c r="Z2" s="15" t="s">
        <v>27</v>
      </c>
      <c r="AA2" s="15" t="s">
        <v>28</v>
      </c>
      <c r="AB2" s="15" t="s">
        <v>29</v>
      </c>
      <c r="AC2" s="15" t="s">
        <v>30</v>
      </c>
      <c r="AD2" s="15" t="s">
        <v>31</v>
      </c>
      <c r="AE2" s="15" t="s">
        <v>32</v>
      </c>
      <c r="AF2" s="15" t="s">
        <v>33</v>
      </c>
      <c r="AG2" s="15" t="s">
        <v>129</v>
      </c>
      <c r="AH2" s="15" t="s">
        <v>131</v>
      </c>
      <c r="AI2" s="15" t="s">
        <v>133</v>
      </c>
      <c r="AJ2" s="15" t="s">
        <v>135</v>
      </c>
      <c r="AK2" s="15" t="s">
        <v>136</v>
      </c>
      <c r="AL2" s="15" t="s">
        <v>176</v>
      </c>
      <c r="AM2" s="15" t="s">
        <v>177</v>
      </c>
      <c r="AN2" s="15" t="s">
        <v>182</v>
      </c>
      <c r="AO2" s="15" t="s">
        <v>228</v>
      </c>
      <c r="AP2" s="15" t="s">
        <v>229</v>
      </c>
      <c r="AQ2" s="15" t="s">
        <v>230</v>
      </c>
      <c r="AR2" s="15" t="s">
        <v>231</v>
      </c>
      <c r="AS2" s="15" t="s">
        <v>232</v>
      </c>
      <c r="AT2" s="15" t="s">
        <v>233</v>
      </c>
      <c r="AU2" s="15" t="s">
        <v>234</v>
      </c>
      <c r="AV2" s="15" t="s">
        <v>235</v>
      </c>
      <c r="AW2" s="15" t="s">
        <v>236</v>
      </c>
      <c r="AX2" s="15" t="s">
        <v>237</v>
      </c>
      <c r="AY2" s="15" t="s">
        <v>238</v>
      </c>
      <c r="AZ2" s="15" t="s">
        <v>239</v>
      </c>
      <c r="BA2" s="15" t="s">
        <v>240</v>
      </c>
      <c r="BB2" s="15" t="s">
        <v>241</v>
      </c>
      <c r="BC2" s="15" t="s">
        <v>242</v>
      </c>
      <c r="BD2" s="15" t="s">
        <v>243</v>
      </c>
    </row>
    <row r="3" spans="1:56" ht="15" customHeight="1">
      <c r="A3" s="24" t="s">
        <v>251</v>
      </c>
      <c r="B3" s="9" t="s">
        <v>138</v>
      </c>
      <c r="C3" s="9" t="s">
        <v>186</v>
      </c>
      <c r="D3" s="9"/>
      <c r="E3" s="9" t="s">
        <v>113</v>
      </c>
      <c r="F3" s="9" t="s">
        <v>243</v>
      </c>
      <c r="G3" s="9">
        <v>56</v>
      </c>
      <c r="H3" s="9"/>
      <c r="I3" s="10"/>
      <c r="J3" s="16">
        <v>4</v>
      </c>
      <c r="K3" s="9"/>
      <c r="L3" s="9" t="s">
        <v>11</v>
      </c>
      <c r="M3" s="9">
        <v>1</v>
      </c>
      <c r="N3" s="9">
        <v>2</v>
      </c>
      <c r="O3" s="9">
        <v>3</v>
      </c>
      <c r="P3" s="9">
        <v>4</v>
      </c>
      <c r="Q3" s="9">
        <v>1</v>
      </c>
      <c r="R3" s="9">
        <v>2</v>
      </c>
      <c r="S3" s="9">
        <v>3</v>
      </c>
      <c r="T3" s="9">
        <v>4</v>
      </c>
      <c r="U3" s="9">
        <v>1</v>
      </c>
      <c r="V3" s="9">
        <v>2</v>
      </c>
      <c r="W3" s="9">
        <v>3</v>
      </c>
      <c r="X3" s="9">
        <v>4</v>
      </c>
      <c r="Y3" s="9">
        <v>1</v>
      </c>
      <c r="Z3" s="9">
        <v>2</v>
      </c>
      <c r="AA3" s="9">
        <v>3</v>
      </c>
      <c r="AB3" s="9">
        <v>4</v>
      </c>
      <c r="AC3" s="9">
        <v>1</v>
      </c>
      <c r="AD3" s="9">
        <v>2</v>
      </c>
      <c r="AE3" s="9">
        <v>3</v>
      </c>
      <c r="AF3" s="9">
        <v>4</v>
      </c>
      <c r="AG3" s="9">
        <v>1</v>
      </c>
      <c r="AH3" s="9">
        <v>2</v>
      </c>
      <c r="AI3" s="9">
        <v>3</v>
      </c>
      <c r="AJ3" s="9">
        <v>4</v>
      </c>
      <c r="AK3" s="9">
        <v>1</v>
      </c>
      <c r="AL3" s="9">
        <v>2</v>
      </c>
      <c r="AM3" s="9">
        <v>3</v>
      </c>
      <c r="AN3" s="9">
        <v>4</v>
      </c>
      <c r="AO3" s="9">
        <v>1</v>
      </c>
      <c r="AP3" s="9">
        <v>2</v>
      </c>
      <c r="AQ3" s="9">
        <v>3</v>
      </c>
      <c r="AR3" s="9">
        <v>4</v>
      </c>
      <c r="AS3" s="9">
        <v>1</v>
      </c>
      <c r="AT3" s="9">
        <v>2</v>
      </c>
      <c r="AU3" s="9">
        <v>3</v>
      </c>
      <c r="AV3" s="9">
        <v>4</v>
      </c>
      <c r="AW3" s="9">
        <v>1</v>
      </c>
      <c r="AX3" s="9">
        <v>2</v>
      </c>
      <c r="AY3" s="9">
        <v>3</v>
      </c>
      <c r="AZ3" s="9">
        <v>4</v>
      </c>
      <c r="BA3" s="9">
        <v>1</v>
      </c>
      <c r="BB3" s="9">
        <v>2</v>
      </c>
      <c r="BC3" s="9">
        <v>3</v>
      </c>
      <c r="BD3" s="9">
        <v>4</v>
      </c>
    </row>
    <row r="4" spans="1:56" ht="15" customHeight="1">
      <c r="B4" s="9">
        <v>31.1035</v>
      </c>
      <c r="C4" s="9"/>
      <c r="D4" s="9"/>
      <c r="E4" s="9" t="s">
        <v>114</v>
      </c>
      <c r="F4" s="9" t="s">
        <v>242</v>
      </c>
      <c r="G4" s="9">
        <v>55</v>
      </c>
      <c r="H4" s="9"/>
      <c r="I4" s="10"/>
      <c r="J4" s="9"/>
      <c r="K4" s="9"/>
      <c r="L4" s="9" t="s">
        <v>10</v>
      </c>
      <c r="M4" s="23" t="s">
        <v>280</v>
      </c>
      <c r="N4" s="23" t="s">
        <v>280</v>
      </c>
      <c r="O4" s="23" t="s">
        <v>280</v>
      </c>
      <c r="P4" s="23" t="s">
        <v>280</v>
      </c>
      <c r="Q4" s="23" t="s">
        <v>281</v>
      </c>
      <c r="R4" s="23" t="s">
        <v>281</v>
      </c>
      <c r="S4" s="23" t="s">
        <v>281</v>
      </c>
      <c r="T4" s="23" t="s">
        <v>281</v>
      </c>
      <c r="U4" s="23" t="s">
        <v>282</v>
      </c>
      <c r="V4" s="23" t="s">
        <v>282</v>
      </c>
      <c r="W4" s="23" t="s">
        <v>282</v>
      </c>
      <c r="X4" s="23" t="s">
        <v>282</v>
      </c>
      <c r="Y4" s="23" t="s">
        <v>283</v>
      </c>
      <c r="Z4" s="23" t="s">
        <v>283</v>
      </c>
      <c r="AA4" s="23" t="s">
        <v>283</v>
      </c>
      <c r="AB4" s="23" t="s">
        <v>283</v>
      </c>
      <c r="AC4" s="23" t="s">
        <v>284</v>
      </c>
      <c r="AD4" s="23" t="s">
        <v>284</v>
      </c>
      <c r="AE4" s="23" t="s">
        <v>284</v>
      </c>
      <c r="AF4" s="23" t="s">
        <v>284</v>
      </c>
      <c r="AG4" s="23" t="s">
        <v>285</v>
      </c>
      <c r="AH4" s="23" t="s">
        <v>285</v>
      </c>
      <c r="AI4" s="23" t="s">
        <v>285</v>
      </c>
      <c r="AJ4" s="23" t="s">
        <v>285</v>
      </c>
      <c r="AK4" s="23" t="s">
        <v>286</v>
      </c>
      <c r="AL4" s="23" t="s">
        <v>286</v>
      </c>
      <c r="AM4" s="23" t="s">
        <v>286</v>
      </c>
      <c r="AN4" s="23" t="s">
        <v>286</v>
      </c>
      <c r="AO4" s="23" t="s">
        <v>287</v>
      </c>
      <c r="AP4" s="23" t="s">
        <v>287</v>
      </c>
      <c r="AQ4" s="23" t="s">
        <v>287</v>
      </c>
      <c r="AR4" s="23" t="s">
        <v>287</v>
      </c>
      <c r="AS4" s="23" t="s">
        <v>288</v>
      </c>
      <c r="AT4" s="23" t="s">
        <v>288</v>
      </c>
      <c r="AU4" s="23" t="s">
        <v>288</v>
      </c>
      <c r="AV4" s="23" t="s">
        <v>288</v>
      </c>
      <c r="AW4" s="23" t="s">
        <v>289</v>
      </c>
      <c r="AX4" s="23" t="s">
        <v>289</v>
      </c>
      <c r="AY4" s="23" t="s">
        <v>289</v>
      </c>
      <c r="AZ4" s="23" t="s">
        <v>289</v>
      </c>
      <c r="BA4" s="23" t="s">
        <v>290</v>
      </c>
      <c r="BB4" s="23" t="s">
        <v>290</v>
      </c>
      <c r="BC4" s="23" t="s">
        <v>290</v>
      </c>
      <c r="BD4" s="23" t="s">
        <v>290</v>
      </c>
    </row>
    <row r="5" spans="1:56" ht="15" customHeight="1">
      <c r="B5" s="9">
        <v>32150.746599999999</v>
      </c>
      <c r="C5" s="9"/>
      <c r="D5" s="9"/>
      <c r="E5" s="9" t="s">
        <v>115</v>
      </c>
      <c r="F5" s="9" t="s">
        <v>239</v>
      </c>
      <c r="G5" s="9">
        <v>52</v>
      </c>
      <c r="H5" s="9"/>
      <c r="I5" s="10"/>
      <c r="J5" s="9"/>
      <c r="K5" s="9"/>
      <c r="L5" s="9"/>
      <c r="M5" s="10">
        <v>77</v>
      </c>
      <c r="N5" s="10">
        <v>78</v>
      </c>
      <c r="O5" s="10">
        <v>79</v>
      </c>
      <c r="P5" s="10">
        <v>80</v>
      </c>
      <c r="Q5" s="10">
        <v>81</v>
      </c>
      <c r="R5" s="10">
        <v>82</v>
      </c>
      <c r="S5" s="10">
        <v>83</v>
      </c>
      <c r="T5" s="10">
        <v>84</v>
      </c>
      <c r="U5" s="10">
        <v>85</v>
      </c>
      <c r="V5" s="10">
        <v>86</v>
      </c>
      <c r="W5" s="10">
        <v>87</v>
      </c>
      <c r="X5" s="10">
        <v>88</v>
      </c>
      <c r="Y5" s="10">
        <v>89</v>
      </c>
      <c r="Z5" s="10">
        <v>90</v>
      </c>
      <c r="AA5" s="10">
        <v>91</v>
      </c>
      <c r="AB5" s="10">
        <v>92</v>
      </c>
      <c r="AC5" s="10">
        <v>93</v>
      </c>
      <c r="AD5" s="10">
        <v>94</v>
      </c>
      <c r="AE5" s="10">
        <v>95</v>
      </c>
      <c r="AF5" s="10">
        <v>96</v>
      </c>
      <c r="AG5" s="10">
        <v>97</v>
      </c>
      <c r="AH5" s="10">
        <v>98</v>
      </c>
      <c r="AI5" s="10">
        <v>99</v>
      </c>
      <c r="AJ5" s="10">
        <v>100</v>
      </c>
      <c r="AK5" s="10">
        <v>101</v>
      </c>
      <c r="AL5" s="10">
        <v>102</v>
      </c>
      <c r="AM5" s="10">
        <v>103</v>
      </c>
      <c r="AN5" s="10">
        <v>104</v>
      </c>
      <c r="AO5" s="10">
        <v>105</v>
      </c>
      <c r="AP5" s="10">
        <v>106</v>
      </c>
      <c r="AQ5" s="10">
        <v>107</v>
      </c>
      <c r="AR5" s="10">
        <v>108</v>
      </c>
      <c r="AS5" s="10">
        <v>109</v>
      </c>
      <c r="AT5" s="10">
        <v>110</v>
      </c>
      <c r="AU5" s="10">
        <v>111</v>
      </c>
      <c r="AV5" s="10">
        <v>112</v>
      </c>
      <c r="AW5" s="10">
        <v>113</v>
      </c>
      <c r="AX5" s="10">
        <v>114</v>
      </c>
      <c r="AY5" s="10">
        <v>115</v>
      </c>
      <c r="AZ5" s="10">
        <v>116</v>
      </c>
      <c r="BA5" s="10">
        <v>117</v>
      </c>
      <c r="BB5" s="10">
        <v>118</v>
      </c>
      <c r="BC5" s="10">
        <v>119</v>
      </c>
      <c r="BD5" s="10">
        <v>120</v>
      </c>
    </row>
    <row r="6" spans="1:56" ht="15" customHeight="1">
      <c r="B6" s="9"/>
      <c r="C6" s="9"/>
      <c r="D6" s="9"/>
      <c r="E6" s="9"/>
      <c r="F6" s="9"/>
      <c r="G6" s="9"/>
      <c r="H6" s="9"/>
      <c r="I6" s="10"/>
      <c r="J6" s="9"/>
      <c r="K6" s="9"/>
      <c r="L6" s="9"/>
      <c r="M6" s="10">
        <v>75</v>
      </c>
      <c r="N6" s="10">
        <v>76</v>
      </c>
      <c r="O6" s="10">
        <v>77</v>
      </c>
      <c r="P6" s="10">
        <v>78</v>
      </c>
      <c r="Q6" s="10">
        <v>79</v>
      </c>
      <c r="R6" s="10">
        <v>80</v>
      </c>
      <c r="S6" s="10">
        <v>81</v>
      </c>
      <c r="T6" s="10">
        <v>82</v>
      </c>
      <c r="U6" s="10">
        <v>83</v>
      </c>
      <c r="V6" s="10">
        <v>84</v>
      </c>
      <c r="W6" s="10">
        <v>85</v>
      </c>
      <c r="X6" s="10">
        <v>86</v>
      </c>
      <c r="Y6" s="10">
        <v>87</v>
      </c>
      <c r="Z6" s="10">
        <v>88</v>
      </c>
      <c r="AA6" s="10">
        <v>89</v>
      </c>
      <c r="AB6" s="10">
        <v>90</v>
      </c>
      <c r="AC6" s="10">
        <v>91</v>
      </c>
      <c r="AD6" s="10">
        <v>92</v>
      </c>
      <c r="AE6" s="10">
        <v>93</v>
      </c>
      <c r="AF6" s="10">
        <v>94</v>
      </c>
      <c r="AG6" s="10">
        <v>95</v>
      </c>
      <c r="AH6" s="10">
        <v>96</v>
      </c>
      <c r="AI6" s="10">
        <v>97</v>
      </c>
      <c r="AJ6" s="10">
        <v>98</v>
      </c>
      <c r="AK6" s="10">
        <v>99</v>
      </c>
      <c r="AL6" s="10">
        <v>100</v>
      </c>
      <c r="AM6" s="10">
        <v>101</v>
      </c>
      <c r="AN6" s="10">
        <v>102</v>
      </c>
      <c r="AO6" s="10">
        <v>103</v>
      </c>
      <c r="AP6" s="10">
        <v>104</v>
      </c>
      <c r="AQ6" s="10">
        <v>105</v>
      </c>
      <c r="AR6" s="10">
        <v>106</v>
      </c>
      <c r="AS6" s="10">
        <v>107</v>
      </c>
      <c r="AT6" s="10">
        <v>108</v>
      </c>
      <c r="AU6" s="10">
        <v>109</v>
      </c>
      <c r="AV6" s="10">
        <v>110</v>
      </c>
      <c r="AW6" s="10">
        <v>111</v>
      </c>
      <c r="AX6" s="10">
        <v>112</v>
      </c>
      <c r="AY6" s="10">
        <v>113</v>
      </c>
      <c r="AZ6" s="10">
        <v>114</v>
      </c>
      <c r="BA6" s="10">
        <v>115</v>
      </c>
      <c r="BB6" s="10">
        <v>116</v>
      </c>
      <c r="BC6" s="10">
        <v>117</v>
      </c>
      <c r="BD6" s="10">
        <v>118</v>
      </c>
    </row>
    <row r="7" spans="1:56" ht="15" customHeight="1">
      <c r="B7" s="9"/>
      <c r="C7" s="9"/>
      <c r="D7" s="25"/>
      <c r="E7" s="25"/>
      <c r="F7" s="25" t="s">
        <v>126</v>
      </c>
      <c r="G7" s="25"/>
      <c r="H7" s="25"/>
      <c r="I7" s="26"/>
      <c r="J7" s="25"/>
      <c r="K7" s="25" t="s">
        <v>126</v>
      </c>
      <c r="L7" s="25" t="s">
        <v>116</v>
      </c>
      <c r="M7" s="27">
        <v>1109.1199999999999</v>
      </c>
      <c r="N7" s="27">
        <v>1196.74</v>
      </c>
      <c r="O7" s="27">
        <v>1226.75</v>
      </c>
      <c r="P7" s="27">
        <v>1366.78</v>
      </c>
      <c r="Q7" s="27">
        <v>1386.27</v>
      </c>
      <c r="R7" s="27">
        <v>1506.13</v>
      </c>
      <c r="S7" s="27">
        <v>1702.12</v>
      </c>
      <c r="T7" s="27">
        <v>1688.01</v>
      </c>
      <c r="U7" s="27">
        <v>1690.57</v>
      </c>
      <c r="V7" s="27">
        <v>1609.49</v>
      </c>
      <c r="W7" s="27">
        <v>1652</v>
      </c>
      <c r="X7" s="27">
        <v>1721.79</v>
      </c>
      <c r="Y7" s="27">
        <v>1631.77</v>
      </c>
      <c r="Z7" s="27">
        <v>1414.8</v>
      </c>
      <c r="AA7" s="27">
        <v>1326.28</v>
      </c>
      <c r="AB7" s="27">
        <v>1276.1600000000001</v>
      </c>
      <c r="AC7" s="27">
        <v>1293.06</v>
      </c>
      <c r="AD7" s="27">
        <v>1288.3900000000001</v>
      </c>
      <c r="AE7" s="27">
        <v>1281.94</v>
      </c>
      <c r="AF7" s="27">
        <v>1201.4000000000001</v>
      </c>
      <c r="AG7" s="27">
        <v>1218.45</v>
      </c>
      <c r="AH7" s="27">
        <v>1192.3499999999999</v>
      </c>
      <c r="AI7" s="27">
        <v>1124.31</v>
      </c>
      <c r="AJ7" s="27">
        <v>1106.45</v>
      </c>
      <c r="AK7" s="27">
        <v>1182.56</v>
      </c>
      <c r="AL7" s="27">
        <v>1259.6199999999999</v>
      </c>
      <c r="AM7" s="27">
        <v>1334.78</v>
      </c>
      <c r="AN7" s="27">
        <v>1221.55</v>
      </c>
      <c r="AO7" s="27">
        <v>1219.49</v>
      </c>
      <c r="AP7" s="27">
        <v>1256.5899999999999</v>
      </c>
      <c r="AQ7" s="27">
        <v>1277.9100000000001</v>
      </c>
      <c r="AR7" s="27">
        <v>1275.42</v>
      </c>
      <c r="AS7" s="27">
        <v>1329.28</v>
      </c>
      <c r="AT7" s="27">
        <v>1305.99</v>
      </c>
      <c r="AU7" s="27">
        <v>1213.19</v>
      </c>
      <c r="AV7" s="27">
        <v>1226.28</v>
      </c>
      <c r="AW7" s="27">
        <v>1303.79</v>
      </c>
      <c r="AX7" s="27">
        <v>1309.3900000000001</v>
      </c>
      <c r="AY7" s="27">
        <v>1472.47</v>
      </c>
      <c r="AZ7" s="27">
        <v>1480.96</v>
      </c>
      <c r="BA7" s="27">
        <v>1582.8</v>
      </c>
      <c r="BB7" s="27">
        <v>1711.13</v>
      </c>
      <c r="BC7" s="27">
        <v>1908.56</v>
      </c>
      <c r="BD7" s="27">
        <v>1874.23</v>
      </c>
    </row>
    <row r="8" spans="1:56" ht="15" customHeight="1">
      <c r="B8" s="9"/>
      <c r="C8" s="9"/>
      <c r="D8" s="9"/>
      <c r="E8" s="9"/>
      <c r="F8" s="9"/>
      <c r="G8" s="9"/>
      <c r="H8" s="9"/>
      <c r="I8" s="10"/>
      <c r="J8" s="9"/>
      <c r="K8" s="9"/>
      <c r="L8" s="9"/>
      <c r="M8" s="9">
        <v>13</v>
      </c>
      <c r="N8" s="9">
        <v>14</v>
      </c>
      <c r="O8" s="9">
        <v>15</v>
      </c>
      <c r="P8" s="9">
        <v>16</v>
      </c>
      <c r="Q8" s="9">
        <v>17</v>
      </c>
      <c r="R8" s="9">
        <v>18</v>
      </c>
      <c r="S8" s="9">
        <v>19</v>
      </c>
      <c r="T8" s="9">
        <v>20</v>
      </c>
      <c r="U8" s="9">
        <v>21</v>
      </c>
      <c r="V8" s="9">
        <v>22</v>
      </c>
      <c r="W8" s="9">
        <v>23</v>
      </c>
      <c r="X8" s="9">
        <v>24</v>
      </c>
      <c r="Y8" s="9">
        <v>25</v>
      </c>
      <c r="Z8" s="9">
        <v>26</v>
      </c>
      <c r="AA8" s="9">
        <v>27</v>
      </c>
      <c r="AB8" s="9">
        <v>28</v>
      </c>
      <c r="AC8" s="9">
        <v>29</v>
      </c>
      <c r="AD8" s="9">
        <v>30</v>
      </c>
      <c r="AE8" s="9">
        <v>31</v>
      </c>
      <c r="AF8" s="9">
        <v>32</v>
      </c>
      <c r="AG8" s="9">
        <v>33</v>
      </c>
      <c r="AH8" s="9">
        <v>34</v>
      </c>
      <c r="AI8" s="9">
        <v>35</v>
      </c>
      <c r="AJ8" s="9">
        <v>36</v>
      </c>
      <c r="AK8" s="9">
        <v>37</v>
      </c>
      <c r="AL8" s="9">
        <v>38</v>
      </c>
      <c r="AM8" s="9">
        <v>39</v>
      </c>
      <c r="AN8" s="9">
        <v>40</v>
      </c>
      <c r="AO8" s="9">
        <v>41</v>
      </c>
      <c r="AP8" s="9">
        <v>42</v>
      </c>
      <c r="AQ8" s="9">
        <v>43</v>
      </c>
      <c r="AR8" s="9">
        <v>44</v>
      </c>
      <c r="AS8" s="9">
        <v>45</v>
      </c>
      <c r="AT8" s="9">
        <v>46</v>
      </c>
      <c r="AU8" s="9">
        <v>47</v>
      </c>
      <c r="AV8" s="9">
        <v>48</v>
      </c>
      <c r="AW8" s="9">
        <v>49</v>
      </c>
      <c r="AX8" s="9">
        <v>50</v>
      </c>
      <c r="AY8" s="9">
        <v>51</v>
      </c>
      <c r="AZ8" s="9">
        <v>52</v>
      </c>
      <c r="BA8" s="9">
        <v>53</v>
      </c>
      <c r="BB8" s="9">
        <v>54</v>
      </c>
      <c r="BC8" s="9">
        <v>55</v>
      </c>
      <c r="BD8" s="9">
        <v>56</v>
      </c>
    </row>
    <row r="9" spans="1:56" ht="15" customHeight="1">
      <c r="B9" s="17"/>
      <c r="C9" s="17"/>
      <c r="D9" s="17" t="s">
        <v>117</v>
      </c>
      <c r="E9" s="17" t="s">
        <v>118</v>
      </c>
      <c r="F9" s="17" t="s">
        <v>119</v>
      </c>
      <c r="G9" s="17" t="s">
        <v>120</v>
      </c>
      <c r="H9" s="17" t="s">
        <v>121</v>
      </c>
      <c r="I9" s="18" t="s">
        <v>122</v>
      </c>
      <c r="J9" s="17" t="s">
        <v>123</v>
      </c>
      <c r="K9" s="17" t="s">
        <v>124</v>
      </c>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row>
    <row r="10" spans="1:56" ht="15" customHeight="1">
      <c r="B10" s="9" t="s">
        <v>168</v>
      </c>
      <c r="C10" s="9"/>
      <c r="D10" s="9"/>
      <c r="E10" s="19" t="s">
        <v>167</v>
      </c>
      <c r="F10" s="19"/>
      <c r="G10" s="20" t="s">
        <v>167</v>
      </c>
      <c r="H10" s="21"/>
      <c r="I10" s="10"/>
      <c r="J10" s="9"/>
      <c r="K10" s="9"/>
      <c r="L10" s="9"/>
      <c r="M10" s="9"/>
      <c r="N10" s="9"/>
      <c r="O10" s="9"/>
      <c r="P10" s="9"/>
      <c r="Q10" s="9"/>
      <c r="R10" s="9"/>
      <c r="S10" s="9"/>
      <c r="T10" s="9"/>
      <c r="U10" s="9"/>
      <c r="V10" s="9"/>
      <c r="W10" s="9"/>
      <c r="X10" s="9"/>
      <c r="Y10" s="9"/>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row>
    <row r="11" spans="1:56" ht="15" customHeight="1">
      <c r="B11" s="104">
        <v>8.837941918152592E-2</v>
      </c>
      <c r="C11" s="104"/>
      <c r="D11" s="9">
        <v>25</v>
      </c>
      <c r="E11" s="9" t="s">
        <v>46</v>
      </c>
      <c r="F11" s="9" t="s">
        <v>9</v>
      </c>
      <c r="G11" s="20"/>
      <c r="H11" s="21">
        <v>1</v>
      </c>
      <c r="I11" s="10"/>
      <c r="J11" s="9" t="s">
        <v>46</v>
      </c>
      <c r="K11" s="9" t="s">
        <v>46</v>
      </c>
      <c r="L11" s="22"/>
      <c r="M11" s="22">
        <v>973.76712674218311</v>
      </c>
      <c r="N11" s="22">
        <v>1151.8494772087361</v>
      </c>
      <c r="O11" s="22">
        <v>1030.0365474064504</v>
      </c>
      <c r="P11" s="22">
        <v>1034.3828291883185</v>
      </c>
      <c r="Q11" s="22">
        <v>1171.358829358164</v>
      </c>
      <c r="R11" s="22">
        <v>1090.3282901794169</v>
      </c>
      <c r="S11" s="22">
        <v>1270.9496309182909</v>
      </c>
      <c r="T11" s="22">
        <v>1244.8250388772931</v>
      </c>
      <c r="U11" s="22">
        <v>1128.4731558512808</v>
      </c>
      <c r="V11" s="22">
        <v>1066.2324159802235</v>
      </c>
      <c r="W11" s="22">
        <v>1180.3310008474291</v>
      </c>
      <c r="X11" s="22">
        <v>1306.4589654623701</v>
      </c>
      <c r="Y11" s="22">
        <v>1136.3160903318667</v>
      </c>
      <c r="Z11" s="22">
        <v>1308.530333323557</v>
      </c>
      <c r="AA11" s="22">
        <v>1071.0325772542371</v>
      </c>
      <c r="AB11" s="22">
        <v>1039.0137364686414</v>
      </c>
      <c r="AC11" s="22">
        <v>1118.3843910766332</v>
      </c>
      <c r="AD11" s="22">
        <v>1087.5225487585428</v>
      </c>
      <c r="AE11" s="22">
        <v>1072.6624476035981</v>
      </c>
      <c r="AF11" s="22">
        <v>1121.2491571521812</v>
      </c>
      <c r="AG11" s="22">
        <v>1091.1477435317488</v>
      </c>
      <c r="AH11" s="22">
        <v>956.72262765777464</v>
      </c>
      <c r="AI11" s="22">
        <v>1136.4912908244278</v>
      </c>
      <c r="AJ11" s="22">
        <v>1148.8058181369893</v>
      </c>
      <c r="AK11" s="22">
        <v>1292.5390893405267</v>
      </c>
      <c r="AL11" s="22">
        <v>1086.0445946727318</v>
      </c>
      <c r="AM11" s="22">
        <v>1024.6665881018125</v>
      </c>
      <c r="AN11" s="22">
        <v>1032.6205956449812</v>
      </c>
      <c r="AO11" s="22">
        <v>1113.8358116654963</v>
      </c>
      <c r="AP11" s="22">
        <v>1021.2490089381866</v>
      </c>
      <c r="AQ11" s="22">
        <v>962.81149687866628</v>
      </c>
      <c r="AR11" s="22">
        <v>1169.675302157453</v>
      </c>
      <c r="AS11" s="22">
        <v>985.41242800206271</v>
      </c>
      <c r="AT11" s="22">
        <v>1036.6018758523567</v>
      </c>
      <c r="AU11" s="22">
        <v>1083.4871086949386</v>
      </c>
      <c r="AV11" s="22">
        <v>1294.689511841297</v>
      </c>
      <c r="AW11" s="22">
        <v>1066.7472498454658</v>
      </c>
      <c r="AX11" s="22">
        <v>1136.4988402998729</v>
      </c>
      <c r="AY11" s="22">
        <v>1100.2547333175967</v>
      </c>
      <c r="AZ11" s="22">
        <v>1082.8683285582922</v>
      </c>
      <c r="BA11" s="22">
        <v>1058.1024677680837</v>
      </c>
      <c r="BB11" s="22">
        <v>1018.2269067913453</v>
      </c>
      <c r="BC11" s="22">
        <v>899.94787015352881</v>
      </c>
      <c r="BD11" s="22">
        <v>783.36076142437798</v>
      </c>
    </row>
    <row r="12" spans="1:56" ht="15" customHeight="1">
      <c r="B12" s="104">
        <v>0.20592120651414203</v>
      </c>
      <c r="C12" s="104"/>
      <c r="D12" s="9">
        <v>9</v>
      </c>
      <c r="E12" s="9" t="s">
        <v>34</v>
      </c>
      <c r="F12" s="9" t="s">
        <v>9</v>
      </c>
      <c r="G12" s="20"/>
      <c r="H12" s="21">
        <v>2</v>
      </c>
      <c r="I12" s="10"/>
      <c r="J12" s="9" t="s">
        <v>34</v>
      </c>
      <c r="K12" s="9" t="s">
        <v>34</v>
      </c>
      <c r="L12" s="22"/>
      <c r="M12" s="22">
        <v>534.97910601945705</v>
      </c>
      <c r="N12" s="22">
        <v>422.79321533636829</v>
      </c>
      <c r="O12" s="22">
        <v>523.10647349641386</v>
      </c>
      <c r="P12" s="22">
        <v>576.21970475938804</v>
      </c>
      <c r="Q12" s="22">
        <v>580.00865920675005</v>
      </c>
      <c r="R12" s="22">
        <v>522.88213325695313</v>
      </c>
      <c r="S12" s="22">
        <v>484.02988397289539</v>
      </c>
      <c r="T12" s="22">
        <v>517.2382105971916</v>
      </c>
      <c r="U12" s="22">
        <v>540.76273637990039</v>
      </c>
      <c r="V12" s="22">
        <v>499.8203159107897</v>
      </c>
      <c r="W12" s="22">
        <v>519.18919566878719</v>
      </c>
      <c r="X12" s="22">
        <v>597.5066671846032</v>
      </c>
      <c r="Y12" s="22">
        <v>615.74059400596343</v>
      </c>
      <c r="Z12" s="22">
        <v>833.8304718763527</v>
      </c>
      <c r="AA12" s="22">
        <v>648.4747001458345</v>
      </c>
      <c r="AB12" s="22">
        <v>628.1422324981221</v>
      </c>
      <c r="AC12" s="22">
        <v>626.77088662118206</v>
      </c>
      <c r="AD12" s="22">
        <v>602.82399050232129</v>
      </c>
      <c r="AE12" s="22">
        <v>609.96846119936902</v>
      </c>
      <c r="AF12" s="22">
        <v>693.59130179385113</v>
      </c>
      <c r="AG12" s="22">
        <v>615.68934175015704</v>
      </c>
      <c r="AH12" s="22">
        <v>532.88994610137775</v>
      </c>
      <c r="AI12" s="22">
        <v>641.18563003336533</v>
      </c>
      <c r="AJ12" s="22">
        <v>670.06251115826456</v>
      </c>
      <c r="AK12" s="22">
        <v>491.37767689800057</v>
      </c>
      <c r="AL12" s="22">
        <v>461.66809451603478</v>
      </c>
      <c r="AM12" s="22">
        <v>507.79264147298142</v>
      </c>
      <c r="AN12" s="22">
        <v>643.04019799646153</v>
      </c>
      <c r="AO12" s="22">
        <v>528.83933615772708</v>
      </c>
      <c r="AP12" s="22">
        <v>532.23641221252956</v>
      </c>
      <c r="AQ12" s="22">
        <v>514.54543547483638</v>
      </c>
      <c r="AR12" s="22">
        <v>665.38441173786305</v>
      </c>
      <c r="AS12" s="22">
        <v>529.07761882213094</v>
      </c>
      <c r="AT12" s="22">
        <v>522.17211993071453</v>
      </c>
      <c r="AU12" s="22">
        <v>547.9321296326932</v>
      </c>
      <c r="AV12" s="22">
        <v>649.26114977401187</v>
      </c>
      <c r="AW12" s="22">
        <v>535.01179498581257</v>
      </c>
      <c r="AX12" s="22">
        <v>529.53026688962757</v>
      </c>
      <c r="AY12" s="22">
        <v>468.10770491372244</v>
      </c>
      <c r="AZ12" s="22">
        <v>590.07116888370615</v>
      </c>
      <c r="BA12" s="22">
        <v>315.56163907292296</v>
      </c>
      <c r="BB12" s="22">
        <v>245.92586084529134</v>
      </c>
      <c r="BC12" s="22">
        <v>334.2225588539477</v>
      </c>
      <c r="BD12" s="22">
        <v>515.86412736590114</v>
      </c>
    </row>
    <row r="13" spans="1:56" ht="15" customHeight="1">
      <c r="B13" s="104">
        <v>8.6410414509505706E-3</v>
      </c>
      <c r="C13" s="104"/>
      <c r="D13" s="9">
        <v>11</v>
      </c>
      <c r="E13" s="9" t="s">
        <v>35</v>
      </c>
      <c r="F13" s="9" t="s">
        <v>9</v>
      </c>
      <c r="G13" s="20"/>
      <c r="H13" s="21">
        <v>3</v>
      </c>
      <c r="I13" s="10"/>
      <c r="J13" s="9" t="s">
        <v>35</v>
      </c>
      <c r="K13" s="9" t="s">
        <v>35</v>
      </c>
      <c r="L13" s="22"/>
      <c r="M13" s="22">
        <v>114.35531161060909</v>
      </c>
      <c r="N13" s="22">
        <v>115.01672998316909</v>
      </c>
      <c r="O13" s="22">
        <v>118.14823612480782</v>
      </c>
      <c r="P13" s="22">
        <v>113.14545916792481</v>
      </c>
      <c r="Q13" s="22">
        <v>110.61105393639902</v>
      </c>
      <c r="R13" s="22">
        <v>112.48507514772686</v>
      </c>
      <c r="S13" s="22">
        <v>109.34356002256681</v>
      </c>
      <c r="T13" s="22">
        <v>96.69780716066505</v>
      </c>
      <c r="U13" s="22">
        <v>100.77411590951409</v>
      </c>
      <c r="V13" s="22">
        <v>97.365441128704205</v>
      </c>
      <c r="W13" s="22">
        <v>95.427565675604129</v>
      </c>
      <c r="X13" s="22">
        <v>88.706951528972681</v>
      </c>
      <c r="Y13" s="22">
        <v>89.857821653900814</v>
      </c>
      <c r="Z13" s="22">
        <v>92.883574074460597</v>
      </c>
      <c r="AA13" s="22">
        <v>89.550253261103592</v>
      </c>
      <c r="AB13" s="22">
        <v>83.475998984537014</v>
      </c>
      <c r="AC13" s="22">
        <v>83.29070956963082</v>
      </c>
      <c r="AD13" s="22">
        <v>86.466352479891384</v>
      </c>
      <c r="AE13" s="22">
        <v>89.448348505833863</v>
      </c>
      <c r="AF13" s="22">
        <v>89.181457131950438</v>
      </c>
      <c r="AG13" s="22">
        <v>83.60708127472239</v>
      </c>
      <c r="AH13" s="22">
        <v>83.676931186633169</v>
      </c>
      <c r="AI13" s="22">
        <v>82.8657825497299</v>
      </c>
      <c r="AJ13" s="22">
        <v>81.523951236352715</v>
      </c>
      <c r="AK13" s="22">
        <v>76.290535116522349</v>
      </c>
      <c r="AL13" s="22">
        <v>79.969116354058457</v>
      </c>
      <c r="AM13" s="22">
        <v>82.435467960010556</v>
      </c>
      <c r="AN13" s="22">
        <v>84.300539394871493</v>
      </c>
      <c r="AO13" s="22">
        <v>78.768879728220654</v>
      </c>
      <c r="AP13" s="22">
        <v>81.356486895742805</v>
      </c>
      <c r="AQ13" s="22">
        <v>84.157145416528266</v>
      </c>
      <c r="AR13" s="22">
        <v>88.302453917405089</v>
      </c>
      <c r="AS13" s="22">
        <v>81.797910674210797</v>
      </c>
      <c r="AT13" s="22">
        <v>83.298310817970503</v>
      </c>
      <c r="AU13" s="22">
        <v>85.383836213991728</v>
      </c>
      <c r="AV13" s="22">
        <v>84.314590688783028</v>
      </c>
      <c r="AW13" s="22">
        <v>79.906256491698159</v>
      </c>
      <c r="AX13" s="22">
        <v>80.696913471178718</v>
      </c>
      <c r="AY13" s="22">
        <v>82.014972748907923</v>
      </c>
      <c r="AZ13" s="22">
        <v>83.346440231782069</v>
      </c>
      <c r="BA13" s="22">
        <v>72.960305515782707</v>
      </c>
      <c r="BB13" s="22">
        <v>67.830119542079075</v>
      </c>
      <c r="BC13" s="22">
        <v>77.17476350436705</v>
      </c>
      <c r="BD13" s="22">
        <v>83.972397199193111</v>
      </c>
    </row>
    <row r="14" spans="1:56" ht="15" customHeight="1">
      <c r="B14" s="104">
        <v>-3.9645546338799798E-2</v>
      </c>
      <c r="C14" s="104"/>
      <c r="D14" s="9">
        <v>16</v>
      </c>
      <c r="E14" s="9" t="s">
        <v>39</v>
      </c>
      <c r="F14" s="9" t="s">
        <v>9</v>
      </c>
      <c r="G14" s="20"/>
      <c r="H14" s="21">
        <v>4</v>
      </c>
      <c r="I14" s="10"/>
      <c r="J14" s="9" t="s">
        <v>39</v>
      </c>
      <c r="K14" s="9" t="s">
        <v>39</v>
      </c>
      <c r="L14" s="22"/>
      <c r="M14" s="22">
        <v>264.72247845117352</v>
      </c>
      <c r="N14" s="22">
        <v>599.82527503355868</v>
      </c>
      <c r="O14" s="22">
        <v>364.74595730177657</v>
      </c>
      <c r="P14" s="22">
        <v>363.82753075656535</v>
      </c>
      <c r="Q14" s="22">
        <v>338.27535503253108</v>
      </c>
      <c r="R14" s="22">
        <v>385.51627648606711</v>
      </c>
      <c r="S14" s="22">
        <v>528.76814757118098</v>
      </c>
      <c r="T14" s="22">
        <v>510.81912953502507</v>
      </c>
      <c r="U14" s="22">
        <v>364.46228046506559</v>
      </c>
      <c r="V14" s="22">
        <v>298.35666248940657</v>
      </c>
      <c r="W14" s="22">
        <v>447.9583840302322</v>
      </c>
      <c r="X14" s="22">
        <v>461.98193341801726</v>
      </c>
      <c r="Y14" s="22">
        <v>260.17018877947061</v>
      </c>
      <c r="Z14" s="22">
        <v>200.38091887665178</v>
      </c>
      <c r="AA14" s="22">
        <v>206.1263758853039</v>
      </c>
      <c r="AB14" s="22">
        <v>176.8092554515934</v>
      </c>
      <c r="AC14" s="22">
        <v>289.52482329374521</v>
      </c>
      <c r="AD14" s="22">
        <v>228.63590106225197</v>
      </c>
      <c r="AE14" s="22">
        <v>196.26459079352821</v>
      </c>
      <c r="AF14" s="22">
        <v>202.71967476379189</v>
      </c>
      <c r="AG14" s="22">
        <v>288.78600511862965</v>
      </c>
      <c r="AH14" s="22">
        <v>198.79618434999676</v>
      </c>
      <c r="AI14" s="22">
        <v>240.03485274153888</v>
      </c>
      <c r="AJ14" s="22">
        <v>234.49896701833319</v>
      </c>
      <c r="AK14" s="22">
        <v>614.28297581866013</v>
      </c>
      <c r="AL14" s="22">
        <v>459.48301167435648</v>
      </c>
      <c r="AM14" s="22">
        <v>345.48783288166089</v>
      </c>
      <c r="AN14" s="22">
        <v>194.88295303002553</v>
      </c>
      <c r="AO14" s="22">
        <v>414.18471215874251</v>
      </c>
      <c r="AP14" s="22">
        <v>311.39485429891579</v>
      </c>
      <c r="AQ14" s="22">
        <v>267.51548723416181</v>
      </c>
      <c r="AR14" s="22">
        <v>322.32991170491209</v>
      </c>
      <c r="AS14" s="22">
        <v>289.74479740590948</v>
      </c>
      <c r="AT14" s="22">
        <v>278.35724807445399</v>
      </c>
      <c r="AU14" s="22">
        <v>197.1514661055437</v>
      </c>
      <c r="AV14" s="22">
        <v>395.11724812301594</v>
      </c>
      <c r="AW14" s="22">
        <v>297.83187401271653</v>
      </c>
      <c r="AX14" s="22">
        <v>294.35282282637797</v>
      </c>
      <c r="AY14" s="22">
        <v>408.25922874812341</v>
      </c>
      <c r="AZ14" s="22">
        <v>268.74752092597595</v>
      </c>
      <c r="BA14" s="22">
        <v>549.44939831795909</v>
      </c>
      <c r="BB14" s="22">
        <v>589.99276967091043</v>
      </c>
      <c r="BC14" s="22">
        <v>495.06205226776171</v>
      </c>
      <c r="BD14" s="22">
        <v>138.72764355876814</v>
      </c>
    </row>
    <row r="15" spans="1:56" ht="15" customHeight="1">
      <c r="B15" s="104">
        <v>-0.14757883444094644</v>
      </c>
      <c r="C15" s="104"/>
      <c r="D15" s="9">
        <v>23</v>
      </c>
      <c r="E15" s="9" t="s">
        <v>45</v>
      </c>
      <c r="F15" s="9" t="s">
        <v>9</v>
      </c>
      <c r="G15" s="20"/>
      <c r="H15" s="21">
        <v>5</v>
      </c>
      <c r="I15" s="10"/>
      <c r="J15" s="9" t="s">
        <v>45</v>
      </c>
      <c r="K15" s="9" t="s">
        <v>45</v>
      </c>
      <c r="L15" s="22"/>
      <c r="M15" s="22">
        <v>59.710230660943424</v>
      </c>
      <c r="N15" s="22">
        <v>14.21425685564013</v>
      </c>
      <c r="O15" s="22">
        <v>24.0358804834521</v>
      </c>
      <c r="P15" s="22">
        <v>-18.809865495559784</v>
      </c>
      <c r="Q15" s="22">
        <v>142.46376118248392</v>
      </c>
      <c r="R15" s="22">
        <v>69.444805288669755</v>
      </c>
      <c r="S15" s="22">
        <v>148.80803935164806</v>
      </c>
      <c r="T15" s="22">
        <v>120.06989158441145</v>
      </c>
      <c r="U15" s="22">
        <v>122.47402309680066</v>
      </c>
      <c r="V15" s="22">
        <v>170.68999645132308</v>
      </c>
      <c r="W15" s="22">
        <v>117.75585547280566</v>
      </c>
      <c r="X15" s="22">
        <v>158.26341333077704</v>
      </c>
      <c r="Y15" s="22">
        <v>170.54748589253177</v>
      </c>
      <c r="Z15" s="22">
        <v>181.43536849609188</v>
      </c>
      <c r="AA15" s="22">
        <v>126.88124796199524</v>
      </c>
      <c r="AB15" s="22">
        <v>150.58624953438877</v>
      </c>
      <c r="AC15" s="22">
        <v>118.797971592075</v>
      </c>
      <c r="AD15" s="22">
        <v>169.59630471407823</v>
      </c>
      <c r="AE15" s="22">
        <v>176.981047104867</v>
      </c>
      <c r="AF15" s="22">
        <v>135.75672346258781</v>
      </c>
      <c r="AG15" s="22">
        <v>103.06531538823977</v>
      </c>
      <c r="AH15" s="22">
        <v>141.35956601976693</v>
      </c>
      <c r="AI15" s="22">
        <v>172.40502549979351</v>
      </c>
      <c r="AJ15" s="22">
        <v>162.72038872403883</v>
      </c>
      <c r="AK15" s="22">
        <v>110.58790150734346</v>
      </c>
      <c r="AL15" s="22">
        <v>84.924372128282158</v>
      </c>
      <c r="AM15" s="22">
        <v>88.950645787159829</v>
      </c>
      <c r="AN15" s="22">
        <v>110.39690522362274</v>
      </c>
      <c r="AO15" s="22">
        <v>92.042883620806009</v>
      </c>
      <c r="AP15" s="22">
        <v>96.26125553099844</v>
      </c>
      <c r="AQ15" s="22">
        <v>96.593428753139875</v>
      </c>
      <c r="AR15" s="22">
        <v>93.658524797272833</v>
      </c>
      <c r="AS15" s="22">
        <v>84.792101099811475</v>
      </c>
      <c r="AT15" s="22">
        <v>152.77419702921765</v>
      </c>
      <c r="AU15" s="22">
        <v>253.01967674271003</v>
      </c>
      <c r="AV15" s="22">
        <v>165.99652325548615</v>
      </c>
      <c r="AW15" s="22">
        <v>153.99732435523853</v>
      </c>
      <c r="AX15" s="22">
        <v>231.91883711268872</v>
      </c>
      <c r="AY15" s="22">
        <v>141.87282690684279</v>
      </c>
      <c r="AZ15" s="22">
        <v>140.70319851682811</v>
      </c>
      <c r="BA15" s="22">
        <v>120.13112486141895</v>
      </c>
      <c r="BB15" s="22">
        <v>114.47815673306442</v>
      </c>
      <c r="BC15" s="22">
        <v>-6.5115044725475961</v>
      </c>
      <c r="BD15" s="22">
        <v>44.796593300515653</v>
      </c>
    </row>
    <row r="16" spans="1:56" ht="15" customHeight="1">
      <c r="B16" s="104">
        <v>2.3580509882181522E-2</v>
      </c>
      <c r="C16" s="104"/>
      <c r="D16" s="9">
        <v>14</v>
      </c>
      <c r="E16" s="9" t="s">
        <v>49</v>
      </c>
      <c r="F16" s="9" t="s">
        <v>107</v>
      </c>
      <c r="G16" s="20"/>
      <c r="H16" s="21">
        <v>6</v>
      </c>
      <c r="I16" s="10"/>
      <c r="J16" s="9" t="s">
        <v>49</v>
      </c>
      <c r="K16" s="9" t="s">
        <v>49</v>
      </c>
      <c r="L16" s="22"/>
      <c r="M16" s="22">
        <v>996.45407655618078</v>
      </c>
      <c r="N16" s="22">
        <v>1144.5508503238225</v>
      </c>
      <c r="O16" s="22">
        <v>1055.5839146325943</v>
      </c>
      <c r="P16" s="22">
        <v>1119.3548790262207</v>
      </c>
      <c r="Q16" s="22">
        <v>1033.7828226014315</v>
      </c>
      <c r="R16" s="22">
        <v>1140.2655075955977</v>
      </c>
      <c r="S16" s="22">
        <v>1211.5215606495369</v>
      </c>
      <c r="T16" s="22">
        <v>1137.4546479867595</v>
      </c>
      <c r="U16" s="22">
        <v>1085.256007797861</v>
      </c>
      <c r="V16" s="22">
        <v>1118.2796878130168</v>
      </c>
      <c r="W16" s="22">
        <v>1213.0099476056619</v>
      </c>
      <c r="X16" s="22">
        <v>1125.6754171818106</v>
      </c>
      <c r="Y16" s="22">
        <v>1050.6972429493894</v>
      </c>
      <c r="Z16" s="22">
        <v>1030.2546320938898</v>
      </c>
      <c r="AA16" s="22">
        <v>1133.7082023650087</v>
      </c>
      <c r="AB16" s="22">
        <v>1099.7583844900023</v>
      </c>
      <c r="AC16" s="22">
        <v>1118.0136774783921</v>
      </c>
      <c r="AD16" s="22">
        <v>1101.4482585046987</v>
      </c>
      <c r="AE16" s="22">
        <v>1107.3586464037312</v>
      </c>
      <c r="AF16" s="22">
        <v>1169.3650771193684</v>
      </c>
      <c r="AG16" s="22">
        <v>1125.1866020580178</v>
      </c>
      <c r="AH16" s="22">
        <v>1071.5187323182456</v>
      </c>
      <c r="AI16" s="22">
        <v>1127.1596933745277</v>
      </c>
      <c r="AJ16" s="22">
        <v>1111.3852331935275</v>
      </c>
      <c r="AK16" s="22">
        <v>1240.9382138550498</v>
      </c>
      <c r="AL16" s="22">
        <v>1201.227973663724</v>
      </c>
      <c r="AM16" s="22">
        <v>1176.3121523601289</v>
      </c>
      <c r="AN16" s="22">
        <v>1127.3201211042156</v>
      </c>
      <c r="AO16" s="22">
        <v>1071.5405754469655</v>
      </c>
      <c r="AP16" s="22">
        <v>1127.213593392524</v>
      </c>
      <c r="AQ16" s="22">
        <v>1221.8698690653107</v>
      </c>
      <c r="AR16" s="22">
        <v>1173.6759157255467</v>
      </c>
      <c r="AS16" s="22">
        <v>1133.8054820521565</v>
      </c>
      <c r="AT16" s="22">
        <v>1116.6712821155443</v>
      </c>
      <c r="AU16" s="22">
        <v>1217.5174843876234</v>
      </c>
      <c r="AV16" s="22">
        <v>1220.8210963037336</v>
      </c>
      <c r="AW16" s="22">
        <v>1107.0992794158235</v>
      </c>
      <c r="AX16" s="22">
        <v>1222.560582513137</v>
      </c>
      <c r="AY16" s="22">
        <v>1266.740568428821</v>
      </c>
      <c r="AZ16" s="22">
        <v>1223.499066910477</v>
      </c>
      <c r="BA16" s="22">
        <v>1153.1754827477373</v>
      </c>
      <c r="BB16" s="22">
        <v>1024.74075606568</v>
      </c>
      <c r="BC16" s="22">
        <v>1270.0058965246958</v>
      </c>
      <c r="BD16" s="22">
        <v>1185.2063698557834</v>
      </c>
    </row>
    <row r="17" spans="2:56" ht="15" customHeight="1">
      <c r="B17" s="9" t="s">
        <v>168</v>
      </c>
      <c r="C17" s="9"/>
      <c r="D17" s="9"/>
      <c r="E17" s="19" t="s">
        <v>169</v>
      </c>
      <c r="F17" s="9"/>
      <c r="G17" s="20" t="s">
        <v>169</v>
      </c>
      <c r="H17" s="21"/>
      <c r="I17" s="10"/>
      <c r="J17" s="9"/>
      <c r="K17" s="9"/>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row>
    <row r="18" spans="2:56" ht="15" customHeight="1">
      <c r="B18" s="104">
        <v>8.837941918152592E-2</v>
      </c>
      <c r="C18" s="9"/>
      <c r="D18" s="9">
        <v>25</v>
      </c>
      <c r="E18" s="9" t="s">
        <v>46</v>
      </c>
      <c r="F18" s="9" t="s">
        <v>9</v>
      </c>
      <c r="G18" s="20"/>
      <c r="H18" s="21">
        <v>1</v>
      </c>
      <c r="I18" s="10"/>
      <c r="J18" s="9" t="s">
        <v>46</v>
      </c>
      <c r="K18" s="9" t="s">
        <v>46</v>
      </c>
      <c r="L18" s="22"/>
      <c r="M18" s="22">
        <v>973.76712674218311</v>
      </c>
      <c r="N18" s="22">
        <v>1151.8494772087361</v>
      </c>
      <c r="O18" s="22">
        <v>1030.0365474064504</v>
      </c>
      <c r="P18" s="22">
        <v>1034.3828291883185</v>
      </c>
      <c r="Q18" s="22">
        <v>1171.358829358164</v>
      </c>
      <c r="R18" s="22">
        <v>1090.3282901794169</v>
      </c>
      <c r="S18" s="22">
        <v>1270.9496309182909</v>
      </c>
      <c r="T18" s="22">
        <v>1244.8250388772931</v>
      </c>
      <c r="U18" s="22">
        <v>1128.4731558512808</v>
      </c>
      <c r="V18" s="22">
        <v>1066.2324159802235</v>
      </c>
      <c r="W18" s="22">
        <v>1180.3310008474291</v>
      </c>
      <c r="X18" s="22">
        <v>1306.4589654623701</v>
      </c>
      <c r="Y18" s="22">
        <v>1136.3160903318667</v>
      </c>
      <c r="Z18" s="22">
        <v>1308.530333323557</v>
      </c>
      <c r="AA18" s="22">
        <v>1071.0325772542371</v>
      </c>
      <c r="AB18" s="22">
        <v>1039.0137364686414</v>
      </c>
      <c r="AC18" s="22">
        <v>1118.3843910766332</v>
      </c>
      <c r="AD18" s="22">
        <v>1087.5225487585428</v>
      </c>
      <c r="AE18" s="22">
        <v>1072.6624476035981</v>
      </c>
      <c r="AF18" s="22">
        <v>1121.2491571521812</v>
      </c>
      <c r="AG18" s="22">
        <v>1091.1477435317488</v>
      </c>
      <c r="AH18" s="22">
        <v>956.72262765777464</v>
      </c>
      <c r="AI18" s="22">
        <v>1136.4912908244278</v>
      </c>
      <c r="AJ18" s="22">
        <v>1148.8058181369893</v>
      </c>
      <c r="AK18" s="22">
        <v>1292.5390893405267</v>
      </c>
      <c r="AL18" s="22">
        <v>1086.0445946727318</v>
      </c>
      <c r="AM18" s="22">
        <v>1024.6665881018125</v>
      </c>
      <c r="AN18" s="22">
        <v>1032.6205956449812</v>
      </c>
      <c r="AO18" s="22">
        <v>1113.8358116654963</v>
      </c>
      <c r="AP18" s="22">
        <v>1021.2490089381866</v>
      </c>
      <c r="AQ18" s="22">
        <v>962.81149687866628</v>
      </c>
      <c r="AR18" s="22">
        <v>1169.675302157453</v>
      </c>
      <c r="AS18" s="22">
        <v>985.41242800206271</v>
      </c>
      <c r="AT18" s="22">
        <v>1036.6018758523567</v>
      </c>
      <c r="AU18" s="22">
        <v>1083.4871086949386</v>
      </c>
      <c r="AV18" s="22">
        <v>1294.689511841297</v>
      </c>
      <c r="AW18" s="22">
        <v>1066.7472498454658</v>
      </c>
      <c r="AX18" s="22">
        <v>1136.4988402998729</v>
      </c>
      <c r="AY18" s="22">
        <v>1100.2547333175967</v>
      </c>
      <c r="AZ18" s="22">
        <v>1082.8683285582922</v>
      </c>
      <c r="BA18" s="22">
        <v>1058.1024677680837</v>
      </c>
      <c r="BB18" s="22">
        <v>1018.2269067913453</v>
      </c>
      <c r="BC18" s="22">
        <v>899.94787015352881</v>
      </c>
      <c r="BD18" s="22">
        <v>783.36076142437798</v>
      </c>
    </row>
    <row r="19" spans="2:56" ht="15" customHeight="1">
      <c r="B19" s="104">
        <v>0.20592120651414203</v>
      </c>
      <c r="C19" s="9"/>
      <c r="D19" s="9">
        <v>9</v>
      </c>
      <c r="E19" s="9" t="s">
        <v>34</v>
      </c>
      <c r="F19" s="9" t="s">
        <v>9</v>
      </c>
      <c r="G19" s="20"/>
      <c r="H19" s="21">
        <v>2</v>
      </c>
      <c r="I19" s="10"/>
      <c r="J19" s="9" t="s">
        <v>34</v>
      </c>
      <c r="K19" s="9" t="s">
        <v>34</v>
      </c>
      <c r="L19" s="22"/>
      <c r="M19" s="22">
        <v>534.97910601945705</v>
      </c>
      <c r="N19" s="22">
        <v>422.79321533636829</v>
      </c>
      <c r="O19" s="22">
        <v>523.10647349641386</v>
      </c>
      <c r="P19" s="22">
        <v>576.21970475938804</v>
      </c>
      <c r="Q19" s="22">
        <v>580.00865920675005</v>
      </c>
      <c r="R19" s="22">
        <v>522.88213325695313</v>
      </c>
      <c r="S19" s="22">
        <v>484.02988397289539</v>
      </c>
      <c r="T19" s="22">
        <v>517.2382105971916</v>
      </c>
      <c r="U19" s="22">
        <v>540.76273637990039</v>
      </c>
      <c r="V19" s="22">
        <v>499.8203159107897</v>
      </c>
      <c r="W19" s="22">
        <v>519.18919566878719</v>
      </c>
      <c r="X19" s="22">
        <v>597.5066671846032</v>
      </c>
      <c r="Y19" s="22">
        <v>615.74059400596343</v>
      </c>
      <c r="Z19" s="22">
        <v>833.8304718763527</v>
      </c>
      <c r="AA19" s="22">
        <v>648.4747001458345</v>
      </c>
      <c r="AB19" s="22">
        <v>628.1422324981221</v>
      </c>
      <c r="AC19" s="22">
        <v>626.77088662118206</v>
      </c>
      <c r="AD19" s="22">
        <v>602.82399050232129</v>
      </c>
      <c r="AE19" s="22">
        <v>609.96846119936902</v>
      </c>
      <c r="AF19" s="22">
        <v>693.59130179385113</v>
      </c>
      <c r="AG19" s="22">
        <v>615.68934175015704</v>
      </c>
      <c r="AH19" s="22">
        <v>532.88994610137775</v>
      </c>
      <c r="AI19" s="22">
        <v>641.18563003336533</v>
      </c>
      <c r="AJ19" s="22">
        <v>670.06251115826456</v>
      </c>
      <c r="AK19" s="22">
        <v>491.37767689800057</v>
      </c>
      <c r="AL19" s="22">
        <v>461.66809451603478</v>
      </c>
      <c r="AM19" s="22">
        <v>507.79264147298142</v>
      </c>
      <c r="AN19" s="22">
        <v>643.04019799646153</v>
      </c>
      <c r="AO19" s="22">
        <v>528.83933615772708</v>
      </c>
      <c r="AP19" s="22">
        <v>532.23641221252956</v>
      </c>
      <c r="AQ19" s="22">
        <v>514.54543547483638</v>
      </c>
      <c r="AR19" s="22">
        <v>665.38441173786305</v>
      </c>
      <c r="AS19" s="22">
        <v>529.07761882213094</v>
      </c>
      <c r="AT19" s="22">
        <v>522.17211993071453</v>
      </c>
      <c r="AU19" s="22">
        <v>547.9321296326932</v>
      </c>
      <c r="AV19" s="22">
        <v>649.26114977401187</v>
      </c>
      <c r="AW19" s="22">
        <v>535.01179498581257</v>
      </c>
      <c r="AX19" s="22">
        <v>529.53026688962757</v>
      </c>
      <c r="AY19" s="22">
        <v>468.10770491372244</v>
      </c>
      <c r="AZ19" s="22">
        <v>590.07116888370615</v>
      </c>
      <c r="BA19" s="22">
        <v>315.56163907292296</v>
      </c>
      <c r="BB19" s="22">
        <v>245.92586084529134</v>
      </c>
      <c r="BC19" s="22">
        <v>334.2225588539477</v>
      </c>
      <c r="BD19" s="22">
        <v>515.86412736590114</v>
      </c>
    </row>
    <row r="20" spans="2:56" ht="15" customHeight="1">
      <c r="B20" s="104">
        <v>8.6410414509505706E-3</v>
      </c>
      <c r="C20" s="9"/>
      <c r="D20" s="9">
        <v>11</v>
      </c>
      <c r="E20" s="9" t="s">
        <v>35</v>
      </c>
      <c r="F20" s="9" t="s">
        <v>9</v>
      </c>
      <c r="G20" s="20"/>
      <c r="H20" s="21">
        <v>3</v>
      </c>
      <c r="I20" s="10"/>
      <c r="J20" s="9" t="s">
        <v>35</v>
      </c>
      <c r="K20" s="9" t="s">
        <v>35</v>
      </c>
      <c r="L20" s="22"/>
      <c r="M20" s="22">
        <v>114.35531161060909</v>
      </c>
      <c r="N20" s="22">
        <v>115.01672998316909</v>
      </c>
      <c r="O20" s="22">
        <v>118.14823612480782</v>
      </c>
      <c r="P20" s="22">
        <v>113.14545916792481</v>
      </c>
      <c r="Q20" s="22">
        <v>110.61105393639902</v>
      </c>
      <c r="R20" s="22">
        <v>112.48507514772686</v>
      </c>
      <c r="S20" s="22">
        <v>109.34356002256681</v>
      </c>
      <c r="T20" s="22">
        <v>96.69780716066505</v>
      </c>
      <c r="U20" s="22">
        <v>100.77411590951409</v>
      </c>
      <c r="V20" s="22">
        <v>97.365441128704205</v>
      </c>
      <c r="W20" s="22">
        <v>95.427565675604129</v>
      </c>
      <c r="X20" s="22">
        <v>88.706951528972681</v>
      </c>
      <c r="Y20" s="22">
        <v>89.857821653900814</v>
      </c>
      <c r="Z20" s="22">
        <v>92.883574074460597</v>
      </c>
      <c r="AA20" s="22">
        <v>89.550253261103592</v>
      </c>
      <c r="AB20" s="22">
        <v>83.475998984537014</v>
      </c>
      <c r="AC20" s="22">
        <v>83.29070956963082</v>
      </c>
      <c r="AD20" s="22">
        <v>86.466352479891384</v>
      </c>
      <c r="AE20" s="22">
        <v>89.448348505833863</v>
      </c>
      <c r="AF20" s="22">
        <v>89.181457131950438</v>
      </c>
      <c r="AG20" s="22">
        <v>83.60708127472239</v>
      </c>
      <c r="AH20" s="22">
        <v>83.676931186633169</v>
      </c>
      <c r="AI20" s="22">
        <v>82.8657825497299</v>
      </c>
      <c r="AJ20" s="22">
        <v>81.523951236352715</v>
      </c>
      <c r="AK20" s="22">
        <v>76.290535116522349</v>
      </c>
      <c r="AL20" s="22">
        <v>79.969116354058457</v>
      </c>
      <c r="AM20" s="22">
        <v>82.435467960010556</v>
      </c>
      <c r="AN20" s="22">
        <v>84.300539394871493</v>
      </c>
      <c r="AO20" s="22">
        <v>78.768879728220654</v>
      </c>
      <c r="AP20" s="22">
        <v>81.356486895742805</v>
      </c>
      <c r="AQ20" s="22">
        <v>84.157145416528266</v>
      </c>
      <c r="AR20" s="22">
        <v>88.302453917405089</v>
      </c>
      <c r="AS20" s="22">
        <v>81.797910674210797</v>
      </c>
      <c r="AT20" s="22">
        <v>83.298310817970503</v>
      </c>
      <c r="AU20" s="22">
        <v>85.383836213991728</v>
      </c>
      <c r="AV20" s="22">
        <v>84.314590688783028</v>
      </c>
      <c r="AW20" s="22">
        <v>79.906256491698159</v>
      </c>
      <c r="AX20" s="22">
        <v>80.696913471178718</v>
      </c>
      <c r="AY20" s="22">
        <v>82.014972748907923</v>
      </c>
      <c r="AZ20" s="22">
        <v>83.346440231782069</v>
      </c>
      <c r="BA20" s="22">
        <v>72.960305515782707</v>
      </c>
      <c r="BB20" s="22">
        <v>67.830119542079075</v>
      </c>
      <c r="BC20" s="22">
        <v>77.17476350436705</v>
      </c>
      <c r="BD20" s="22">
        <v>83.972397199193111</v>
      </c>
    </row>
    <row r="21" spans="2:56" ht="15" customHeight="1">
      <c r="B21" s="104">
        <v>-3.9645546338799798E-2</v>
      </c>
      <c r="C21" s="9"/>
      <c r="D21" s="9">
        <v>16</v>
      </c>
      <c r="E21" s="9" t="s">
        <v>39</v>
      </c>
      <c r="F21" s="9" t="s">
        <v>9</v>
      </c>
      <c r="G21" s="20"/>
      <c r="H21" s="21">
        <v>4</v>
      </c>
      <c r="I21" s="10"/>
      <c r="J21" s="9" t="s">
        <v>39</v>
      </c>
      <c r="K21" s="9" t="s">
        <v>39</v>
      </c>
      <c r="L21" s="22"/>
      <c r="M21" s="22">
        <v>264.72247845117352</v>
      </c>
      <c r="N21" s="22">
        <v>599.82527503355868</v>
      </c>
      <c r="O21" s="22">
        <v>364.74595730177657</v>
      </c>
      <c r="P21" s="22">
        <v>363.82753075656535</v>
      </c>
      <c r="Q21" s="22">
        <v>338.27535503253108</v>
      </c>
      <c r="R21" s="22">
        <v>385.51627648606711</v>
      </c>
      <c r="S21" s="22">
        <v>528.76814757118098</v>
      </c>
      <c r="T21" s="22">
        <v>510.81912953502507</v>
      </c>
      <c r="U21" s="22">
        <v>364.46228046506559</v>
      </c>
      <c r="V21" s="22">
        <v>298.35666248940657</v>
      </c>
      <c r="W21" s="22">
        <v>447.9583840302322</v>
      </c>
      <c r="X21" s="22">
        <v>461.98193341801726</v>
      </c>
      <c r="Y21" s="22">
        <v>260.17018877947061</v>
      </c>
      <c r="Z21" s="22">
        <v>200.38091887665178</v>
      </c>
      <c r="AA21" s="22">
        <v>206.1263758853039</v>
      </c>
      <c r="AB21" s="22">
        <v>176.8092554515934</v>
      </c>
      <c r="AC21" s="22">
        <v>289.52482329374521</v>
      </c>
      <c r="AD21" s="22">
        <v>228.63590106225197</v>
      </c>
      <c r="AE21" s="22">
        <v>196.26459079352821</v>
      </c>
      <c r="AF21" s="22">
        <v>202.71967476379189</v>
      </c>
      <c r="AG21" s="22">
        <v>288.78600511862965</v>
      </c>
      <c r="AH21" s="22">
        <v>198.79618434999676</v>
      </c>
      <c r="AI21" s="22">
        <v>240.03485274153888</v>
      </c>
      <c r="AJ21" s="22">
        <v>234.49896701833319</v>
      </c>
      <c r="AK21" s="22">
        <v>614.28297581866013</v>
      </c>
      <c r="AL21" s="22">
        <v>459.48301167435648</v>
      </c>
      <c r="AM21" s="22">
        <v>345.48783288166089</v>
      </c>
      <c r="AN21" s="22">
        <v>194.88295303002553</v>
      </c>
      <c r="AO21" s="22">
        <v>414.18471215874251</v>
      </c>
      <c r="AP21" s="22">
        <v>311.39485429891579</v>
      </c>
      <c r="AQ21" s="22">
        <v>267.51548723416181</v>
      </c>
      <c r="AR21" s="22">
        <v>322.32991170491209</v>
      </c>
      <c r="AS21" s="22">
        <v>289.74479740590948</v>
      </c>
      <c r="AT21" s="22">
        <v>278.35724807445399</v>
      </c>
      <c r="AU21" s="22">
        <v>197.1514661055437</v>
      </c>
      <c r="AV21" s="22">
        <v>395.11724812301594</v>
      </c>
      <c r="AW21" s="22">
        <v>297.83187401271653</v>
      </c>
      <c r="AX21" s="22">
        <v>294.35282282637797</v>
      </c>
      <c r="AY21" s="22">
        <v>408.25922874812341</v>
      </c>
      <c r="AZ21" s="22">
        <v>268.74752092597595</v>
      </c>
      <c r="BA21" s="22">
        <v>549.44939831795909</v>
      </c>
      <c r="BB21" s="22">
        <v>589.99276967091043</v>
      </c>
      <c r="BC21" s="22">
        <v>495.06205226776171</v>
      </c>
      <c r="BD21" s="22">
        <v>138.72764355876814</v>
      </c>
    </row>
    <row r="22" spans="2:56" ht="15" customHeight="1">
      <c r="B22" s="104">
        <v>0.76294951793583765</v>
      </c>
      <c r="C22" s="9"/>
      <c r="D22" s="9">
        <v>17</v>
      </c>
      <c r="E22" s="9" t="s">
        <v>139</v>
      </c>
      <c r="F22" s="9" t="s">
        <v>9</v>
      </c>
      <c r="G22" s="20"/>
      <c r="H22" s="21">
        <v>5</v>
      </c>
      <c r="I22" s="10"/>
      <c r="J22" s="9" t="s">
        <v>139</v>
      </c>
      <c r="K22" s="9" t="s">
        <v>139</v>
      </c>
      <c r="L22" s="22"/>
      <c r="M22" s="22">
        <v>252.01607974117348</v>
      </c>
      <c r="N22" s="22">
        <v>306.14737622355869</v>
      </c>
      <c r="O22" s="22">
        <v>317.78595853177671</v>
      </c>
      <c r="P22" s="22">
        <v>328.31124388656542</v>
      </c>
      <c r="Q22" s="22">
        <v>396.40550919253116</v>
      </c>
      <c r="R22" s="22">
        <v>333.69507449606692</v>
      </c>
      <c r="S22" s="22">
        <v>418.73723060118107</v>
      </c>
      <c r="T22" s="22">
        <v>353.47232139502495</v>
      </c>
      <c r="U22" s="22">
        <v>346.8162245550655</v>
      </c>
      <c r="V22" s="22">
        <v>296.07028704940655</v>
      </c>
      <c r="W22" s="22">
        <v>303.45360304023245</v>
      </c>
      <c r="X22" s="22">
        <v>375.54794674801707</v>
      </c>
      <c r="Y22" s="22">
        <v>443.3765896094705</v>
      </c>
      <c r="Z22" s="22">
        <v>599.62152543665161</v>
      </c>
      <c r="AA22" s="22">
        <v>327.23763189530393</v>
      </c>
      <c r="AB22" s="22">
        <v>360.40079978159366</v>
      </c>
      <c r="AC22" s="22">
        <v>293.17117545374509</v>
      </c>
      <c r="AD22" s="22">
        <v>248.71285683225202</v>
      </c>
      <c r="AE22" s="22">
        <v>240.8607562735283</v>
      </c>
      <c r="AF22" s="22">
        <v>283.72344510379173</v>
      </c>
      <c r="AG22" s="22">
        <v>266.83375867862969</v>
      </c>
      <c r="AH22" s="22">
        <v>218.58981502999674</v>
      </c>
      <c r="AI22" s="22">
        <v>305.27357470153891</v>
      </c>
      <c r="AJ22" s="22">
        <v>300.67746595833324</v>
      </c>
      <c r="AK22" s="22">
        <v>272.37077242866008</v>
      </c>
      <c r="AL22" s="22">
        <v>221.09943968435664</v>
      </c>
      <c r="AM22" s="22">
        <v>199.92139977166073</v>
      </c>
      <c r="AN22" s="22">
        <v>379.68006743002536</v>
      </c>
      <c r="AO22" s="22">
        <v>304.00485357874277</v>
      </c>
      <c r="AP22" s="22">
        <v>248.32281725891588</v>
      </c>
      <c r="AQ22" s="22">
        <v>232.87888634416183</v>
      </c>
      <c r="AR22" s="22">
        <v>258.65898829491175</v>
      </c>
      <c r="AS22" s="22">
        <v>261.2071840259099</v>
      </c>
      <c r="AT22" s="22">
        <v>247.94825389445376</v>
      </c>
      <c r="AU22" s="22">
        <v>297.36305520554356</v>
      </c>
      <c r="AV22" s="22">
        <v>283.74233907301635</v>
      </c>
      <c r="AW22" s="22">
        <v>257.32606111271616</v>
      </c>
      <c r="AX22" s="22">
        <v>219.05220295637795</v>
      </c>
      <c r="AY22" s="22">
        <v>149.27506900812341</v>
      </c>
      <c r="AZ22" s="22">
        <v>245.26671293597605</v>
      </c>
      <c r="BA22" s="22">
        <v>250.32055951795934</v>
      </c>
      <c r="BB22" s="22">
        <v>154.20579990091016</v>
      </c>
      <c r="BC22" s="22">
        <v>222.88731438776162</v>
      </c>
      <c r="BD22" s="22">
        <v>268.70155078876849</v>
      </c>
    </row>
    <row r="23" spans="2:56" ht="15" customHeight="1">
      <c r="B23" s="104">
        <v>7.3713001650068417</v>
      </c>
      <c r="C23" s="9"/>
      <c r="D23" s="9">
        <v>21</v>
      </c>
      <c r="E23" s="9" t="s">
        <v>140</v>
      </c>
      <c r="F23" s="9" t="s">
        <v>9</v>
      </c>
      <c r="G23" s="20"/>
      <c r="H23" s="21">
        <v>6</v>
      </c>
      <c r="I23" s="10"/>
      <c r="J23" s="9" t="s">
        <v>140</v>
      </c>
      <c r="K23" s="9" t="s">
        <v>140</v>
      </c>
      <c r="L23" s="22"/>
      <c r="M23" s="22">
        <v>12.70639871000003</v>
      </c>
      <c r="N23" s="22">
        <v>293.67789880999999</v>
      </c>
      <c r="O23" s="22">
        <v>46.959998769999856</v>
      </c>
      <c r="P23" s="22">
        <v>35.516286869999931</v>
      </c>
      <c r="Q23" s="22">
        <v>-58.130154160000075</v>
      </c>
      <c r="R23" s="22">
        <v>51.821201990000191</v>
      </c>
      <c r="S23" s="22">
        <v>110.03091696999991</v>
      </c>
      <c r="T23" s="22">
        <v>157.34680814000012</v>
      </c>
      <c r="U23" s="22">
        <v>17.646055910000086</v>
      </c>
      <c r="V23" s="22">
        <v>2.2863754400000289</v>
      </c>
      <c r="W23" s="22">
        <v>144.50478098999974</v>
      </c>
      <c r="X23" s="22">
        <v>86.433986670000195</v>
      </c>
      <c r="Y23" s="22">
        <v>-183.20640082999989</v>
      </c>
      <c r="Z23" s="22">
        <v>-399.24060655999983</v>
      </c>
      <c r="AA23" s="22">
        <v>-121.11125601000003</v>
      </c>
      <c r="AB23" s="22">
        <v>-183.59154433000026</v>
      </c>
      <c r="AC23" s="22">
        <v>-3.6463521599998785</v>
      </c>
      <c r="AD23" s="22">
        <v>-20.076955770000041</v>
      </c>
      <c r="AE23" s="22">
        <v>-44.596165480000082</v>
      </c>
      <c r="AF23" s="22">
        <v>-81.003770339999846</v>
      </c>
      <c r="AG23" s="22">
        <v>21.952246439999954</v>
      </c>
      <c r="AH23" s="22">
        <v>-19.793630679999978</v>
      </c>
      <c r="AI23" s="22">
        <v>-65.238721960000021</v>
      </c>
      <c r="AJ23" s="22">
        <v>-66.178498940000054</v>
      </c>
      <c r="AK23" s="22">
        <v>341.91220339000006</v>
      </c>
      <c r="AL23" s="22">
        <v>238.38357198999984</v>
      </c>
      <c r="AM23" s="22">
        <v>145.56643311000016</v>
      </c>
      <c r="AN23" s="22">
        <v>-184.79711439999983</v>
      </c>
      <c r="AO23" s="22">
        <v>110.17985857999975</v>
      </c>
      <c r="AP23" s="22">
        <v>63.072037039999941</v>
      </c>
      <c r="AQ23" s="22">
        <v>34.636600889999954</v>
      </c>
      <c r="AR23" s="22">
        <v>63.670923410000341</v>
      </c>
      <c r="AS23" s="22">
        <v>28.537613379999584</v>
      </c>
      <c r="AT23" s="22">
        <v>30.408994180000263</v>
      </c>
      <c r="AU23" s="22">
        <v>-100.21158909999986</v>
      </c>
      <c r="AV23" s="22">
        <v>111.37490904999959</v>
      </c>
      <c r="AW23" s="22">
        <v>40.505812900000365</v>
      </c>
      <c r="AX23" s="22">
        <v>75.300619869999991</v>
      </c>
      <c r="AY23" s="22">
        <v>258.98415974</v>
      </c>
      <c r="AZ23" s="22">
        <v>23.480807989999903</v>
      </c>
      <c r="BA23" s="22">
        <v>299.12883879999981</v>
      </c>
      <c r="BB23" s="22">
        <v>435.78696977000027</v>
      </c>
      <c r="BC23" s="22">
        <v>272.17473788000007</v>
      </c>
      <c r="BD23" s="22">
        <v>-129.97390723000035</v>
      </c>
    </row>
    <row r="24" spans="2:56" ht="15" customHeight="1">
      <c r="B24" s="104">
        <v>-0.14757883444094644</v>
      </c>
      <c r="C24" s="9"/>
      <c r="D24" s="9">
        <v>23</v>
      </c>
      <c r="E24" s="9" t="s">
        <v>45</v>
      </c>
      <c r="F24" s="9" t="s">
        <v>9</v>
      </c>
      <c r="G24" s="20"/>
      <c r="H24" s="21">
        <v>7</v>
      </c>
      <c r="I24" s="10"/>
      <c r="J24" s="9" t="s">
        <v>45</v>
      </c>
      <c r="K24" s="9" t="s">
        <v>45</v>
      </c>
      <c r="L24" s="22"/>
      <c r="M24" s="22">
        <v>59.710230660943424</v>
      </c>
      <c r="N24" s="22">
        <v>14.21425685564013</v>
      </c>
      <c r="O24" s="22">
        <v>24.0358804834521</v>
      </c>
      <c r="P24" s="22">
        <v>-18.809865495559784</v>
      </c>
      <c r="Q24" s="22">
        <v>142.46376118248392</v>
      </c>
      <c r="R24" s="22">
        <v>69.444805288669755</v>
      </c>
      <c r="S24" s="22">
        <v>148.80803935164806</v>
      </c>
      <c r="T24" s="22">
        <v>120.06989158441145</v>
      </c>
      <c r="U24" s="22">
        <v>122.47402309680066</v>
      </c>
      <c r="V24" s="22">
        <v>170.68999645132308</v>
      </c>
      <c r="W24" s="22">
        <v>117.75585547280566</v>
      </c>
      <c r="X24" s="22">
        <v>158.26341333077704</v>
      </c>
      <c r="Y24" s="22">
        <v>170.54748589253177</v>
      </c>
      <c r="Z24" s="22">
        <v>181.43536849609188</v>
      </c>
      <c r="AA24" s="22">
        <v>126.88124796199524</v>
      </c>
      <c r="AB24" s="22">
        <v>150.58624953438877</v>
      </c>
      <c r="AC24" s="22">
        <v>118.797971592075</v>
      </c>
      <c r="AD24" s="22">
        <v>169.59630471407823</v>
      </c>
      <c r="AE24" s="22">
        <v>176.981047104867</v>
      </c>
      <c r="AF24" s="22">
        <v>135.75672346258781</v>
      </c>
      <c r="AG24" s="22">
        <v>103.06531538823977</v>
      </c>
      <c r="AH24" s="22">
        <v>141.35956601976693</v>
      </c>
      <c r="AI24" s="22">
        <v>172.40502549979351</v>
      </c>
      <c r="AJ24" s="22">
        <v>162.72038872403883</v>
      </c>
      <c r="AK24" s="22">
        <v>110.58790150734346</v>
      </c>
      <c r="AL24" s="22">
        <v>84.924372128282158</v>
      </c>
      <c r="AM24" s="22">
        <v>88.950645787159829</v>
      </c>
      <c r="AN24" s="22">
        <v>110.39690522362274</v>
      </c>
      <c r="AO24" s="22">
        <v>92.042883620806009</v>
      </c>
      <c r="AP24" s="22">
        <v>96.26125553099844</v>
      </c>
      <c r="AQ24" s="22">
        <v>96.593428753139875</v>
      </c>
      <c r="AR24" s="22">
        <v>93.658524797272833</v>
      </c>
      <c r="AS24" s="22">
        <v>84.792101099811475</v>
      </c>
      <c r="AT24" s="22">
        <v>152.77419702921765</v>
      </c>
      <c r="AU24" s="22">
        <v>253.01967674271003</v>
      </c>
      <c r="AV24" s="22">
        <v>165.99652325548615</v>
      </c>
      <c r="AW24" s="22">
        <v>153.99732435523853</v>
      </c>
      <c r="AX24" s="22">
        <v>231.91883711268872</v>
      </c>
      <c r="AY24" s="22">
        <v>141.87282690684279</v>
      </c>
      <c r="AZ24" s="22">
        <v>140.70319851682811</v>
      </c>
      <c r="BA24" s="22">
        <v>120.13112486141895</v>
      </c>
      <c r="BB24" s="22">
        <v>114.47815673306442</v>
      </c>
      <c r="BC24" s="22">
        <v>-6.5115044725475961</v>
      </c>
      <c r="BD24" s="22">
        <v>44.796593300515653</v>
      </c>
    </row>
    <row r="25" spans="2:56" ht="15" customHeight="1">
      <c r="B25" s="104">
        <v>0.53282583030105779</v>
      </c>
      <c r="C25" s="9"/>
      <c r="D25" s="9">
        <v>9</v>
      </c>
      <c r="E25" s="9" t="s">
        <v>63</v>
      </c>
      <c r="F25" s="9" t="s">
        <v>110</v>
      </c>
      <c r="G25" s="20"/>
      <c r="H25" s="21">
        <v>8</v>
      </c>
      <c r="I25" s="10"/>
      <c r="J25" s="9" t="s">
        <v>63</v>
      </c>
      <c r="K25" s="9" t="s">
        <v>63</v>
      </c>
      <c r="L25" s="22"/>
      <c r="M25" s="22">
        <v>269.41918909405962</v>
      </c>
      <c r="N25" s="22">
        <v>177.12255582056164</v>
      </c>
      <c r="O25" s="22">
        <v>259.41713216425154</v>
      </c>
      <c r="P25" s="22">
        <v>295.75309458710069</v>
      </c>
      <c r="Q25" s="22">
        <v>298.81864642178311</v>
      </c>
      <c r="R25" s="22">
        <v>290.84137563820263</v>
      </c>
      <c r="S25" s="22">
        <v>201.91416756336471</v>
      </c>
      <c r="T25" s="22">
        <v>182.44818283814183</v>
      </c>
      <c r="U25" s="22">
        <v>212.48566287613826</v>
      </c>
      <c r="V25" s="22">
        <v>191.47671904541374</v>
      </c>
      <c r="W25" s="22">
        <v>232.04073814487529</v>
      </c>
      <c r="X25" s="22">
        <v>278.14804881705351</v>
      </c>
      <c r="Y25" s="22">
        <v>235.28543887764255</v>
      </c>
      <c r="Z25" s="22">
        <v>321.67347682184931</v>
      </c>
      <c r="AA25" s="22">
        <v>197.64458278885763</v>
      </c>
      <c r="AB25" s="22">
        <v>203.97771734583421</v>
      </c>
      <c r="AC25" s="22">
        <v>166.37743544556565</v>
      </c>
      <c r="AD25" s="22">
        <v>203.91609699563469</v>
      </c>
      <c r="AE25" s="22">
        <v>237.06020386225163</v>
      </c>
      <c r="AF25" s="22">
        <v>226.09981965810826</v>
      </c>
      <c r="AG25" s="22">
        <v>190.74704337519171</v>
      </c>
      <c r="AH25" s="22">
        <v>159.16461357340742</v>
      </c>
      <c r="AI25" s="22">
        <v>271.17751859226001</v>
      </c>
      <c r="AJ25" s="22">
        <v>236.14936043965648</v>
      </c>
      <c r="AK25" s="22">
        <v>107.23890971271256</v>
      </c>
      <c r="AL25" s="22">
        <v>122.09521847662704</v>
      </c>
      <c r="AM25" s="22">
        <v>192.77924085804847</v>
      </c>
      <c r="AN25" s="22">
        <v>243.97163095520526</v>
      </c>
      <c r="AO25" s="22">
        <v>160.79853018310081</v>
      </c>
      <c r="AP25" s="22">
        <v>202.50720316678803</v>
      </c>
      <c r="AQ25" s="22">
        <v>165.83506382350748</v>
      </c>
      <c r="AR25" s="22">
        <v>242.07614149457393</v>
      </c>
      <c r="AS25" s="22">
        <v>151.52799149617968</v>
      </c>
      <c r="AT25" s="22">
        <v>189.24451433261939</v>
      </c>
      <c r="AU25" s="22">
        <v>183.15636748412948</v>
      </c>
      <c r="AV25" s="22">
        <v>236.47844115059956</v>
      </c>
      <c r="AW25" s="22">
        <v>159.03445634022688</v>
      </c>
      <c r="AX25" s="22">
        <v>213.16708037718047</v>
      </c>
      <c r="AY25" s="22">
        <v>123.90590959468416</v>
      </c>
      <c r="AZ25" s="22">
        <v>194.28785506979671</v>
      </c>
      <c r="BA25" s="22">
        <v>101.91339481449427</v>
      </c>
      <c r="BB25" s="22">
        <v>63.731608635046534</v>
      </c>
      <c r="BC25" s="22">
        <v>94.561913707034734</v>
      </c>
      <c r="BD25" s="22">
        <v>186.15627696305225</v>
      </c>
    </row>
    <row r="26" spans="2:56" ht="15" customHeight="1">
      <c r="B26" s="104">
        <v>0.33415965020861793</v>
      </c>
      <c r="C26" s="9"/>
      <c r="D26" s="9">
        <v>13</v>
      </c>
      <c r="E26" s="9" t="s">
        <v>66</v>
      </c>
      <c r="F26" s="9" t="s">
        <v>110</v>
      </c>
      <c r="G26" s="20"/>
      <c r="H26" s="21">
        <v>9</v>
      </c>
      <c r="I26" s="10"/>
      <c r="J26" s="9" t="s">
        <v>66</v>
      </c>
      <c r="K26" s="9" t="s">
        <v>66</v>
      </c>
      <c r="L26" s="22"/>
      <c r="M26" s="22">
        <v>160.3857378093976</v>
      </c>
      <c r="N26" s="22">
        <v>127.63497509897417</v>
      </c>
      <c r="O26" s="22">
        <v>166.42415200697152</v>
      </c>
      <c r="P26" s="22">
        <v>191.29698064010472</v>
      </c>
      <c r="Q26" s="22">
        <v>239.09844340113835</v>
      </c>
      <c r="R26" s="22">
        <v>167.83303698727048</v>
      </c>
      <c r="S26" s="22">
        <v>199.4451452526647</v>
      </c>
      <c r="T26" s="22">
        <v>209.89856763808302</v>
      </c>
      <c r="U26" s="22">
        <v>259.7877470473386</v>
      </c>
      <c r="V26" s="22">
        <v>182.77396424831838</v>
      </c>
      <c r="W26" s="22">
        <v>195.51084877784109</v>
      </c>
      <c r="X26" s="22">
        <v>218.24941984882793</v>
      </c>
      <c r="Y26" s="22">
        <v>336.06691969917631</v>
      </c>
      <c r="Z26" s="22">
        <v>482.10660694681246</v>
      </c>
      <c r="AA26" s="22">
        <v>311.38617205273175</v>
      </c>
      <c r="AB26" s="22">
        <v>215.9466086603648</v>
      </c>
      <c r="AC26" s="22">
        <v>298.25204811960106</v>
      </c>
      <c r="AD26" s="22">
        <v>227.99692435448483</v>
      </c>
      <c r="AE26" s="22">
        <v>221.52969330931884</v>
      </c>
      <c r="AF26" s="22">
        <v>257.50710754110884</v>
      </c>
      <c r="AG26" s="22">
        <v>283.76521195602851</v>
      </c>
      <c r="AH26" s="22">
        <v>217.63230687834675</v>
      </c>
      <c r="AI26" s="22">
        <v>237.30018599525468</v>
      </c>
      <c r="AJ26" s="22">
        <v>256.85200237432889</v>
      </c>
      <c r="AK26" s="22">
        <v>264.39035268540965</v>
      </c>
      <c r="AL26" s="22">
        <v>189.30177595929968</v>
      </c>
      <c r="AM26" s="22">
        <v>185.12448172096646</v>
      </c>
      <c r="AN26" s="22">
        <v>290.55443364317949</v>
      </c>
      <c r="AO26" s="22">
        <v>284.99566761948063</v>
      </c>
      <c r="AP26" s="22">
        <v>203.6829391483555</v>
      </c>
      <c r="AQ26" s="22">
        <v>231.3258967228216</v>
      </c>
      <c r="AR26" s="22">
        <v>251.5483225967026</v>
      </c>
      <c r="AS26" s="22">
        <v>264.86708769159588</v>
      </c>
      <c r="AT26" s="22">
        <v>213.54279187790206</v>
      </c>
      <c r="AU26" s="22">
        <v>264.64434714107426</v>
      </c>
      <c r="AV26" s="22">
        <v>251.29375376483833</v>
      </c>
      <c r="AW26" s="22">
        <v>254.77587227647754</v>
      </c>
      <c r="AX26" s="22">
        <v>185.41939870447928</v>
      </c>
      <c r="AY26" s="22">
        <v>200.8945803746972</v>
      </c>
      <c r="AZ26" s="22">
        <v>208.03812461000001</v>
      </c>
      <c r="BA26" s="22">
        <v>98.369909224648779</v>
      </c>
      <c r="BB26" s="22">
        <v>131.33133139296359</v>
      </c>
      <c r="BC26" s="22">
        <v>176.30892212000001</v>
      </c>
      <c r="BD26" s="22">
        <v>208.71442586000001</v>
      </c>
    </row>
    <row r="27" spans="2:56" ht="15" customHeight="1">
      <c r="B27" s="104">
        <v>-0.30461999586453914</v>
      </c>
      <c r="C27" s="9"/>
      <c r="D27" s="9">
        <v>23</v>
      </c>
      <c r="E27" s="9" t="s">
        <v>102</v>
      </c>
      <c r="F27" s="9" t="s">
        <v>110</v>
      </c>
      <c r="G27" s="20"/>
      <c r="H27" s="21">
        <v>10</v>
      </c>
      <c r="I27" s="10"/>
      <c r="J27" s="9" t="s">
        <v>102</v>
      </c>
      <c r="K27" s="9" t="s">
        <v>102</v>
      </c>
      <c r="L27" s="22"/>
      <c r="M27" s="22">
        <v>90.200367886492629</v>
      </c>
      <c r="N27" s="22">
        <v>85.117375694468194</v>
      </c>
      <c r="O27" s="22">
        <v>89.957497665722229</v>
      </c>
      <c r="P27" s="22">
        <v>61.919114841785749</v>
      </c>
      <c r="Q27" s="22">
        <v>79.183678607887401</v>
      </c>
      <c r="R27" s="22">
        <v>79.598742134606027</v>
      </c>
      <c r="S27" s="22">
        <v>77.827893006864542</v>
      </c>
      <c r="T27" s="22">
        <v>64.828343227016134</v>
      </c>
      <c r="U27" s="22">
        <v>75.528258683308039</v>
      </c>
      <c r="V27" s="22">
        <v>76.878708012561106</v>
      </c>
      <c r="W27" s="22">
        <v>73.956073993224393</v>
      </c>
      <c r="X27" s="22">
        <v>73.859897784137942</v>
      </c>
      <c r="Y27" s="22">
        <v>86.552297119854117</v>
      </c>
      <c r="Z27" s="22">
        <v>128.50801795703765</v>
      </c>
      <c r="AA27" s="22">
        <v>89.998224718373635</v>
      </c>
      <c r="AB27" s="22">
        <v>83.838344707676924</v>
      </c>
      <c r="AC27" s="22">
        <v>102.71335303144274</v>
      </c>
      <c r="AD27" s="22">
        <v>88.266217319466335</v>
      </c>
      <c r="AE27" s="22">
        <v>68.182530745904842</v>
      </c>
      <c r="AF27" s="22">
        <v>69.677504578503246</v>
      </c>
      <c r="AG27" s="22">
        <v>88.463765047505646</v>
      </c>
      <c r="AH27" s="22">
        <v>77.507637835285863</v>
      </c>
      <c r="AI27" s="22">
        <v>70.251798180629748</v>
      </c>
      <c r="AJ27" s="22">
        <v>66.643173682929614</v>
      </c>
      <c r="AK27" s="22">
        <v>65.957172221003631</v>
      </c>
      <c r="AL27" s="22">
        <v>57.189809557016609</v>
      </c>
      <c r="AM27" s="22">
        <v>50.019998329524114</v>
      </c>
      <c r="AN27" s="22">
        <v>55.833027310032328</v>
      </c>
      <c r="AO27" s="22">
        <v>64.727405820058593</v>
      </c>
      <c r="AP27" s="22">
        <v>61.372779031045198</v>
      </c>
      <c r="AQ27" s="22">
        <v>53.631773241584014</v>
      </c>
      <c r="AR27" s="22">
        <v>61.926387623092069</v>
      </c>
      <c r="AS27" s="22">
        <v>60.11898378430616</v>
      </c>
      <c r="AT27" s="22">
        <v>66.203426993304419</v>
      </c>
      <c r="AU27" s="22">
        <v>67.603064522711236</v>
      </c>
      <c r="AV27" s="22">
        <v>64.943583015028523</v>
      </c>
      <c r="AW27" s="22">
        <v>64.560893149785841</v>
      </c>
      <c r="AX27" s="22">
        <v>59.764662634398526</v>
      </c>
      <c r="AY27" s="22">
        <v>50.992851887334801</v>
      </c>
      <c r="AZ27" s="22">
        <v>55.30494631501147</v>
      </c>
      <c r="BA27" s="22">
        <v>58.191653877679933</v>
      </c>
      <c r="BB27" s="22">
        <v>23.092384042351163</v>
      </c>
      <c r="BC27" s="22">
        <v>44.232703598623132</v>
      </c>
      <c r="BD27" s="22">
        <v>47.542295654338361</v>
      </c>
    </row>
    <row r="28" spans="2:56" ht="15" customHeight="1">
      <c r="B28" s="104">
        <v>0.92558797970314854</v>
      </c>
      <c r="C28" s="9"/>
      <c r="D28" s="9">
        <v>33</v>
      </c>
      <c r="E28" s="9" t="s">
        <v>87</v>
      </c>
      <c r="F28" s="9" t="s">
        <v>110</v>
      </c>
      <c r="G28" s="20"/>
      <c r="H28" s="21">
        <v>11</v>
      </c>
      <c r="I28" s="10"/>
      <c r="J28" s="9" t="s">
        <v>87</v>
      </c>
      <c r="K28" s="9" t="s">
        <v>87</v>
      </c>
      <c r="L28" s="22"/>
      <c r="M28" s="22">
        <v>39.418925121035983</v>
      </c>
      <c r="N28" s="22">
        <v>56.669648101996458</v>
      </c>
      <c r="O28" s="22">
        <v>55.160011611738867</v>
      </c>
      <c r="P28" s="22">
        <v>75.434385212795632</v>
      </c>
      <c r="Q28" s="22">
        <v>41.879205774694647</v>
      </c>
      <c r="R28" s="22">
        <v>43.032207045733216</v>
      </c>
      <c r="S28" s="22">
        <v>51.937372422734121</v>
      </c>
      <c r="T28" s="22">
        <v>61.646730241434028</v>
      </c>
      <c r="U28" s="22">
        <v>33.400833111150391</v>
      </c>
      <c r="V28" s="22">
        <v>32.478218340817406</v>
      </c>
      <c r="W28" s="22">
        <v>37.992113335691563</v>
      </c>
      <c r="X28" s="22">
        <v>56.315218611741301</v>
      </c>
      <c r="Y28" s="22">
        <v>43.90639174520436</v>
      </c>
      <c r="Z28" s="22">
        <v>50.825812648660118</v>
      </c>
      <c r="AA28" s="22">
        <v>35.348356472841019</v>
      </c>
      <c r="AB28" s="22">
        <v>57.695361424432669</v>
      </c>
      <c r="AC28" s="22">
        <v>32.907847924716592</v>
      </c>
      <c r="AD28" s="22">
        <v>36.70297639773824</v>
      </c>
      <c r="AE28" s="22">
        <v>36.805762410712695</v>
      </c>
      <c r="AF28" s="22">
        <v>58.329500682323371</v>
      </c>
      <c r="AG28" s="22">
        <v>33.884436824273472</v>
      </c>
      <c r="AH28" s="22">
        <v>37.950561103020355</v>
      </c>
      <c r="AI28" s="22">
        <v>57.072651808202906</v>
      </c>
      <c r="AJ28" s="22">
        <v>61.642547356215779</v>
      </c>
      <c r="AK28" s="22">
        <v>43.2448979162684</v>
      </c>
      <c r="AL28" s="22">
        <v>52.887625079162675</v>
      </c>
      <c r="AM28" s="22">
        <v>43.068232941989066</v>
      </c>
      <c r="AN28" s="22">
        <v>70.896262437663836</v>
      </c>
      <c r="AO28" s="22">
        <v>38.203100584251189</v>
      </c>
      <c r="AP28" s="22">
        <v>31.668217488857593</v>
      </c>
      <c r="AQ28" s="22">
        <v>33.238229670956919</v>
      </c>
      <c r="AR28" s="22">
        <v>55.755652126480136</v>
      </c>
      <c r="AS28" s="22">
        <v>29.21602341508811</v>
      </c>
      <c r="AT28" s="22">
        <v>33.451273352522819</v>
      </c>
      <c r="AU28" s="22">
        <v>35.923196512499572</v>
      </c>
      <c r="AV28" s="22">
        <v>55.852270856342216</v>
      </c>
      <c r="AW28" s="22">
        <v>31.288997046470342</v>
      </c>
      <c r="AX28" s="22">
        <v>32.009505860467016</v>
      </c>
      <c r="AY28" s="22">
        <v>33.815043702555734</v>
      </c>
      <c r="AZ28" s="22">
        <v>53.686230900176994</v>
      </c>
      <c r="BA28" s="22">
        <v>38.481120936475392</v>
      </c>
      <c r="BB28" s="22">
        <v>32.627401855029269</v>
      </c>
      <c r="BC28" s="22">
        <v>49.183273078925353</v>
      </c>
      <c r="BD28" s="22">
        <v>64.298892296753706</v>
      </c>
    </row>
    <row r="29" spans="2:56" ht="15" customHeight="1">
      <c r="B29" s="104">
        <v>0.7630620660512164</v>
      </c>
      <c r="C29" s="9"/>
      <c r="D29" s="9">
        <v>37</v>
      </c>
      <c r="E29" s="9" t="s">
        <v>91</v>
      </c>
      <c r="F29" s="9" t="s">
        <v>110</v>
      </c>
      <c r="G29" s="20"/>
      <c r="H29" s="21">
        <v>12</v>
      </c>
      <c r="I29" s="10"/>
      <c r="J29" s="9" t="s">
        <v>91</v>
      </c>
      <c r="K29" s="9" t="s">
        <v>91</v>
      </c>
      <c r="L29" s="22"/>
      <c r="M29" s="22">
        <v>65.358174583983086</v>
      </c>
      <c r="N29" s="22">
        <v>133.07776762927779</v>
      </c>
      <c r="O29" s="22">
        <v>69.545260502551685</v>
      </c>
      <c r="P29" s="22">
        <v>126.49346177103814</v>
      </c>
      <c r="Q29" s="22">
        <v>92.058126763075393</v>
      </c>
      <c r="R29" s="22">
        <v>75.743358641890751</v>
      </c>
      <c r="S29" s="22">
        <v>131.00510110866111</v>
      </c>
      <c r="T29" s="22">
        <v>122.78275394945143</v>
      </c>
      <c r="U29" s="22">
        <v>69.70740216963938</v>
      </c>
      <c r="V29" s="22">
        <v>81.83053684768069</v>
      </c>
      <c r="W29" s="22">
        <v>70.903058231644707</v>
      </c>
      <c r="X29" s="22">
        <v>94.888389287874048</v>
      </c>
      <c r="Y29" s="22">
        <v>58.201215440003025</v>
      </c>
      <c r="Z29" s="22">
        <v>94.615667691409669</v>
      </c>
      <c r="AA29" s="22">
        <v>71.109891062068527</v>
      </c>
      <c r="AB29" s="22">
        <v>112.5451115267294</v>
      </c>
      <c r="AC29" s="22">
        <v>65.056194280245123</v>
      </c>
      <c r="AD29" s="22">
        <v>54.012223144526338</v>
      </c>
      <c r="AE29" s="22">
        <v>57.884120822243219</v>
      </c>
      <c r="AF29" s="22">
        <v>97.486897493788689</v>
      </c>
      <c r="AG29" s="22">
        <v>71.191485061950814</v>
      </c>
      <c r="AH29" s="22">
        <v>60.53183962902267</v>
      </c>
      <c r="AI29" s="22">
        <v>71.653129716092593</v>
      </c>
      <c r="AJ29" s="22">
        <v>94.182346955797655</v>
      </c>
      <c r="AK29" s="22">
        <v>68.934514016775097</v>
      </c>
      <c r="AL29" s="22">
        <v>55.95323959361491</v>
      </c>
      <c r="AM29" s="22">
        <v>46.276366184067811</v>
      </c>
      <c r="AN29" s="22">
        <v>106.88191469267848</v>
      </c>
      <c r="AO29" s="22">
        <v>77.518903453397812</v>
      </c>
      <c r="AP29" s="22">
        <v>54.032811277027605</v>
      </c>
      <c r="AQ29" s="22">
        <v>59.133550827925411</v>
      </c>
      <c r="AR29" s="22">
        <v>75.83333292353305</v>
      </c>
      <c r="AS29" s="22">
        <v>53.089418489091734</v>
      </c>
      <c r="AT29" s="22">
        <v>47.941953156866347</v>
      </c>
      <c r="AU29" s="22">
        <v>64.461704139983368</v>
      </c>
      <c r="AV29" s="22">
        <v>79.69321405007291</v>
      </c>
      <c r="AW29" s="22">
        <v>55.303292240286979</v>
      </c>
      <c r="AX29" s="22">
        <v>43.879220696166414</v>
      </c>
      <c r="AY29" s="22">
        <v>43.877176078621943</v>
      </c>
      <c r="AZ29" s="22">
        <v>82.184224356137065</v>
      </c>
      <c r="BA29" s="22">
        <v>83.915938083697029</v>
      </c>
      <c r="BB29" s="22">
        <v>78.287163166256065</v>
      </c>
      <c r="BC29" s="22">
        <v>61.060324855746813</v>
      </c>
      <c r="BD29" s="22">
        <v>89.595346393733877</v>
      </c>
    </row>
    <row r="30" spans="2:56" ht="15" customHeight="1">
      <c r="B30" s="104">
        <v>2.3580509882181522E-2</v>
      </c>
      <c r="C30" s="9"/>
      <c r="D30" s="9">
        <v>14</v>
      </c>
      <c r="E30" s="9" t="s">
        <v>141</v>
      </c>
      <c r="F30" s="9" t="s">
        <v>107</v>
      </c>
      <c r="G30" s="20"/>
      <c r="H30" s="21">
        <v>13</v>
      </c>
      <c r="I30" s="10"/>
      <c r="J30" s="9" t="s">
        <v>141</v>
      </c>
      <c r="K30" s="9" t="s">
        <v>141</v>
      </c>
      <c r="L30" s="22"/>
      <c r="M30" s="22">
        <v>996.45407655618078</v>
      </c>
      <c r="N30" s="22">
        <v>1144.5508503238225</v>
      </c>
      <c r="O30" s="22">
        <v>1055.5839146325943</v>
      </c>
      <c r="P30" s="22">
        <v>1119.3548790262207</v>
      </c>
      <c r="Q30" s="22">
        <v>1033.7828226014315</v>
      </c>
      <c r="R30" s="22">
        <v>1140.2655075955977</v>
      </c>
      <c r="S30" s="22">
        <v>1211.5215606495369</v>
      </c>
      <c r="T30" s="22">
        <v>1137.4546479867595</v>
      </c>
      <c r="U30" s="22">
        <v>1085.256007797861</v>
      </c>
      <c r="V30" s="22">
        <v>1118.2796878130168</v>
      </c>
      <c r="W30" s="22">
        <v>1213.0099476056619</v>
      </c>
      <c r="X30" s="22">
        <v>1125.6754171818106</v>
      </c>
      <c r="Y30" s="22">
        <v>1050.6972429493894</v>
      </c>
      <c r="Z30" s="22">
        <v>1030.2546320938898</v>
      </c>
      <c r="AA30" s="22">
        <v>1133.7082023650087</v>
      </c>
      <c r="AB30" s="22">
        <v>1099.7583844900023</v>
      </c>
      <c r="AC30" s="22">
        <v>1118.0136774783921</v>
      </c>
      <c r="AD30" s="22">
        <v>1101.4482585046987</v>
      </c>
      <c r="AE30" s="22">
        <v>1107.3586464037312</v>
      </c>
      <c r="AF30" s="22">
        <v>1169.3650771193684</v>
      </c>
      <c r="AG30" s="22">
        <v>1125.1866020580178</v>
      </c>
      <c r="AH30" s="22">
        <v>1071.5187323182456</v>
      </c>
      <c r="AI30" s="22">
        <v>1127.1596933745277</v>
      </c>
      <c r="AJ30" s="22">
        <v>1111.3852331935275</v>
      </c>
      <c r="AK30" s="22">
        <v>1240.9382138550498</v>
      </c>
      <c r="AL30" s="22">
        <v>1201.227973663724</v>
      </c>
      <c r="AM30" s="22">
        <v>1176.3121523601289</v>
      </c>
      <c r="AN30" s="22">
        <v>1127.3201211042156</v>
      </c>
      <c r="AO30" s="22">
        <v>1071.5405754469655</v>
      </c>
      <c r="AP30" s="22">
        <v>1127.213593392524</v>
      </c>
      <c r="AQ30" s="22">
        <v>1221.8698690653107</v>
      </c>
      <c r="AR30" s="22">
        <v>1173.6759157255467</v>
      </c>
      <c r="AS30" s="22">
        <v>1133.8054820521565</v>
      </c>
      <c r="AT30" s="22">
        <v>1116.6712821155443</v>
      </c>
      <c r="AU30" s="22">
        <v>1217.5174843876234</v>
      </c>
      <c r="AV30" s="22">
        <v>1220.8210963037336</v>
      </c>
      <c r="AW30" s="22">
        <v>1107.0992794158235</v>
      </c>
      <c r="AX30" s="22">
        <v>1222.560582513137</v>
      </c>
      <c r="AY30" s="22">
        <v>1266.740568428821</v>
      </c>
      <c r="AZ30" s="22">
        <v>1223.499066910477</v>
      </c>
      <c r="BA30" s="22">
        <v>1153.1754827477373</v>
      </c>
      <c r="BB30" s="22">
        <v>1024.74075606568</v>
      </c>
      <c r="BC30" s="22">
        <v>1270.0058965246958</v>
      </c>
      <c r="BD30" s="22">
        <v>1185.2063698557834</v>
      </c>
    </row>
    <row r="31" spans="2:56" ht="15" customHeight="1">
      <c r="B31" s="104">
        <v>4.3989783999101695E-2</v>
      </c>
      <c r="C31" s="9"/>
      <c r="D31" s="9">
        <v>12</v>
      </c>
      <c r="E31" s="9" t="s">
        <v>52</v>
      </c>
      <c r="F31" s="9" t="s">
        <v>107</v>
      </c>
      <c r="G31" s="20"/>
      <c r="H31" s="21">
        <v>14</v>
      </c>
      <c r="I31" s="10"/>
      <c r="J31" s="9" t="s">
        <v>52</v>
      </c>
      <c r="K31" s="9" t="s">
        <v>52</v>
      </c>
      <c r="L31" s="22"/>
      <c r="M31" s="22">
        <v>619.87942027285658</v>
      </c>
      <c r="N31" s="22">
        <v>688.60798612002498</v>
      </c>
      <c r="O31" s="22">
        <v>672.4352141548045</v>
      </c>
      <c r="P31" s="22">
        <v>660.50497468856133</v>
      </c>
      <c r="Q31" s="22">
        <v>674.8376919682438</v>
      </c>
      <c r="R31" s="22">
        <v>734.76665770316299</v>
      </c>
      <c r="S31" s="22">
        <v>753.62868994747612</v>
      </c>
      <c r="T31" s="22">
        <v>721.60841937948248</v>
      </c>
      <c r="U31" s="22">
        <v>681.95295436910612</v>
      </c>
      <c r="V31" s="22">
        <v>714.87360633296646</v>
      </c>
      <c r="W31" s="22">
        <v>765.967438088731</v>
      </c>
      <c r="X31" s="22">
        <v>731.44616679746582</v>
      </c>
      <c r="Y31" s="22">
        <v>705.30110426468548</v>
      </c>
      <c r="Z31" s="22">
        <v>754.7377806646565</v>
      </c>
      <c r="AA31" s="22">
        <v>828.01164166002627</v>
      </c>
      <c r="AB31" s="22">
        <v>811.86704340794915</v>
      </c>
      <c r="AC31" s="22">
        <v>753.52134524753319</v>
      </c>
      <c r="AD31" s="22">
        <v>836.79579511987959</v>
      </c>
      <c r="AE31" s="22">
        <v>847.93771292070687</v>
      </c>
      <c r="AF31" s="22">
        <v>908.83209628278337</v>
      </c>
      <c r="AG31" s="22">
        <v>782.82220671639811</v>
      </c>
      <c r="AH31" s="22">
        <v>814.11006107040294</v>
      </c>
      <c r="AI31" s="22">
        <v>872.83913381640332</v>
      </c>
      <c r="AJ31" s="22">
        <v>879.39431222566554</v>
      </c>
      <c r="AK31" s="22">
        <v>894.79096183226477</v>
      </c>
      <c r="AL31" s="22">
        <v>869.49327333578287</v>
      </c>
      <c r="AM31" s="22">
        <v>852.96097776572844</v>
      </c>
      <c r="AN31" s="22">
        <v>879.45019601865727</v>
      </c>
      <c r="AO31" s="22">
        <v>794.02038504133679</v>
      </c>
      <c r="AP31" s="22">
        <v>853.84750916035318</v>
      </c>
      <c r="AQ31" s="22">
        <v>913.78758807342297</v>
      </c>
      <c r="AR31" s="22">
        <v>904.57950375535802</v>
      </c>
      <c r="AS31" s="22">
        <v>864.35078288779209</v>
      </c>
      <c r="AT31" s="22">
        <v>832.99064805562477</v>
      </c>
      <c r="AU31" s="22">
        <v>904.39547267018168</v>
      </c>
      <c r="AV31" s="22">
        <v>939.97276487259069</v>
      </c>
      <c r="AW31" s="22">
        <v>822.27349525646491</v>
      </c>
      <c r="AX31" s="22">
        <v>914.56825980755059</v>
      </c>
      <c r="AY31" s="22">
        <v>911.65664215293555</v>
      </c>
      <c r="AZ31" s="22">
        <v>889.49621554031603</v>
      </c>
      <c r="BA31" s="22">
        <v>854.27019226001255</v>
      </c>
      <c r="BB31" s="22">
        <v>736.05334028430275</v>
      </c>
      <c r="BC31" s="22">
        <v>888.83338829269439</v>
      </c>
      <c r="BD31" s="22">
        <v>856.58919665487258</v>
      </c>
    </row>
    <row r="32" spans="2:56" ht="15" customHeight="1">
      <c r="B32" s="104">
        <v>-3.6834789384513456E-2</v>
      </c>
      <c r="C32" s="9"/>
      <c r="D32" s="9">
        <v>13</v>
      </c>
      <c r="E32" s="9" t="s">
        <v>53</v>
      </c>
      <c r="F32" s="9" t="s">
        <v>107</v>
      </c>
      <c r="G32" s="20"/>
      <c r="H32" s="21">
        <v>15</v>
      </c>
      <c r="I32" s="10"/>
      <c r="J32" s="9" t="s">
        <v>53</v>
      </c>
      <c r="K32" s="9" t="s">
        <v>53</v>
      </c>
      <c r="L32" s="22"/>
      <c r="M32" s="22">
        <v>376.57465628332426</v>
      </c>
      <c r="N32" s="22">
        <v>455.9428642037974</v>
      </c>
      <c r="O32" s="22">
        <v>383.14870047778976</v>
      </c>
      <c r="P32" s="22">
        <v>458.84990433765944</v>
      </c>
      <c r="Q32" s="22">
        <v>358.94513063318766</v>
      </c>
      <c r="R32" s="22">
        <v>405.49884989243458</v>
      </c>
      <c r="S32" s="22">
        <v>457.8928707020608</v>
      </c>
      <c r="T32" s="22">
        <v>415.846228607277</v>
      </c>
      <c r="U32" s="22">
        <v>403.30305342875477</v>
      </c>
      <c r="V32" s="22">
        <v>403.40608148005037</v>
      </c>
      <c r="W32" s="22">
        <v>447.04250951693086</v>
      </c>
      <c r="X32" s="22">
        <v>394.22925038434477</v>
      </c>
      <c r="Y32" s="22">
        <v>345.39613868470389</v>
      </c>
      <c r="Z32" s="22">
        <v>275.51685142923327</v>
      </c>
      <c r="AA32" s="22">
        <v>305.6965607049824</v>
      </c>
      <c r="AB32" s="22">
        <v>287.89134108205315</v>
      </c>
      <c r="AC32" s="22">
        <v>364.49233223085889</v>
      </c>
      <c r="AD32" s="22">
        <v>264.6524633848191</v>
      </c>
      <c r="AE32" s="22">
        <v>259.42093348302433</v>
      </c>
      <c r="AF32" s="22">
        <v>260.53298083658501</v>
      </c>
      <c r="AG32" s="22">
        <v>342.36439534161963</v>
      </c>
      <c r="AH32" s="22">
        <v>257.40867124784273</v>
      </c>
      <c r="AI32" s="22">
        <v>254.3205595581243</v>
      </c>
      <c r="AJ32" s="22">
        <v>231.99092096786202</v>
      </c>
      <c r="AK32" s="22">
        <v>346.14725202278493</v>
      </c>
      <c r="AL32" s="22">
        <v>331.73470032794108</v>
      </c>
      <c r="AM32" s="22">
        <v>323.35117459440039</v>
      </c>
      <c r="AN32" s="22">
        <v>247.86992508555818</v>
      </c>
      <c r="AO32" s="22">
        <v>277.52019040562868</v>
      </c>
      <c r="AP32" s="22">
        <v>273.36608423217081</v>
      </c>
      <c r="AQ32" s="22">
        <v>308.08228099188767</v>
      </c>
      <c r="AR32" s="22">
        <v>269.09641197018874</v>
      </c>
      <c r="AS32" s="22">
        <v>269.45469916436451</v>
      </c>
      <c r="AT32" s="22">
        <v>283.68063405991944</v>
      </c>
      <c r="AU32" s="22">
        <v>313.12201171744164</v>
      </c>
      <c r="AV32" s="22">
        <v>280.84833143114304</v>
      </c>
      <c r="AW32" s="22">
        <v>284.82578415935853</v>
      </c>
      <c r="AX32" s="22">
        <v>307.99232270558639</v>
      </c>
      <c r="AY32" s="22">
        <v>355.08392627588557</v>
      </c>
      <c r="AZ32" s="22">
        <v>334.00285137016101</v>
      </c>
      <c r="BA32" s="22">
        <v>298.90529048772476</v>
      </c>
      <c r="BB32" s="22">
        <v>288.6874157813773</v>
      </c>
      <c r="BC32" s="22">
        <v>381.17250823200135</v>
      </c>
      <c r="BD32" s="22">
        <v>328.61717320091077</v>
      </c>
    </row>
    <row r="33" spans="2:56" ht="15" customHeight="1">
      <c r="B33" s="9" t="s">
        <v>168</v>
      </c>
      <c r="C33" s="9"/>
      <c r="D33" s="9"/>
      <c r="E33" s="19" t="s">
        <v>170</v>
      </c>
      <c r="F33" s="9"/>
      <c r="G33" s="20" t="s">
        <v>170</v>
      </c>
      <c r="H33" s="21"/>
      <c r="I33" s="10"/>
      <c r="J33" s="9"/>
      <c r="K33" s="9"/>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row>
    <row r="34" spans="2:56" ht="15" customHeight="1">
      <c r="B34" s="104">
        <v>0.20592120651414203</v>
      </c>
      <c r="C34" s="104"/>
      <c r="D34" s="9">
        <v>48</v>
      </c>
      <c r="E34" s="9" t="s">
        <v>142</v>
      </c>
      <c r="F34" s="9" t="s">
        <v>108</v>
      </c>
      <c r="G34" s="20"/>
      <c r="H34" s="21">
        <v>1</v>
      </c>
      <c r="I34" s="10"/>
      <c r="J34" s="9" t="s">
        <v>142</v>
      </c>
      <c r="K34" s="9" t="s">
        <v>142</v>
      </c>
      <c r="L34" s="22"/>
      <c r="M34" s="22">
        <v>534.97910601945705</v>
      </c>
      <c r="N34" s="22">
        <v>422.79321533636829</v>
      </c>
      <c r="O34" s="22">
        <v>523.10647349641386</v>
      </c>
      <c r="P34" s="22">
        <v>576.21970475938804</v>
      </c>
      <c r="Q34" s="22">
        <v>580.00865920675005</v>
      </c>
      <c r="R34" s="22">
        <v>522.88213325695313</v>
      </c>
      <c r="S34" s="22">
        <v>484.02988397289539</v>
      </c>
      <c r="T34" s="22">
        <v>517.2382105971916</v>
      </c>
      <c r="U34" s="22">
        <v>540.76273637990039</v>
      </c>
      <c r="V34" s="22">
        <v>499.8203159107897</v>
      </c>
      <c r="W34" s="22">
        <v>519.18919566878719</v>
      </c>
      <c r="X34" s="22">
        <v>597.5066671846032</v>
      </c>
      <c r="Y34" s="22">
        <v>615.74059400596343</v>
      </c>
      <c r="Z34" s="22">
        <v>833.8304718763527</v>
      </c>
      <c r="AA34" s="22">
        <v>648.4747001458345</v>
      </c>
      <c r="AB34" s="22">
        <v>628.1422324981221</v>
      </c>
      <c r="AC34" s="22">
        <v>626.77088662118206</v>
      </c>
      <c r="AD34" s="22">
        <v>602.82399050232129</v>
      </c>
      <c r="AE34" s="22">
        <v>609.96846119936902</v>
      </c>
      <c r="AF34" s="22">
        <v>693.59130179385113</v>
      </c>
      <c r="AG34" s="22">
        <v>615.68934175015704</v>
      </c>
      <c r="AH34" s="22">
        <v>532.88994610137775</v>
      </c>
      <c r="AI34" s="22">
        <v>641.18563003336533</v>
      </c>
      <c r="AJ34" s="22">
        <v>670.06251115826456</v>
      </c>
      <c r="AK34" s="22">
        <v>491.37767689800057</v>
      </c>
      <c r="AL34" s="22">
        <v>461.66809451603478</v>
      </c>
      <c r="AM34" s="22">
        <v>507.79264147298142</v>
      </c>
      <c r="AN34" s="22">
        <v>643.04019799646153</v>
      </c>
      <c r="AO34" s="22">
        <v>528.83933615772708</v>
      </c>
      <c r="AP34" s="22">
        <v>532.23641221252956</v>
      </c>
      <c r="AQ34" s="22">
        <v>514.54543547483638</v>
      </c>
      <c r="AR34" s="22">
        <v>665.38441173786305</v>
      </c>
      <c r="AS34" s="22">
        <v>529.07761882213094</v>
      </c>
      <c r="AT34" s="22">
        <v>522.17211993071453</v>
      </c>
      <c r="AU34" s="22">
        <v>547.9321296326932</v>
      </c>
      <c r="AV34" s="22">
        <v>649.26114977401187</v>
      </c>
      <c r="AW34" s="22">
        <v>535.01179498581257</v>
      </c>
      <c r="AX34" s="22">
        <v>529.53026688962757</v>
      </c>
      <c r="AY34" s="22">
        <v>468.10770491372244</v>
      </c>
      <c r="AZ34" s="22">
        <v>590.07116888370615</v>
      </c>
      <c r="BA34" s="22">
        <v>315.56163907292296</v>
      </c>
      <c r="BB34" s="22">
        <v>245.92586084529134</v>
      </c>
      <c r="BC34" s="22">
        <v>334.2225588539477</v>
      </c>
      <c r="BD34" s="22">
        <v>515.86412736590114</v>
      </c>
    </row>
    <row r="35" spans="2:56" ht="15" customHeight="1">
      <c r="B35" s="104">
        <v>0.49994287633794965</v>
      </c>
      <c r="C35" s="104"/>
      <c r="D35" s="9">
        <v>9</v>
      </c>
      <c r="E35" s="9" t="s">
        <v>63</v>
      </c>
      <c r="F35" s="9" t="s">
        <v>108</v>
      </c>
      <c r="G35" s="20"/>
      <c r="H35" s="21">
        <v>2</v>
      </c>
      <c r="I35" s="10"/>
      <c r="J35" s="9" t="s">
        <v>63</v>
      </c>
      <c r="K35" s="9" t="s">
        <v>63</v>
      </c>
      <c r="L35" s="22"/>
      <c r="M35" s="22">
        <v>190.86518726172773</v>
      </c>
      <c r="N35" s="22">
        <v>117.27024530928182</v>
      </c>
      <c r="O35" s="22">
        <v>166.61232100456573</v>
      </c>
      <c r="P35" s="22">
        <v>186.90895298625648</v>
      </c>
      <c r="Q35" s="22">
        <v>198.75967692652551</v>
      </c>
      <c r="R35" s="22">
        <v>179.78178544067305</v>
      </c>
      <c r="S35" s="22">
        <v>127.0322309722761</v>
      </c>
      <c r="T35" s="22">
        <v>113.73756841237801</v>
      </c>
      <c r="U35" s="22">
        <v>147.52604278294368</v>
      </c>
      <c r="V35" s="22">
        <v>133.8356787238273</v>
      </c>
      <c r="W35" s="22">
        <v>147.19689776680727</v>
      </c>
      <c r="X35" s="22">
        <v>166.60891343254167</v>
      </c>
      <c r="Y35" s="22">
        <v>144.65052104445505</v>
      </c>
      <c r="Z35" s="22">
        <v>188.53390171165518</v>
      </c>
      <c r="AA35" s="22">
        <v>146.16233246560444</v>
      </c>
      <c r="AB35" s="22">
        <v>138.08302599790261</v>
      </c>
      <c r="AC35" s="22">
        <v>123.68849937180565</v>
      </c>
      <c r="AD35" s="22">
        <v>151.56657694526021</v>
      </c>
      <c r="AE35" s="22">
        <v>183.08347948089079</v>
      </c>
      <c r="AF35" s="22">
        <v>169.15277480971457</v>
      </c>
      <c r="AG35" s="22">
        <v>150.70482133800485</v>
      </c>
      <c r="AH35" s="22">
        <v>121.47015904540478</v>
      </c>
      <c r="AI35" s="22">
        <v>214.13879867766045</v>
      </c>
      <c r="AJ35" s="22">
        <v>175.98326126082318</v>
      </c>
      <c r="AK35" s="22">
        <v>79.777117136462749</v>
      </c>
      <c r="AL35" s="22">
        <v>89.838518822237376</v>
      </c>
      <c r="AM35" s="22">
        <v>152.69484303324532</v>
      </c>
      <c r="AN35" s="22">
        <v>182.19829974779267</v>
      </c>
      <c r="AO35" s="22">
        <v>123.72511020516356</v>
      </c>
      <c r="AP35" s="22">
        <v>160.95005276780358</v>
      </c>
      <c r="AQ35" s="22">
        <v>134.79821424274854</v>
      </c>
      <c r="AR35" s="22">
        <v>182.42781676708637</v>
      </c>
      <c r="AS35" s="22">
        <v>119.2043261082341</v>
      </c>
      <c r="AT35" s="22">
        <v>149.94356069198909</v>
      </c>
      <c r="AU35" s="22">
        <v>148.78774380416081</v>
      </c>
      <c r="AV35" s="22">
        <v>180.0700076737572</v>
      </c>
      <c r="AW35" s="22">
        <v>125.41784433676347</v>
      </c>
      <c r="AX35" s="22">
        <v>168.64313127578745</v>
      </c>
      <c r="AY35" s="22">
        <v>101.56630420270452</v>
      </c>
      <c r="AZ35" s="22">
        <v>148.99838433648088</v>
      </c>
      <c r="BA35" s="22">
        <v>73.854687933646261</v>
      </c>
      <c r="BB35" s="22">
        <v>43.974826558568118</v>
      </c>
      <c r="BC35" s="22">
        <v>60.795732737081813</v>
      </c>
      <c r="BD35" s="22">
        <v>137.30112407542836</v>
      </c>
    </row>
    <row r="36" spans="2:56" ht="15" customHeight="1">
      <c r="B36" s="104">
        <v>-3.1902367594058512E-2</v>
      </c>
      <c r="C36" s="104"/>
      <c r="D36" s="9">
        <v>13</v>
      </c>
      <c r="E36" s="9" t="s">
        <v>66</v>
      </c>
      <c r="F36" s="9" t="s">
        <v>108</v>
      </c>
      <c r="G36" s="20"/>
      <c r="H36" s="21">
        <v>3</v>
      </c>
      <c r="I36" s="10"/>
      <c r="J36" s="9" t="s">
        <v>66</v>
      </c>
      <c r="K36" s="9" t="s">
        <v>66</v>
      </c>
      <c r="L36" s="22"/>
      <c r="M36" s="22">
        <v>121.01434971672106</v>
      </c>
      <c r="N36" s="22">
        <v>91.090084713148556</v>
      </c>
      <c r="O36" s="22">
        <v>118.75178022784213</v>
      </c>
      <c r="P36" s="22">
        <v>131.09183919589137</v>
      </c>
      <c r="Q36" s="22">
        <v>154.34011068977372</v>
      </c>
      <c r="R36" s="22">
        <v>114.56032392038105</v>
      </c>
      <c r="S36" s="22">
        <v>140.36323631772828</v>
      </c>
      <c r="T36" s="22">
        <v>147.91586419667325</v>
      </c>
      <c r="U36" s="22">
        <v>168.55019214673428</v>
      </c>
      <c r="V36" s="22">
        <v>132.13723486262006</v>
      </c>
      <c r="W36" s="22">
        <v>143.33721018578797</v>
      </c>
      <c r="X36" s="22">
        <v>155.33337917504923</v>
      </c>
      <c r="Y36" s="22">
        <v>219.84547060050474</v>
      </c>
      <c r="Z36" s="22">
        <v>326.9375507124181</v>
      </c>
      <c r="AA36" s="22">
        <v>229.43655405348454</v>
      </c>
      <c r="AB36" s="22">
        <v>162.57592819573108</v>
      </c>
      <c r="AC36" s="22">
        <v>235.95629185094433</v>
      </c>
      <c r="AD36" s="22">
        <v>184.56520793657438</v>
      </c>
      <c r="AE36" s="22">
        <v>181.04223062275167</v>
      </c>
      <c r="AF36" s="22">
        <v>205.26983783961629</v>
      </c>
      <c r="AG36" s="22">
        <v>219.8150944560285</v>
      </c>
      <c r="AH36" s="22">
        <v>172.48779437834673</v>
      </c>
      <c r="AI36" s="22">
        <v>184.09122849525468</v>
      </c>
      <c r="AJ36" s="22">
        <v>191.05202487432891</v>
      </c>
      <c r="AK36" s="22">
        <v>183.12641039032769</v>
      </c>
      <c r="AL36" s="22">
        <v>149.12115022159475</v>
      </c>
      <c r="AM36" s="22">
        <v>144.10448172096648</v>
      </c>
      <c r="AN36" s="22">
        <v>168.46443364317952</v>
      </c>
      <c r="AO36" s="22">
        <v>179.09566761948059</v>
      </c>
      <c r="AP36" s="22">
        <v>141.0569391483555</v>
      </c>
      <c r="AQ36" s="22">
        <v>162.0405267228216</v>
      </c>
      <c r="AR36" s="22">
        <v>182.9738595967026</v>
      </c>
      <c r="AS36" s="22">
        <v>187.54983769159591</v>
      </c>
      <c r="AT36" s="22">
        <v>144.09102187790205</v>
      </c>
      <c r="AU36" s="22">
        <v>176.64559714107423</v>
      </c>
      <c r="AV36" s="22">
        <v>178.02585021483833</v>
      </c>
      <c r="AW36" s="22">
        <v>183.58687227647755</v>
      </c>
      <c r="AX36" s="22">
        <v>135.96389870447928</v>
      </c>
      <c r="AY36" s="22">
        <v>158.0591503746972</v>
      </c>
      <c r="AZ36" s="22">
        <v>160.39712460999999</v>
      </c>
      <c r="BA36" s="22">
        <v>61.295109224648769</v>
      </c>
      <c r="BB36" s="22">
        <v>90.664331392963604</v>
      </c>
      <c r="BC36" s="22">
        <v>118.53892212000001</v>
      </c>
      <c r="BD36" s="22">
        <v>145.14222586000002</v>
      </c>
    </row>
    <row r="37" spans="2:56" ht="15" customHeight="1">
      <c r="B37" s="104">
        <v>1.3693787837154527</v>
      </c>
      <c r="C37" s="104"/>
      <c r="D37" s="9">
        <v>37</v>
      </c>
      <c r="E37" s="9" t="s">
        <v>91</v>
      </c>
      <c r="F37" s="9" t="s">
        <v>108</v>
      </c>
      <c r="G37" s="20"/>
      <c r="H37" s="21">
        <v>4</v>
      </c>
      <c r="I37" s="10"/>
      <c r="J37" s="9" t="s">
        <v>91</v>
      </c>
      <c r="K37" s="9" t="s">
        <v>91</v>
      </c>
      <c r="L37" s="22"/>
      <c r="M37" s="22">
        <v>17.973179829421198</v>
      </c>
      <c r="N37" s="22">
        <v>21.085756554206831</v>
      </c>
      <c r="O37" s="22">
        <v>16.035556421357484</v>
      </c>
      <c r="P37" s="22">
        <v>51.122887017437186</v>
      </c>
      <c r="Q37" s="22">
        <v>14.576800528756038</v>
      </c>
      <c r="R37" s="22">
        <v>17.999482694138351</v>
      </c>
      <c r="S37" s="22">
        <v>13.008477846917152</v>
      </c>
      <c r="T37" s="22">
        <v>42.182261084378354</v>
      </c>
      <c r="U37" s="22">
        <v>12.694180558019234</v>
      </c>
      <c r="V37" s="22">
        <v>15.563041456268792</v>
      </c>
      <c r="W37" s="22">
        <v>11.617890379303271</v>
      </c>
      <c r="X37" s="22">
        <v>37.546387912495426</v>
      </c>
      <c r="Y37" s="22">
        <v>12.269818803316491</v>
      </c>
      <c r="Z37" s="22">
        <v>14.197083125610426</v>
      </c>
      <c r="AA37" s="22">
        <v>12.532967433813043</v>
      </c>
      <c r="AB37" s="22">
        <v>36.05572589407474</v>
      </c>
      <c r="AC37" s="22">
        <v>13.191429651969786</v>
      </c>
      <c r="AD37" s="22">
        <v>15.057227426705523</v>
      </c>
      <c r="AE37" s="22">
        <v>13.040955010336287</v>
      </c>
      <c r="AF37" s="22">
        <v>36.746036607010765</v>
      </c>
      <c r="AG37" s="22">
        <v>13.080630732499682</v>
      </c>
      <c r="AH37" s="22">
        <v>14.844117508245859</v>
      </c>
      <c r="AI37" s="22">
        <v>13.057107237256517</v>
      </c>
      <c r="AJ37" s="22">
        <v>36.392308397511208</v>
      </c>
      <c r="AK37" s="22">
        <v>13.08369473278335</v>
      </c>
      <c r="AL37" s="22">
        <v>14.845206744304573</v>
      </c>
      <c r="AM37" s="22">
        <v>12.804146073967328</v>
      </c>
      <c r="AN37" s="22">
        <v>35.392076445327035</v>
      </c>
      <c r="AO37" s="22">
        <v>12.725734816531686</v>
      </c>
      <c r="AP37" s="22">
        <v>14.39927279491752</v>
      </c>
      <c r="AQ37" s="22">
        <v>12.559133438851832</v>
      </c>
      <c r="AR37" s="22">
        <v>34.333499427136218</v>
      </c>
      <c r="AS37" s="22">
        <v>12.841819764426099</v>
      </c>
      <c r="AT37" s="22">
        <v>14.431118318208636</v>
      </c>
      <c r="AU37" s="22">
        <v>12.587690486465812</v>
      </c>
      <c r="AV37" s="22">
        <v>33.531381513806181</v>
      </c>
      <c r="AW37" s="22">
        <v>12.662911988582316</v>
      </c>
      <c r="AX37" s="22">
        <v>14.20561155843588</v>
      </c>
      <c r="AY37" s="22">
        <v>12.380081494508062</v>
      </c>
      <c r="AZ37" s="22">
        <v>32.822579626531734</v>
      </c>
      <c r="BA37" s="22">
        <v>10.716379188578205</v>
      </c>
      <c r="BB37" s="22">
        <v>7.8311259726065625</v>
      </c>
      <c r="BC37" s="22">
        <v>10.406812886735947</v>
      </c>
      <c r="BD37" s="22">
        <v>27.75329157058254</v>
      </c>
    </row>
    <row r="38" spans="2:56" ht="15" customHeight="1">
      <c r="B38" s="104">
        <v>0.76294951793583765</v>
      </c>
      <c r="C38" s="104"/>
      <c r="D38" s="9">
        <v>48</v>
      </c>
      <c r="E38" s="9" t="s">
        <v>142</v>
      </c>
      <c r="F38" s="9" t="s">
        <v>109</v>
      </c>
      <c r="G38" s="20"/>
      <c r="H38" s="21">
        <v>5</v>
      </c>
      <c r="I38" s="10"/>
      <c r="J38" s="9" t="s">
        <v>142</v>
      </c>
      <c r="K38" s="9" t="s">
        <v>142</v>
      </c>
      <c r="L38" s="22"/>
      <c r="M38" s="22">
        <v>252.01607974117348</v>
      </c>
      <c r="N38" s="22">
        <v>306.14737622355869</v>
      </c>
      <c r="O38" s="22">
        <v>317.78595853177671</v>
      </c>
      <c r="P38" s="22">
        <v>328.31124388656542</v>
      </c>
      <c r="Q38" s="22">
        <v>396.40550919253116</v>
      </c>
      <c r="R38" s="22">
        <v>333.69507449606692</v>
      </c>
      <c r="S38" s="22">
        <v>418.73723060118107</v>
      </c>
      <c r="T38" s="22">
        <v>353.47232139502495</v>
      </c>
      <c r="U38" s="22">
        <v>346.8162245550655</v>
      </c>
      <c r="V38" s="22">
        <v>296.07028704940655</v>
      </c>
      <c r="W38" s="22">
        <v>303.45360304023245</v>
      </c>
      <c r="X38" s="22">
        <v>375.54794674801707</v>
      </c>
      <c r="Y38" s="22">
        <v>443.3765896094705</v>
      </c>
      <c r="Z38" s="22">
        <v>599.62152543665161</v>
      </c>
      <c r="AA38" s="22">
        <v>327.23763189530393</v>
      </c>
      <c r="AB38" s="22">
        <v>360.40079978159366</v>
      </c>
      <c r="AC38" s="22">
        <v>293.17117545374509</v>
      </c>
      <c r="AD38" s="22">
        <v>248.71285683225202</v>
      </c>
      <c r="AE38" s="22">
        <v>240.8607562735283</v>
      </c>
      <c r="AF38" s="22">
        <v>283.72344510379173</v>
      </c>
      <c r="AG38" s="22">
        <v>266.83375867862969</v>
      </c>
      <c r="AH38" s="22">
        <v>218.58981502999674</v>
      </c>
      <c r="AI38" s="22">
        <v>305.27357470153891</v>
      </c>
      <c r="AJ38" s="22">
        <v>300.67746595833324</v>
      </c>
      <c r="AK38" s="22">
        <v>272.37077242866008</v>
      </c>
      <c r="AL38" s="22">
        <v>221.09943968435664</v>
      </c>
      <c r="AM38" s="22">
        <v>199.92139977166073</v>
      </c>
      <c r="AN38" s="22">
        <v>379.68006743002536</v>
      </c>
      <c r="AO38" s="22">
        <v>304.00485357874277</v>
      </c>
      <c r="AP38" s="22">
        <v>248.32281725891588</v>
      </c>
      <c r="AQ38" s="22">
        <v>232.87888634416183</v>
      </c>
      <c r="AR38" s="22">
        <v>258.65898829491175</v>
      </c>
      <c r="AS38" s="22">
        <v>261.2071840259099</v>
      </c>
      <c r="AT38" s="22">
        <v>247.94825389445376</v>
      </c>
      <c r="AU38" s="22">
        <v>297.36305520554356</v>
      </c>
      <c r="AV38" s="22">
        <v>283.74233907301635</v>
      </c>
      <c r="AW38" s="22">
        <v>257.32606111271616</v>
      </c>
      <c r="AX38" s="22">
        <v>219.05220295637795</v>
      </c>
      <c r="AY38" s="22">
        <v>149.27506900812341</v>
      </c>
      <c r="AZ38" s="22">
        <v>245.26671293597605</v>
      </c>
      <c r="BA38" s="22">
        <v>250.32055951795934</v>
      </c>
      <c r="BB38" s="22">
        <v>154.20579990091016</v>
      </c>
      <c r="BC38" s="22">
        <v>222.88731438776162</v>
      </c>
      <c r="BD38" s="22">
        <v>268.70155078876849</v>
      </c>
    </row>
    <row r="39" spans="2:56" ht="15" customHeight="1">
      <c r="B39" s="104">
        <v>0.63879095694360366</v>
      </c>
      <c r="C39" s="104"/>
      <c r="D39" s="9">
        <v>9</v>
      </c>
      <c r="E39" s="9" t="s">
        <v>63</v>
      </c>
      <c r="F39" s="9" t="s">
        <v>109</v>
      </c>
      <c r="G39" s="20"/>
      <c r="H39" s="21">
        <v>6</v>
      </c>
      <c r="I39" s="10"/>
      <c r="J39" s="9" t="s">
        <v>63</v>
      </c>
      <c r="K39" s="9" t="s">
        <v>63</v>
      </c>
      <c r="L39" s="22"/>
      <c r="M39" s="22">
        <v>78.554001832331892</v>
      </c>
      <c r="N39" s="22">
        <v>59.852310511279825</v>
      </c>
      <c r="O39" s="22">
        <v>92.804811159685812</v>
      </c>
      <c r="P39" s="22">
        <v>108.8441416008442</v>
      </c>
      <c r="Q39" s="22">
        <v>100.05896949525759</v>
      </c>
      <c r="R39" s="22">
        <v>111.05959019752957</v>
      </c>
      <c r="S39" s="22">
        <v>74.881936591088618</v>
      </c>
      <c r="T39" s="22">
        <v>68.710614425763822</v>
      </c>
      <c r="U39" s="22">
        <v>64.959620093194587</v>
      </c>
      <c r="V39" s="22">
        <v>57.641040321586452</v>
      </c>
      <c r="W39" s="22">
        <v>84.843840378068023</v>
      </c>
      <c r="X39" s="22">
        <v>111.53913538451184</v>
      </c>
      <c r="Y39" s="22">
        <v>90.634917833187501</v>
      </c>
      <c r="Z39" s="22">
        <v>133.13957511019413</v>
      </c>
      <c r="AA39" s="22">
        <v>51.482250323253183</v>
      </c>
      <c r="AB39" s="22">
        <v>65.894691347931584</v>
      </c>
      <c r="AC39" s="22">
        <v>42.68893607375999</v>
      </c>
      <c r="AD39" s="22">
        <v>52.349520050374466</v>
      </c>
      <c r="AE39" s="22">
        <v>53.976724381360825</v>
      </c>
      <c r="AF39" s="22">
        <v>56.947044848393688</v>
      </c>
      <c r="AG39" s="22">
        <v>40.042222037186875</v>
      </c>
      <c r="AH39" s="22">
        <v>37.69445452800263</v>
      </c>
      <c r="AI39" s="22">
        <v>57.038719914599554</v>
      </c>
      <c r="AJ39" s="22">
        <v>60.166099178833285</v>
      </c>
      <c r="AK39" s="22">
        <v>27.461792576249803</v>
      </c>
      <c r="AL39" s="22">
        <v>32.256699654389664</v>
      </c>
      <c r="AM39" s="22">
        <v>40.084397824803148</v>
      </c>
      <c r="AN39" s="22">
        <v>61.773331207412582</v>
      </c>
      <c r="AO39" s="22">
        <v>37.073419977937235</v>
      </c>
      <c r="AP39" s="22">
        <v>41.557150398984433</v>
      </c>
      <c r="AQ39" s="22">
        <v>31.036849580758954</v>
      </c>
      <c r="AR39" s="22">
        <v>59.648324727487562</v>
      </c>
      <c r="AS39" s="22">
        <v>32.323665387945582</v>
      </c>
      <c r="AT39" s="22">
        <v>39.300953640630304</v>
      </c>
      <c r="AU39" s="22">
        <v>34.368623679968678</v>
      </c>
      <c r="AV39" s="22">
        <v>56.408433476842362</v>
      </c>
      <c r="AW39" s="22">
        <v>33.616612003463409</v>
      </c>
      <c r="AX39" s="22">
        <v>44.523949101393015</v>
      </c>
      <c r="AY39" s="22">
        <v>22.339605391979642</v>
      </c>
      <c r="AZ39" s="22">
        <v>45.289470733315838</v>
      </c>
      <c r="BA39" s="22">
        <v>28.058706880848014</v>
      </c>
      <c r="BB39" s="22">
        <v>19.756782076478416</v>
      </c>
      <c r="BC39" s="22">
        <v>33.766180969952913</v>
      </c>
      <c r="BD39" s="22">
        <v>48.855152887623881</v>
      </c>
    </row>
    <row r="40" spans="2:56" ht="15" customHeight="1">
      <c r="B40" s="104">
        <v>1.7044261470317124</v>
      </c>
      <c r="C40" s="104"/>
      <c r="D40" s="9">
        <v>13</v>
      </c>
      <c r="E40" s="9" t="s">
        <v>66</v>
      </c>
      <c r="F40" s="9" t="s">
        <v>109</v>
      </c>
      <c r="G40" s="20"/>
      <c r="H40" s="21">
        <v>7</v>
      </c>
      <c r="I40" s="10"/>
      <c r="J40" s="9" t="s">
        <v>66</v>
      </c>
      <c r="K40" s="9" t="s">
        <v>66</v>
      </c>
      <c r="L40" s="22"/>
      <c r="M40" s="22">
        <v>39.371388092676554</v>
      </c>
      <c r="N40" s="22">
        <v>36.544890385825617</v>
      </c>
      <c r="O40" s="22">
        <v>47.672371779129392</v>
      </c>
      <c r="P40" s="22">
        <v>60.205141444213346</v>
      </c>
      <c r="Q40" s="22">
        <v>84.758332711364631</v>
      </c>
      <c r="R40" s="22">
        <v>53.272713066889423</v>
      </c>
      <c r="S40" s="22">
        <v>59.081908934936422</v>
      </c>
      <c r="T40" s="22">
        <v>61.982703441409768</v>
      </c>
      <c r="U40" s="22">
        <v>91.237554900604323</v>
      </c>
      <c r="V40" s="22">
        <v>50.636729385698317</v>
      </c>
      <c r="W40" s="22">
        <v>52.173638592053123</v>
      </c>
      <c r="X40" s="22">
        <v>62.916040673778696</v>
      </c>
      <c r="Y40" s="22">
        <v>116.22144909867154</v>
      </c>
      <c r="Z40" s="22">
        <v>155.16905623439439</v>
      </c>
      <c r="AA40" s="22">
        <v>81.949617999247209</v>
      </c>
      <c r="AB40" s="22">
        <v>53.370680464633722</v>
      </c>
      <c r="AC40" s="22">
        <v>62.295756268656717</v>
      </c>
      <c r="AD40" s="22">
        <v>43.431716417910451</v>
      </c>
      <c r="AE40" s="22">
        <v>40.487462686567163</v>
      </c>
      <c r="AF40" s="22">
        <v>52.237269701492536</v>
      </c>
      <c r="AG40" s="22">
        <v>63.950117499999998</v>
      </c>
      <c r="AH40" s="22">
        <v>45.144512500000005</v>
      </c>
      <c r="AI40" s="22">
        <v>53.208957500000004</v>
      </c>
      <c r="AJ40" s="22">
        <v>65.799977499999997</v>
      </c>
      <c r="AK40" s="22">
        <v>81.263942295081961</v>
      </c>
      <c r="AL40" s="22">
        <v>40.180625737704915</v>
      </c>
      <c r="AM40" s="22">
        <v>41.019999999999996</v>
      </c>
      <c r="AN40" s="22">
        <v>122.08999999999999</v>
      </c>
      <c r="AO40" s="22">
        <v>105.9</v>
      </c>
      <c r="AP40" s="22">
        <v>62.625999999999998</v>
      </c>
      <c r="AQ40" s="22">
        <v>69.28537</v>
      </c>
      <c r="AR40" s="22">
        <v>68.574463000000009</v>
      </c>
      <c r="AS40" s="22">
        <v>77.317250000000001</v>
      </c>
      <c r="AT40" s="22">
        <v>69.451769999999996</v>
      </c>
      <c r="AU40" s="22">
        <v>87.998750000000001</v>
      </c>
      <c r="AV40" s="22">
        <v>73.26790355</v>
      </c>
      <c r="AW40" s="22">
        <v>71.188999999999993</v>
      </c>
      <c r="AX40" s="22">
        <v>49.455499999999994</v>
      </c>
      <c r="AY40" s="22">
        <v>42.835430000000002</v>
      </c>
      <c r="AZ40" s="22">
        <v>47.641000000000005</v>
      </c>
      <c r="BA40" s="22">
        <v>37.074800000000003</v>
      </c>
      <c r="BB40" s="22">
        <v>40.667000000000002</v>
      </c>
      <c r="BC40" s="22">
        <v>57.77</v>
      </c>
      <c r="BD40" s="22">
        <v>63.572199999999995</v>
      </c>
    </row>
    <row r="41" spans="2:56" ht="15" customHeight="1">
      <c r="B41" s="104">
        <v>0.56522888946898542</v>
      </c>
      <c r="C41" s="104"/>
      <c r="D41" s="9">
        <v>37</v>
      </c>
      <c r="E41" s="9" t="s">
        <v>91</v>
      </c>
      <c r="F41" s="9" t="s">
        <v>109</v>
      </c>
      <c r="G41" s="20"/>
      <c r="H41" s="21">
        <v>8</v>
      </c>
      <c r="I41" s="10"/>
      <c r="J41" s="9" t="s">
        <v>91</v>
      </c>
      <c r="K41" s="9" t="s">
        <v>91</v>
      </c>
      <c r="L41" s="22"/>
      <c r="M41" s="22">
        <v>47.384994754561887</v>
      </c>
      <c r="N41" s="22">
        <v>111.99201107507096</v>
      </c>
      <c r="O41" s="22">
        <v>53.509704081194201</v>
      </c>
      <c r="P41" s="22">
        <v>75.370574753600948</v>
      </c>
      <c r="Q41" s="22">
        <v>77.481326234319354</v>
      </c>
      <c r="R41" s="22">
        <v>57.743875947752393</v>
      </c>
      <c r="S41" s="22">
        <v>117.99662326174395</v>
      </c>
      <c r="T41" s="22">
        <v>80.600492865073079</v>
      </c>
      <c r="U41" s="22">
        <v>57.013221611620139</v>
      </c>
      <c r="V41" s="22">
        <v>66.267495391411899</v>
      </c>
      <c r="W41" s="22">
        <v>59.285167852341438</v>
      </c>
      <c r="X41" s="22">
        <v>57.342001375378629</v>
      </c>
      <c r="Y41" s="22">
        <v>45.931396636686536</v>
      </c>
      <c r="Z41" s="22">
        <v>80.41858456579925</v>
      </c>
      <c r="AA41" s="22">
        <v>58.576923628255486</v>
      </c>
      <c r="AB41" s="22">
        <v>76.48938563265466</v>
      </c>
      <c r="AC41" s="22">
        <v>51.864764628275339</v>
      </c>
      <c r="AD41" s="22">
        <v>38.954995717820815</v>
      </c>
      <c r="AE41" s="22">
        <v>44.843165811906928</v>
      </c>
      <c r="AF41" s="22">
        <v>60.740860886777917</v>
      </c>
      <c r="AG41" s="22">
        <v>58.110854329451136</v>
      </c>
      <c r="AH41" s="22">
        <v>45.687722120776812</v>
      </c>
      <c r="AI41" s="22">
        <v>58.596022478836069</v>
      </c>
      <c r="AJ41" s="22">
        <v>57.790038558286447</v>
      </c>
      <c r="AK41" s="22">
        <v>55.850819283991754</v>
      </c>
      <c r="AL41" s="22">
        <v>41.108032849310341</v>
      </c>
      <c r="AM41" s="22">
        <v>33.47222011010048</v>
      </c>
      <c r="AN41" s="22">
        <v>71.489838247351443</v>
      </c>
      <c r="AO41" s="22">
        <v>64.793168636866127</v>
      </c>
      <c r="AP41" s="22">
        <v>39.633538482110083</v>
      </c>
      <c r="AQ41" s="22">
        <v>46.574417389073581</v>
      </c>
      <c r="AR41" s="22">
        <v>41.499833496396832</v>
      </c>
      <c r="AS41" s="22">
        <v>40.247598724665636</v>
      </c>
      <c r="AT41" s="22">
        <v>33.510834838657715</v>
      </c>
      <c r="AU41" s="22">
        <v>51.874013653517551</v>
      </c>
      <c r="AV41" s="22">
        <v>46.161832536266729</v>
      </c>
      <c r="AW41" s="22">
        <v>42.640380251704663</v>
      </c>
      <c r="AX41" s="22">
        <v>29.67360913773053</v>
      </c>
      <c r="AY41" s="22">
        <v>31.497094584113885</v>
      </c>
      <c r="AZ41" s="22">
        <v>49.361644729605338</v>
      </c>
      <c r="BA41" s="22">
        <v>73.199558895118827</v>
      </c>
      <c r="BB41" s="22">
        <v>70.456037193649507</v>
      </c>
      <c r="BC41" s="22">
        <v>50.653511969010864</v>
      </c>
      <c r="BD41" s="22">
        <v>61.842054823151329</v>
      </c>
    </row>
    <row r="42" spans="2:56" ht="15" customHeight="1">
      <c r="B42" s="9" t="s">
        <v>168</v>
      </c>
      <c r="C42" s="9"/>
      <c r="D42" s="9"/>
      <c r="E42" s="19" t="s">
        <v>46</v>
      </c>
      <c r="F42" s="9"/>
      <c r="G42" s="19" t="s">
        <v>46</v>
      </c>
      <c r="H42" s="21"/>
      <c r="I42" s="10"/>
      <c r="J42" s="9"/>
      <c r="K42" s="9"/>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row>
    <row r="43" spans="2:56" ht="15" customHeight="1">
      <c r="B43" s="104">
        <v>0.20592120651414203</v>
      </c>
      <c r="C43" s="104"/>
      <c r="D43" s="9">
        <v>9</v>
      </c>
      <c r="E43" s="9" t="s">
        <v>34</v>
      </c>
      <c r="F43" s="9" t="s">
        <v>9</v>
      </c>
      <c r="G43" s="20"/>
      <c r="H43" s="21">
        <v>1</v>
      </c>
      <c r="I43" s="10"/>
      <c r="J43" s="9" t="s">
        <v>34</v>
      </c>
      <c r="K43" s="9" t="s">
        <v>34</v>
      </c>
      <c r="L43" s="22"/>
      <c r="M43" s="22">
        <v>534.97910601945705</v>
      </c>
      <c r="N43" s="22">
        <v>422.79321533636829</v>
      </c>
      <c r="O43" s="22">
        <v>523.10647349641386</v>
      </c>
      <c r="P43" s="22">
        <v>576.21970475938804</v>
      </c>
      <c r="Q43" s="22">
        <v>580.00865920675005</v>
      </c>
      <c r="R43" s="22">
        <v>522.88213325695313</v>
      </c>
      <c r="S43" s="22">
        <v>484.02988397289539</v>
      </c>
      <c r="T43" s="22">
        <v>517.2382105971916</v>
      </c>
      <c r="U43" s="22">
        <v>540.76273637990039</v>
      </c>
      <c r="V43" s="22">
        <v>499.8203159107897</v>
      </c>
      <c r="W43" s="22">
        <v>519.18919566878719</v>
      </c>
      <c r="X43" s="22">
        <v>597.5066671846032</v>
      </c>
      <c r="Y43" s="22">
        <v>615.74059400596343</v>
      </c>
      <c r="Z43" s="22">
        <v>833.8304718763527</v>
      </c>
      <c r="AA43" s="22">
        <v>648.4747001458345</v>
      </c>
      <c r="AB43" s="22">
        <v>628.1422324981221</v>
      </c>
      <c r="AC43" s="22">
        <v>626.77088662118206</v>
      </c>
      <c r="AD43" s="22">
        <v>602.82399050232129</v>
      </c>
      <c r="AE43" s="22">
        <v>609.96846119936902</v>
      </c>
      <c r="AF43" s="22">
        <v>693.59130179385113</v>
      </c>
      <c r="AG43" s="22">
        <v>615.68934175015704</v>
      </c>
      <c r="AH43" s="22">
        <v>532.88994610137775</v>
      </c>
      <c r="AI43" s="22">
        <v>641.18563003336533</v>
      </c>
      <c r="AJ43" s="22">
        <v>670.06251115826456</v>
      </c>
      <c r="AK43" s="22">
        <v>491.37767689800057</v>
      </c>
      <c r="AL43" s="22">
        <v>461.66809451603478</v>
      </c>
      <c r="AM43" s="22">
        <v>507.79264147298142</v>
      </c>
      <c r="AN43" s="22">
        <v>643.04019799646153</v>
      </c>
      <c r="AO43" s="22">
        <v>528.83933615772708</v>
      </c>
      <c r="AP43" s="22">
        <v>532.23641221252956</v>
      </c>
      <c r="AQ43" s="22">
        <v>514.54543547483638</v>
      </c>
      <c r="AR43" s="22">
        <v>665.38441173786305</v>
      </c>
      <c r="AS43" s="22">
        <v>529.07761882213094</v>
      </c>
      <c r="AT43" s="22">
        <v>522.17211993071453</v>
      </c>
      <c r="AU43" s="22">
        <v>547.9321296326932</v>
      </c>
      <c r="AV43" s="22">
        <v>649.26114977401187</v>
      </c>
      <c r="AW43" s="22">
        <v>535.01179498581257</v>
      </c>
      <c r="AX43" s="22">
        <v>529.53026688962757</v>
      </c>
      <c r="AY43" s="22">
        <v>468.10770491372244</v>
      </c>
      <c r="AZ43" s="22">
        <v>590.07116888370615</v>
      </c>
      <c r="BA43" s="22">
        <v>315.56163907292296</v>
      </c>
      <c r="BB43" s="22">
        <v>245.92586084529134</v>
      </c>
      <c r="BC43" s="22">
        <v>334.2225588539477</v>
      </c>
      <c r="BD43" s="22">
        <v>515.86412736590114</v>
      </c>
    </row>
    <row r="44" spans="2:56" ht="15" customHeight="1">
      <c r="B44" s="104">
        <v>8.6410414509505706E-3</v>
      </c>
      <c r="C44" s="104"/>
      <c r="D44" s="9">
        <v>11</v>
      </c>
      <c r="E44" s="9" t="s">
        <v>35</v>
      </c>
      <c r="F44" s="9" t="s">
        <v>9</v>
      </c>
      <c r="G44" s="20"/>
      <c r="H44" s="21">
        <v>2</v>
      </c>
      <c r="I44" s="10"/>
      <c r="J44" s="9" t="s">
        <v>35</v>
      </c>
      <c r="K44" s="9" t="s">
        <v>35</v>
      </c>
      <c r="L44" s="22"/>
      <c r="M44" s="22">
        <v>114.35531161060909</v>
      </c>
      <c r="N44" s="22">
        <v>115.01672998316909</v>
      </c>
      <c r="O44" s="22">
        <v>118.14823612480782</v>
      </c>
      <c r="P44" s="22">
        <v>113.14545916792481</v>
      </c>
      <c r="Q44" s="22">
        <v>110.61105393639902</v>
      </c>
      <c r="R44" s="22">
        <v>112.48507514772686</v>
      </c>
      <c r="S44" s="22">
        <v>109.34356002256681</v>
      </c>
      <c r="T44" s="22">
        <v>96.69780716066505</v>
      </c>
      <c r="U44" s="22">
        <v>100.77411590951409</v>
      </c>
      <c r="V44" s="22">
        <v>97.365441128704205</v>
      </c>
      <c r="W44" s="22">
        <v>95.427565675604129</v>
      </c>
      <c r="X44" s="22">
        <v>88.706951528972681</v>
      </c>
      <c r="Y44" s="22">
        <v>89.857821653900814</v>
      </c>
      <c r="Z44" s="22">
        <v>92.883574074460597</v>
      </c>
      <c r="AA44" s="22">
        <v>89.550253261103592</v>
      </c>
      <c r="AB44" s="22">
        <v>83.475998984537014</v>
      </c>
      <c r="AC44" s="22">
        <v>83.29070956963082</v>
      </c>
      <c r="AD44" s="22">
        <v>86.466352479891384</v>
      </c>
      <c r="AE44" s="22">
        <v>89.448348505833863</v>
      </c>
      <c r="AF44" s="22">
        <v>89.181457131950438</v>
      </c>
      <c r="AG44" s="22">
        <v>83.60708127472239</v>
      </c>
      <c r="AH44" s="22">
        <v>83.676931186633169</v>
      </c>
      <c r="AI44" s="22">
        <v>82.8657825497299</v>
      </c>
      <c r="AJ44" s="22">
        <v>81.523951236352715</v>
      </c>
      <c r="AK44" s="22">
        <v>76.290535116522349</v>
      </c>
      <c r="AL44" s="22">
        <v>79.969116354058457</v>
      </c>
      <c r="AM44" s="22">
        <v>82.435467960010556</v>
      </c>
      <c r="AN44" s="22">
        <v>84.300539394871493</v>
      </c>
      <c r="AO44" s="22">
        <v>78.768879728220654</v>
      </c>
      <c r="AP44" s="22">
        <v>81.356486895742805</v>
      </c>
      <c r="AQ44" s="22">
        <v>84.157145416528266</v>
      </c>
      <c r="AR44" s="22">
        <v>88.302453917405089</v>
      </c>
      <c r="AS44" s="22">
        <v>81.797910674210797</v>
      </c>
      <c r="AT44" s="22">
        <v>83.298310817970503</v>
      </c>
      <c r="AU44" s="22">
        <v>85.383836213991728</v>
      </c>
      <c r="AV44" s="22">
        <v>84.314590688783028</v>
      </c>
      <c r="AW44" s="22">
        <v>79.906256491698159</v>
      </c>
      <c r="AX44" s="22">
        <v>80.696913471178718</v>
      </c>
      <c r="AY44" s="22">
        <v>82.014972748907923</v>
      </c>
      <c r="AZ44" s="22">
        <v>83.346440231782069</v>
      </c>
      <c r="BA44" s="22">
        <v>72.960305515782707</v>
      </c>
      <c r="BB44" s="22">
        <v>67.830119542079075</v>
      </c>
      <c r="BC44" s="22">
        <v>77.17476350436705</v>
      </c>
      <c r="BD44" s="22">
        <v>83.972397199193111</v>
      </c>
    </row>
    <row r="45" spans="2:56" ht="15" customHeight="1">
      <c r="B45" s="104">
        <v>2.6615806656605345E-2</v>
      </c>
      <c r="C45" s="104"/>
      <c r="D45" s="9">
        <v>12</v>
      </c>
      <c r="E45" s="9" t="s">
        <v>36</v>
      </c>
      <c r="F45" s="9" t="s">
        <v>9</v>
      </c>
      <c r="G45" s="20"/>
      <c r="H45" s="21">
        <v>3</v>
      </c>
      <c r="I45" s="10"/>
      <c r="J45" s="9" t="s">
        <v>36</v>
      </c>
      <c r="K45" s="9" t="s">
        <v>36</v>
      </c>
      <c r="L45" s="22"/>
      <c r="M45" s="22">
        <v>79.029973649027653</v>
      </c>
      <c r="N45" s="22">
        <v>80.42565731777556</v>
      </c>
      <c r="O45" s="22">
        <v>85.849570598069093</v>
      </c>
      <c r="P45" s="22">
        <v>81.422780926643711</v>
      </c>
      <c r="Q45" s="22">
        <v>80.097600666524571</v>
      </c>
      <c r="R45" s="22">
        <v>83.17678498864646</v>
      </c>
      <c r="S45" s="22">
        <v>81.496125771100168</v>
      </c>
      <c r="T45" s="22">
        <v>71.80098785904211</v>
      </c>
      <c r="U45" s="22">
        <v>75.166511909210456</v>
      </c>
      <c r="V45" s="22">
        <v>73.056314304333668</v>
      </c>
      <c r="W45" s="22">
        <v>72.93488438244492</v>
      </c>
      <c r="X45" s="22">
        <v>67.967800975477061</v>
      </c>
      <c r="Y45" s="22">
        <v>69.075200301657617</v>
      </c>
      <c r="Z45" s="22">
        <v>71.649848599148328</v>
      </c>
      <c r="AA45" s="22">
        <v>71.763365571540405</v>
      </c>
      <c r="AB45" s="22">
        <v>66.747745503509449</v>
      </c>
      <c r="AC45" s="22">
        <v>65.763523223820556</v>
      </c>
      <c r="AD45" s="22">
        <v>68.693070126695545</v>
      </c>
      <c r="AE45" s="22">
        <v>71.568899432070523</v>
      </c>
      <c r="AF45" s="22">
        <v>71.504573932070542</v>
      </c>
      <c r="AG45" s="22">
        <v>66.243848858610932</v>
      </c>
      <c r="AH45" s="22">
        <v>65.808876339365099</v>
      </c>
      <c r="AI45" s="22">
        <v>65.458118503849022</v>
      </c>
      <c r="AJ45" s="22">
        <v>64.630110573491891</v>
      </c>
      <c r="AK45" s="22">
        <v>59.871097861470645</v>
      </c>
      <c r="AL45" s="22">
        <v>62.963158312040022</v>
      </c>
      <c r="AM45" s="22">
        <v>65.301994561353538</v>
      </c>
      <c r="AN45" s="22">
        <v>67.477432668302086</v>
      </c>
      <c r="AO45" s="22">
        <v>62.356411857774681</v>
      </c>
      <c r="AP45" s="22">
        <v>64.363364696272953</v>
      </c>
      <c r="AQ45" s="22">
        <v>67.352579571669665</v>
      </c>
      <c r="AR45" s="22">
        <v>71.509637210614542</v>
      </c>
      <c r="AS45" s="22">
        <v>65.330381931331658</v>
      </c>
      <c r="AT45" s="22">
        <v>66.486454535125503</v>
      </c>
      <c r="AU45" s="22">
        <v>68.767147992863599</v>
      </c>
      <c r="AV45" s="22">
        <v>67.778947685839384</v>
      </c>
      <c r="AW45" s="22">
        <v>63.542816964447162</v>
      </c>
      <c r="AX45" s="22">
        <v>64.47381987686056</v>
      </c>
      <c r="AY45" s="22">
        <v>66.441844863385555</v>
      </c>
      <c r="AZ45" s="22">
        <v>67.79784896032956</v>
      </c>
      <c r="BA45" s="22">
        <v>58.73472140913335</v>
      </c>
      <c r="BB45" s="22">
        <v>56.989094331998785</v>
      </c>
      <c r="BC45" s="22">
        <v>63.172194908094298</v>
      </c>
      <c r="BD45" s="22">
        <v>69.193330373875568</v>
      </c>
    </row>
    <row r="46" spans="2:56" ht="15" customHeight="1">
      <c r="B46" s="104">
        <v>-5.1029018521995373E-2</v>
      </c>
      <c r="C46" s="104"/>
      <c r="D46" s="9">
        <v>13</v>
      </c>
      <c r="E46" s="9" t="s">
        <v>37</v>
      </c>
      <c r="F46" s="9" t="s">
        <v>9</v>
      </c>
      <c r="G46" s="20"/>
      <c r="H46" s="21">
        <v>4</v>
      </c>
      <c r="I46" s="10"/>
      <c r="J46" s="9" t="s">
        <v>37</v>
      </c>
      <c r="K46" s="9" t="s">
        <v>37</v>
      </c>
      <c r="L46" s="22"/>
      <c r="M46" s="22">
        <v>22.862685175952677</v>
      </c>
      <c r="N46" s="22">
        <v>22.797552822889159</v>
      </c>
      <c r="O46" s="22">
        <v>21.336289861484971</v>
      </c>
      <c r="P46" s="22">
        <v>21.329571760553236</v>
      </c>
      <c r="Q46" s="22">
        <v>20.700363072954374</v>
      </c>
      <c r="R46" s="22">
        <v>20.003628629784131</v>
      </c>
      <c r="S46" s="22">
        <v>19.092271349673581</v>
      </c>
      <c r="T46" s="22">
        <v>16.596797911105853</v>
      </c>
      <c r="U46" s="22">
        <v>17.819146761495247</v>
      </c>
      <c r="V46" s="22">
        <v>16.84840896584592</v>
      </c>
      <c r="W46" s="22">
        <v>15.758892525084718</v>
      </c>
      <c r="X46" s="22">
        <v>14.300529199046963</v>
      </c>
      <c r="Y46" s="22">
        <v>14.652034633493201</v>
      </c>
      <c r="Z46" s="22">
        <v>15.206867662812272</v>
      </c>
      <c r="AA46" s="22">
        <v>12.253553158313181</v>
      </c>
      <c r="AB46" s="22">
        <v>11.572415981027561</v>
      </c>
      <c r="AC46" s="22">
        <v>12.283872595810269</v>
      </c>
      <c r="AD46" s="22">
        <v>12.926398603195841</v>
      </c>
      <c r="AE46" s="22">
        <v>13.06949532376334</v>
      </c>
      <c r="AF46" s="22">
        <v>12.943359449879896</v>
      </c>
      <c r="AG46" s="22">
        <v>12.689695641111458</v>
      </c>
      <c r="AH46" s="22">
        <v>13.180054672268065</v>
      </c>
      <c r="AI46" s="22">
        <v>12.760836670880883</v>
      </c>
      <c r="AJ46" s="22">
        <v>12.344014087860826</v>
      </c>
      <c r="AK46" s="22">
        <v>11.952098951051704</v>
      </c>
      <c r="AL46" s="22">
        <v>12.51864743401843</v>
      </c>
      <c r="AM46" s="22">
        <v>12.761392678657021</v>
      </c>
      <c r="AN46" s="22">
        <v>12.524595894569405</v>
      </c>
      <c r="AO46" s="22">
        <v>12.189703480205965</v>
      </c>
      <c r="AP46" s="22">
        <v>12.758101119789858</v>
      </c>
      <c r="AQ46" s="22">
        <v>12.7737054576586</v>
      </c>
      <c r="AR46" s="22">
        <v>12.939738012070547</v>
      </c>
      <c r="AS46" s="22">
        <v>12.485820404843928</v>
      </c>
      <c r="AT46" s="22">
        <v>12.826613246352196</v>
      </c>
      <c r="AU46" s="22">
        <v>12.882354249416121</v>
      </c>
      <c r="AV46" s="22">
        <v>12.965214642118042</v>
      </c>
      <c r="AW46" s="22">
        <v>12.834306230376498</v>
      </c>
      <c r="AX46" s="22">
        <v>12.517505582491218</v>
      </c>
      <c r="AY46" s="22">
        <v>12.085916263903171</v>
      </c>
      <c r="AZ46" s="22">
        <v>12.340679251795391</v>
      </c>
      <c r="BA46" s="22">
        <v>11.024829218938578</v>
      </c>
      <c r="BB46" s="22">
        <v>8.2675140435055017</v>
      </c>
      <c r="BC46" s="22">
        <v>10.865722832608876</v>
      </c>
      <c r="BD46" s="22">
        <v>11.834107752048908</v>
      </c>
    </row>
    <row r="47" spans="2:56" ht="15" customHeight="1">
      <c r="B47" s="104">
        <v>-7.482410648406268E-2</v>
      </c>
      <c r="C47" s="104"/>
      <c r="D47" s="9">
        <v>14</v>
      </c>
      <c r="E47" s="9" t="s">
        <v>38</v>
      </c>
      <c r="F47" s="9" t="s">
        <v>9</v>
      </c>
      <c r="G47" s="20"/>
      <c r="H47" s="21">
        <v>5</v>
      </c>
      <c r="I47" s="10"/>
      <c r="J47" s="9" t="s">
        <v>38</v>
      </c>
      <c r="K47" s="9" t="s">
        <v>38</v>
      </c>
      <c r="L47" s="22"/>
      <c r="M47" s="22">
        <v>12.462652785628766</v>
      </c>
      <c r="N47" s="22">
        <v>11.793519842504361</v>
      </c>
      <c r="O47" s="22">
        <v>10.962375665253754</v>
      </c>
      <c r="P47" s="22">
        <v>10.393106480727861</v>
      </c>
      <c r="Q47" s="22">
        <v>9.8130901969200668</v>
      </c>
      <c r="R47" s="22">
        <v>9.3046615292962649</v>
      </c>
      <c r="S47" s="22">
        <v>8.7551629017930583</v>
      </c>
      <c r="T47" s="22">
        <v>8.3000213905170881</v>
      </c>
      <c r="U47" s="22">
        <v>7.7884572388083928</v>
      </c>
      <c r="V47" s="22">
        <v>7.4607178585246174</v>
      </c>
      <c r="W47" s="22">
        <v>6.7337887680744908</v>
      </c>
      <c r="X47" s="22">
        <v>6.4386213544486575</v>
      </c>
      <c r="Y47" s="22">
        <v>6.1305867187500001</v>
      </c>
      <c r="Z47" s="22">
        <v>6.0268578125000003</v>
      </c>
      <c r="AA47" s="22">
        <v>5.5333345312499995</v>
      </c>
      <c r="AB47" s="22">
        <v>5.1558375000000005</v>
      </c>
      <c r="AC47" s="22">
        <v>5.2433137500000004</v>
      </c>
      <c r="AD47" s="22">
        <v>4.8468837500000008</v>
      </c>
      <c r="AE47" s="22">
        <v>4.80995375</v>
      </c>
      <c r="AF47" s="22">
        <v>4.7335237499999998</v>
      </c>
      <c r="AG47" s="22">
        <v>4.6735367750000005</v>
      </c>
      <c r="AH47" s="22">
        <v>4.6880001749999991</v>
      </c>
      <c r="AI47" s="22">
        <v>4.646827375</v>
      </c>
      <c r="AJ47" s="22">
        <v>4.549826575</v>
      </c>
      <c r="AK47" s="22">
        <v>4.4673383040000001</v>
      </c>
      <c r="AL47" s="22">
        <v>4.4873106079999996</v>
      </c>
      <c r="AM47" s="22">
        <v>4.3720807199999996</v>
      </c>
      <c r="AN47" s="22">
        <v>4.2985108319999998</v>
      </c>
      <c r="AO47" s="22">
        <v>4.2227643902399992</v>
      </c>
      <c r="AP47" s="22">
        <v>4.2350210796799992</v>
      </c>
      <c r="AQ47" s="22">
        <v>4.0308603871999997</v>
      </c>
      <c r="AR47" s="22">
        <v>3.8530786947200002</v>
      </c>
      <c r="AS47" s="22">
        <v>3.9817083380351992</v>
      </c>
      <c r="AT47" s="22">
        <v>3.9852430364927991</v>
      </c>
      <c r="AU47" s="22">
        <v>3.7343339717120005</v>
      </c>
      <c r="AV47" s="22">
        <v>3.5704283608255998</v>
      </c>
      <c r="AW47" s="22">
        <v>3.5291332968744955</v>
      </c>
      <c r="AX47" s="22">
        <v>3.705588011826944</v>
      </c>
      <c r="AY47" s="22">
        <v>3.4872116216192004</v>
      </c>
      <c r="AZ47" s="22">
        <v>3.2079120196571136</v>
      </c>
      <c r="BA47" s="22">
        <v>3.200754887710771</v>
      </c>
      <c r="BB47" s="22">
        <v>2.5735111665747965</v>
      </c>
      <c r="BC47" s="22">
        <v>3.1368457636638718</v>
      </c>
      <c r="BD47" s="22">
        <v>2.9449590732686342</v>
      </c>
    </row>
    <row r="48" spans="2:56" ht="15" customHeight="1">
      <c r="B48" s="104">
        <v>-3.9645546338799798E-2</v>
      </c>
      <c r="C48" s="104"/>
      <c r="D48" s="9">
        <v>16</v>
      </c>
      <c r="E48" s="9" t="s">
        <v>39</v>
      </c>
      <c r="F48" s="9" t="s">
        <v>9</v>
      </c>
      <c r="G48" s="20"/>
      <c r="H48" s="21">
        <v>6</v>
      </c>
      <c r="I48" s="10"/>
      <c r="J48" s="9" t="s">
        <v>39</v>
      </c>
      <c r="K48" s="9" t="s">
        <v>39</v>
      </c>
      <c r="L48" s="22"/>
      <c r="M48" s="22">
        <v>264.72247845117352</v>
      </c>
      <c r="N48" s="22">
        <v>599.82527503355868</v>
      </c>
      <c r="O48" s="22">
        <v>364.74595730177657</v>
      </c>
      <c r="P48" s="22">
        <v>363.82753075656535</v>
      </c>
      <c r="Q48" s="22">
        <v>338.27535503253108</v>
      </c>
      <c r="R48" s="22">
        <v>385.51627648606711</v>
      </c>
      <c r="S48" s="22">
        <v>528.76814757118098</v>
      </c>
      <c r="T48" s="22">
        <v>510.81912953502507</v>
      </c>
      <c r="U48" s="22">
        <v>364.46228046506559</v>
      </c>
      <c r="V48" s="22">
        <v>298.35666248940657</v>
      </c>
      <c r="W48" s="22">
        <v>447.9583840302322</v>
      </c>
      <c r="X48" s="22">
        <v>461.98193341801726</v>
      </c>
      <c r="Y48" s="22">
        <v>260.17018877947061</v>
      </c>
      <c r="Z48" s="22">
        <v>200.38091887665178</v>
      </c>
      <c r="AA48" s="22">
        <v>206.1263758853039</v>
      </c>
      <c r="AB48" s="22">
        <v>176.8092554515934</v>
      </c>
      <c r="AC48" s="22">
        <v>289.52482329374521</v>
      </c>
      <c r="AD48" s="22">
        <v>228.63590106225197</v>
      </c>
      <c r="AE48" s="22">
        <v>196.26459079352821</v>
      </c>
      <c r="AF48" s="22">
        <v>202.71967476379189</v>
      </c>
      <c r="AG48" s="22">
        <v>288.78600511862965</v>
      </c>
      <c r="AH48" s="22">
        <v>198.79618434999676</v>
      </c>
      <c r="AI48" s="22">
        <v>240.03485274153888</v>
      </c>
      <c r="AJ48" s="22">
        <v>234.49896701833319</v>
      </c>
      <c r="AK48" s="22">
        <v>614.28297581866013</v>
      </c>
      <c r="AL48" s="22">
        <v>459.48301167435648</v>
      </c>
      <c r="AM48" s="22">
        <v>345.48783288166089</v>
      </c>
      <c r="AN48" s="22">
        <v>194.88295303002553</v>
      </c>
      <c r="AO48" s="22">
        <v>414.18471215874251</v>
      </c>
      <c r="AP48" s="22">
        <v>311.39485429891579</v>
      </c>
      <c r="AQ48" s="22">
        <v>267.51548723416181</v>
      </c>
      <c r="AR48" s="22">
        <v>322.32991170491209</v>
      </c>
      <c r="AS48" s="22">
        <v>289.74479740590948</v>
      </c>
      <c r="AT48" s="22">
        <v>278.35724807445399</v>
      </c>
      <c r="AU48" s="22">
        <v>197.1514661055437</v>
      </c>
      <c r="AV48" s="22">
        <v>395.11724812301594</v>
      </c>
      <c r="AW48" s="22">
        <v>297.83187401271653</v>
      </c>
      <c r="AX48" s="22">
        <v>294.35282282637797</v>
      </c>
      <c r="AY48" s="22">
        <v>408.25922874812341</v>
      </c>
      <c r="AZ48" s="22">
        <v>268.74752092597595</v>
      </c>
      <c r="BA48" s="22">
        <v>549.44939831795909</v>
      </c>
      <c r="BB48" s="22">
        <v>589.99276967091043</v>
      </c>
      <c r="BC48" s="22">
        <v>495.06205226776171</v>
      </c>
      <c r="BD48" s="22">
        <v>138.72764355876814</v>
      </c>
    </row>
    <row r="49" spans="2:56" ht="15" customHeight="1">
      <c r="B49" s="104">
        <v>0.76294951793583765</v>
      </c>
      <c r="C49" s="104"/>
      <c r="D49" s="9">
        <v>17</v>
      </c>
      <c r="E49" s="9" t="s">
        <v>40</v>
      </c>
      <c r="F49" s="9" t="s">
        <v>9</v>
      </c>
      <c r="G49" s="20"/>
      <c r="H49" s="21">
        <v>7</v>
      </c>
      <c r="I49" s="10"/>
      <c r="J49" s="9" t="s">
        <v>40</v>
      </c>
      <c r="K49" s="9" t="s">
        <v>40</v>
      </c>
      <c r="L49" s="22"/>
      <c r="M49" s="22">
        <v>252.01607974117348</v>
      </c>
      <c r="N49" s="22">
        <v>306.14737622355869</v>
      </c>
      <c r="O49" s="22">
        <v>317.78595853177671</v>
      </c>
      <c r="P49" s="22">
        <v>328.31124388656542</v>
      </c>
      <c r="Q49" s="22">
        <v>396.40550919253116</v>
      </c>
      <c r="R49" s="22">
        <v>333.69507449606692</v>
      </c>
      <c r="S49" s="22">
        <v>418.73723060118107</v>
      </c>
      <c r="T49" s="22">
        <v>353.47232139502495</v>
      </c>
      <c r="U49" s="22">
        <v>346.8162245550655</v>
      </c>
      <c r="V49" s="22">
        <v>296.07028704940655</v>
      </c>
      <c r="W49" s="22">
        <v>303.45360304023245</v>
      </c>
      <c r="X49" s="22">
        <v>375.54794674801707</v>
      </c>
      <c r="Y49" s="22">
        <v>443.3765896094705</v>
      </c>
      <c r="Z49" s="22">
        <v>599.62152543665161</v>
      </c>
      <c r="AA49" s="22">
        <v>327.23763189530393</v>
      </c>
      <c r="AB49" s="22">
        <v>360.40079978159366</v>
      </c>
      <c r="AC49" s="22">
        <v>293.17117545374509</v>
      </c>
      <c r="AD49" s="22">
        <v>248.71285683225202</v>
      </c>
      <c r="AE49" s="22">
        <v>240.8607562735283</v>
      </c>
      <c r="AF49" s="22">
        <v>283.72344510379173</v>
      </c>
      <c r="AG49" s="22">
        <v>266.83375867862969</v>
      </c>
      <c r="AH49" s="22">
        <v>218.58981502999674</v>
      </c>
      <c r="AI49" s="22">
        <v>305.27357470153891</v>
      </c>
      <c r="AJ49" s="22">
        <v>300.67746595833324</v>
      </c>
      <c r="AK49" s="22">
        <v>272.37077242866008</v>
      </c>
      <c r="AL49" s="22">
        <v>221.09943968435664</v>
      </c>
      <c r="AM49" s="22">
        <v>199.92139977166073</v>
      </c>
      <c r="AN49" s="22">
        <v>379.68006743002536</v>
      </c>
      <c r="AO49" s="22">
        <v>304.00485357874277</v>
      </c>
      <c r="AP49" s="22">
        <v>248.32281725891588</v>
      </c>
      <c r="AQ49" s="22">
        <v>232.87888634416183</v>
      </c>
      <c r="AR49" s="22">
        <v>258.65898829491175</v>
      </c>
      <c r="AS49" s="22">
        <v>261.2071840259099</v>
      </c>
      <c r="AT49" s="22">
        <v>247.94825389445376</v>
      </c>
      <c r="AU49" s="22">
        <v>297.36305520554356</v>
      </c>
      <c r="AV49" s="22">
        <v>283.74233907301635</v>
      </c>
      <c r="AW49" s="22">
        <v>257.32606111271616</v>
      </c>
      <c r="AX49" s="22">
        <v>219.05220295637795</v>
      </c>
      <c r="AY49" s="22">
        <v>149.27506900812341</v>
      </c>
      <c r="AZ49" s="22">
        <v>245.26671293597605</v>
      </c>
      <c r="BA49" s="22">
        <v>250.32055951795934</v>
      </c>
      <c r="BB49" s="22">
        <v>154.20579990091016</v>
      </c>
      <c r="BC49" s="22">
        <v>222.88731438776162</v>
      </c>
      <c r="BD49" s="22">
        <v>268.70155078876849</v>
      </c>
    </row>
    <row r="50" spans="2:56" ht="15" customHeight="1">
      <c r="B50" s="104">
        <v>0.81068541449422504</v>
      </c>
      <c r="C50" s="104"/>
      <c r="D50" s="9">
        <v>18</v>
      </c>
      <c r="E50" s="9" t="s">
        <v>41</v>
      </c>
      <c r="F50" s="9" t="s">
        <v>9</v>
      </c>
      <c r="G50" s="20"/>
      <c r="H50" s="21">
        <v>8</v>
      </c>
      <c r="I50" s="10"/>
      <c r="J50" s="9" t="s">
        <v>41</v>
      </c>
      <c r="K50" s="9" t="s">
        <v>41</v>
      </c>
      <c r="L50" s="22"/>
      <c r="M50" s="22">
        <v>189.79708359957979</v>
      </c>
      <c r="N50" s="22">
        <v>226.85619259203736</v>
      </c>
      <c r="O50" s="22">
        <v>239.61477804812193</v>
      </c>
      <c r="P50" s="22">
        <v>264.88859295242924</v>
      </c>
      <c r="Q50" s="22">
        <v>316.63346627157404</v>
      </c>
      <c r="R50" s="22">
        <v>262.68135041132888</v>
      </c>
      <c r="S50" s="22">
        <v>330.14919816471809</v>
      </c>
      <c r="T50" s="22">
        <v>280.30863397032493</v>
      </c>
      <c r="U50" s="22">
        <v>273.02777877431885</v>
      </c>
      <c r="V50" s="22">
        <v>225.26232695387546</v>
      </c>
      <c r="W50" s="22">
        <v>231.32354288221762</v>
      </c>
      <c r="X50" s="22">
        <v>293.2247862460377</v>
      </c>
      <c r="Y50" s="22">
        <v>342.03960589384758</v>
      </c>
      <c r="Z50" s="22">
        <v>476.5959390849041</v>
      </c>
      <c r="AA50" s="22">
        <v>267.54695648885757</v>
      </c>
      <c r="AB50" s="22">
        <v>271.92065150627383</v>
      </c>
      <c r="AC50" s="22">
        <v>210.56632467049954</v>
      </c>
      <c r="AD50" s="22">
        <v>179.61676630209143</v>
      </c>
      <c r="AE50" s="22">
        <v>183.02212537409795</v>
      </c>
      <c r="AF50" s="22">
        <v>207.18175177933833</v>
      </c>
      <c r="AG50" s="22">
        <v>199.4811405860307</v>
      </c>
      <c r="AH50" s="22">
        <v>157.43830732144255</v>
      </c>
      <c r="AI50" s="22">
        <v>207.58693289464338</v>
      </c>
      <c r="AJ50" s="22">
        <v>225.72290488901095</v>
      </c>
      <c r="AK50" s="22">
        <v>210.16858425556183</v>
      </c>
      <c r="AL50" s="22">
        <v>161.1043078196187</v>
      </c>
      <c r="AM50" s="22">
        <v>147.23050862252617</v>
      </c>
      <c r="AN50" s="22">
        <v>278.69893834825655</v>
      </c>
      <c r="AO50" s="22">
        <v>245.53053657735509</v>
      </c>
      <c r="AP50" s="22">
        <v>181.20220965097897</v>
      </c>
      <c r="AQ50" s="22">
        <v>165.00456568417977</v>
      </c>
      <c r="AR50" s="22">
        <v>187.94500374452619</v>
      </c>
      <c r="AS50" s="22">
        <v>195.25787964545839</v>
      </c>
      <c r="AT50" s="22">
        <v>179.13093890803546</v>
      </c>
      <c r="AU50" s="22">
        <v>207.5535387554753</v>
      </c>
      <c r="AV50" s="22">
        <v>193.48037466977743</v>
      </c>
      <c r="AW50" s="22">
        <v>184.38836338929664</v>
      </c>
      <c r="AX50" s="22">
        <v>149.69666586108147</v>
      </c>
      <c r="AY50" s="22">
        <v>91.132081139685965</v>
      </c>
      <c r="AZ50" s="22">
        <v>155.28850092815208</v>
      </c>
      <c r="BA50" s="22">
        <v>155.71647253185847</v>
      </c>
      <c r="BB50" s="22">
        <v>89.812914964421154</v>
      </c>
      <c r="BC50" s="22">
        <v>112.90778332571838</v>
      </c>
      <c r="BD50" s="22">
        <v>171.01824225747077</v>
      </c>
    </row>
    <row r="51" spans="2:56" ht="15" customHeight="1">
      <c r="B51" s="104">
        <v>0.68498399951447131</v>
      </c>
      <c r="C51" s="104"/>
      <c r="D51" s="9">
        <v>19</v>
      </c>
      <c r="E51" s="9" t="s">
        <v>42</v>
      </c>
      <c r="F51" s="9" t="s">
        <v>9</v>
      </c>
      <c r="G51" s="20"/>
      <c r="H51" s="21">
        <v>9</v>
      </c>
      <c r="I51" s="10"/>
      <c r="J51" s="9" t="s">
        <v>42</v>
      </c>
      <c r="K51" s="9" t="s">
        <v>42</v>
      </c>
      <c r="L51" s="22"/>
      <c r="M51" s="22">
        <v>39.597190179024629</v>
      </c>
      <c r="N51" s="22">
        <v>63.680284579432396</v>
      </c>
      <c r="O51" s="22">
        <v>53.68222975351982</v>
      </c>
      <c r="P51" s="22">
        <v>38.937514040247201</v>
      </c>
      <c r="Q51" s="22">
        <v>55.810523972244134</v>
      </c>
      <c r="R51" s="22">
        <v>46.864795150250146</v>
      </c>
      <c r="S51" s="22">
        <v>69.626571871781991</v>
      </c>
      <c r="T51" s="22">
        <v>56.044939374706658</v>
      </c>
      <c r="U51" s="22">
        <v>47.71572238817253</v>
      </c>
      <c r="V51" s="22">
        <v>48.366838010772746</v>
      </c>
      <c r="W51" s="22">
        <v>42.846588670924447</v>
      </c>
      <c r="X51" s="22">
        <v>48.477496822391345</v>
      </c>
      <c r="Y51" s="22">
        <v>71.712988154525902</v>
      </c>
      <c r="Z51" s="22">
        <v>86.599309864371037</v>
      </c>
      <c r="AA51" s="22">
        <v>42.983291245992866</v>
      </c>
      <c r="AB51" s="22">
        <v>69.745323953911836</v>
      </c>
      <c r="AC51" s="22">
        <v>64.835894257175269</v>
      </c>
      <c r="AD51" s="22">
        <v>49.302366225890211</v>
      </c>
      <c r="AE51" s="22">
        <v>36.006159450879579</v>
      </c>
      <c r="AF51" s="22">
        <v>55.317661795248796</v>
      </c>
      <c r="AG51" s="22">
        <v>51.212920629095187</v>
      </c>
      <c r="AH51" s="22">
        <v>46.142841363265177</v>
      </c>
      <c r="AI51" s="22">
        <v>74.996170635659183</v>
      </c>
      <c r="AJ51" s="22">
        <v>52.835071415770884</v>
      </c>
      <c r="AK51" s="22">
        <v>49.4685897852425</v>
      </c>
      <c r="AL51" s="22">
        <v>46.285724520632655</v>
      </c>
      <c r="AM51" s="22">
        <v>34.571606652883951</v>
      </c>
      <c r="AN51" s="22">
        <v>77.916091885312071</v>
      </c>
      <c r="AO51" s="22">
        <v>41.70615827981532</v>
      </c>
      <c r="AP51" s="22">
        <v>47.967056296427813</v>
      </c>
      <c r="AQ51" s="22">
        <v>50.211862235527768</v>
      </c>
      <c r="AR51" s="22">
        <v>48.233526942392295</v>
      </c>
      <c r="AS51" s="22">
        <v>50.529998078545319</v>
      </c>
      <c r="AT51" s="22">
        <v>51.553971629473068</v>
      </c>
      <c r="AU51" s="22">
        <v>71.526921490469036</v>
      </c>
      <c r="AV51" s="22">
        <v>68.27289660985663</v>
      </c>
      <c r="AW51" s="22">
        <v>56.694828009576383</v>
      </c>
      <c r="AX51" s="22">
        <v>50.82576717035446</v>
      </c>
      <c r="AY51" s="22">
        <v>45.258832285210836</v>
      </c>
      <c r="AZ51" s="22">
        <v>71.218537725575871</v>
      </c>
      <c r="BA51" s="22">
        <v>80.302424733502278</v>
      </c>
      <c r="BB51" s="22">
        <v>52.881378840139625</v>
      </c>
      <c r="BC51" s="22">
        <v>87.394876861003951</v>
      </c>
      <c r="BD51" s="22">
        <v>77.019670159979853</v>
      </c>
    </row>
    <row r="52" spans="2:56" ht="15" customHeight="1">
      <c r="B52" s="104">
        <v>0.5151416412290668</v>
      </c>
      <c r="C52" s="104"/>
      <c r="D52" s="9">
        <v>20</v>
      </c>
      <c r="E52" s="9" t="s">
        <v>43</v>
      </c>
      <c r="F52" s="9" t="s">
        <v>9</v>
      </c>
      <c r="G52" s="20"/>
      <c r="H52" s="21">
        <v>10</v>
      </c>
      <c r="I52" s="10"/>
      <c r="J52" s="9" t="s">
        <v>43</v>
      </c>
      <c r="K52" s="9" t="s">
        <v>43</v>
      </c>
      <c r="L52" s="22"/>
      <c r="M52" s="22">
        <v>22.621805962569095</v>
      </c>
      <c r="N52" s="22">
        <v>15.610899052088916</v>
      </c>
      <c r="O52" s="22">
        <v>24.488950730134952</v>
      </c>
      <c r="P52" s="22">
        <v>24.485136893888985</v>
      </c>
      <c r="Q52" s="22">
        <v>23.961518948713014</v>
      </c>
      <c r="R52" s="22">
        <v>24.148928934487923</v>
      </c>
      <c r="S52" s="22">
        <v>18.961460564680994</v>
      </c>
      <c r="T52" s="22">
        <v>17.118748049993346</v>
      </c>
      <c r="U52" s="22">
        <v>26.072723392574126</v>
      </c>
      <c r="V52" s="22">
        <v>22.441122084758341</v>
      </c>
      <c r="W52" s="22">
        <v>29.283471487090377</v>
      </c>
      <c r="X52" s="22">
        <v>33.845663679588007</v>
      </c>
      <c r="Y52" s="22">
        <v>29.62399556109705</v>
      </c>
      <c r="Z52" s="22">
        <v>36.426276487376448</v>
      </c>
      <c r="AA52" s="22">
        <v>16.707384160453575</v>
      </c>
      <c r="AB52" s="22">
        <v>18.734824321408006</v>
      </c>
      <c r="AC52" s="22">
        <v>17.768956526070223</v>
      </c>
      <c r="AD52" s="22">
        <v>19.793724304270359</v>
      </c>
      <c r="AE52" s="22">
        <v>21.832471448550724</v>
      </c>
      <c r="AF52" s="22">
        <v>21.224031529204652</v>
      </c>
      <c r="AG52" s="22">
        <v>16.13969746350373</v>
      </c>
      <c r="AH52" s="22">
        <v>15.008666345289006</v>
      </c>
      <c r="AI52" s="22">
        <v>22.690471171236378</v>
      </c>
      <c r="AJ52" s="22">
        <v>22.119489653551383</v>
      </c>
      <c r="AK52" s="22">
        <v>12.733598387855743</v>
      </c>
      <c r="AL52" s="22">
        <v>13.709407344105218</v>
      </c>
      <c r="AM52" s="22">
        <v>18.119284496250586</v>
      </c>
      <c r="AN52" s="22">
        <v>23.065037196456711</v>
      </c>
      <c r="AO52" s="22">
        <v>16.768158721572387</v>
      </c>
      <c r="AP52" s="22">
        <v>19.153551311509098</v>
      </c>
      <c r="AQ52" s="22">
        <v>17.662458424454289</v>
      </c>
      <c r="AR52" s="22">
        <v>22.480457607993308</v>
      </c>
      <c r="AS52" s="22">
        <v>15.419306301906188</v>
      </c>
      <c r="AT52" s="22">
        <v>17.263343356945196</v>
      </c>
      <c r="AU52" s="22">
        <v>18.282594959599209</v>
      </c>
      <c r="AV52" s="22">
        <v>21.989067793382272</v>
      </c>
      <c r="AW52" s="22">
        <v>16.242869713843216</v>
      </c>
      <c r="AX52" s="22">
        <v>18.52976992494202</v>
      </c>
      <c r="AY52" s="22">
        <v>12.88415558322661</v>
      </c>
      <c r="AZ52" s="22">
        <v>18.759674282248135</v>
      </c>
      <c r="BA52" s="22">
        <v>14.301662252598671</v>
      </c>
      <c r="BB52" s="22">
        <v>11.511506096349368</v>
      </c>
      <c r="BC52" s="22">
        <v>22.584654201039275</v>
      </c>
      <c r="BD52" s="22">
        <v>20.66363837131783</v>
      </c>
    </row>
    <row r="53" spans="2:56" ht="15" customHeight="1">
      <c r="B53" s="104">
        <v>7.3713001650068417</v>
      </c>
      <c r="C53" s="104"/>
      <c r="D53" s="9">
        <v>21</v>
      </c>
      <c r="E53" s="9" t="s">
        <v>44</v>
      </c>
      <c r="F53" s="9" t="s">
        <v>9</v>
      </c>
      <c r="G53" s="20"/>
      <c r="H53" s="21">
        <v>11</v>
      </c>
      <c r="I53" s="10"/>
      <c r="J53" s="9" t="s">
        <v>44</v>
      </c>
      <c r="K53" s="9" t="s">
        <v>44</v>
      </c>
      <c r="L53" s="22"/>
      <c r="M53" s="22">
        <v>12.70639871000003</v>
      </c>
      <c r="N53" s="22">
        <v>293.67789880999999</v>
      </c>
      <c r="O53" s="22">
        <v>46.959998769999856</v>
      </c>
      <c r="P53" s="22">
        <v>35.516286869999931</v>
      </c>
      <c r="Q53" s="22">
        <v>-58.130154160000075</v>
      </c>
      <c r="R53" s="22">
        <v>51.821201990000191</v>
      </c>
      <c r="S53" s="22">
        <v>110.03091696999991</v>
      </c>
      <c r="T53" s="22">
        <v>157.34680814000012</v>
      </c>
      <c r="U53" s="22">
        <v>17.646055910000086</v>
      </c>
      <c r="V53" s="22">
        <v>2.2863754400000289</v>
      </c>
      <c r="W53" s="22">
        <v>144.50478098999974</v>
      </c>
      <c r="X53" s="22">
        <v>86.433986670000195</v>
      </c>
      <c r="Y53" s="22">
        <v>-183.20640082999989</v>
      </c>
      <c r="Z53" s="22">
        <v>-399.24060655999983</v>
      </c>
      <c r="AA53" s="22">
        <v>-121.11125601000003</v>
      </c>
      <c r="AB53" s="22">
        <v>-183.59154433000026</v>
      </c>
      <c r="AC53" s="22">
        <v>-3.6463521599998785</v>
      </c>
      <c r="AD53" s="22">
        <v>-20.076955770000041</v>
      </c>
      <c r="AE53" s="22">
        <v>-44.596165480000082</v>
      </c>
      <c r="AF53" s="22">
        <v>-81.003770339999846</v>
      </c>
      <c r="AG53" s="22">
        <v>21.952246439999954</v>
      </c>
      <c r="AH53" s="22">
        <v>-19.793630679999978</v>
      </c>
      <c r="AI53" s="22">
        <v>-65.238721960000021</v>
      </c>
      <c r="AJ53" s="22">
        <v>-66.178498940000054</v>
      </c>
      <c r="AK53" s="22">
        <v>341.91220339000006</v>
      </c>
      <c r="AL53" s="22">
        <v>238.38357198999984</v>
      </c>
      <c r="AM53" s="22">
        <v>145.56643311000016</v>
      </c>
      <c r="AN53" s="22">
        <v>-184.79711439999983</v>
      </c>
      <c r="AO53" s="22">
        <v>110.17985857999975</v>
      </c>
      <c r="AP53" s="22">
        <v>63.072037039999941</v>
      </c>
      <c r="AQ53" s="22">
        <v>34.636600889999954</v>
      </c>
      <c r="AR53" s="22">
        <v>63.670923410000341</v>
      </c>
      <c r="AS53" s="22">
        <v>28.537613379999584</v>
      </c>
      <c r="AT53" s="22">
        <v>30.408994180000263</v>
      </c>
      <c r="AU53" s="22">
        <v>-100.21158909999986</v>
      </c>
      <c r="AV53" s="22">
        <v>111.37490904999959</v>
      </c>
      <c r="AW53" s="22">
        <v>40.505812900000365</v>
      </c>
      <c r="AX53" s="22">
        <v>75.300619869999991</v>
      </c>
      <c r="AY53" s="22">
        <v>258.98415974</v>
      </c>
      <c r="AZ53" s="22">
        <v>23.480807989999903</v>
      </c>
      <c r="BA53" s="22">
        <v>299.12883879999981</v>
      </c>
      <c r="BB53" s="22">
        <v>435.78696977000027</v>
      </c>
      <c r="BC53" s="22">
        <v>272.17473788000007</v>
      </c>
      <c r="BD53" s="22">
        <v>-129.97390723000035</v>
      </c>
    </row>
    <row r="54" spans="2:56" ht="15" customHeight="1">
      <c r="B54" s="104">
        <v>-0.14757883444094644</v>
      </c>
      <c r="C54" s="104"/>
      <c r="D54" s="9">
        <v>23</v>
      </c>
      <c r="E54" s="9" t="s">
        <v>130</v>
      </c>
      <c r="F54" s="9" t="s">
        <v>9</v>
      </c>
      <c r="G54" s="20"/>
      <c r="H54" s="21">
        <v>12</v>
      </c>
      <c r="I54" s="10"/>
      <c r="J54" s="9" t="s">
        <v>130</v>
      </c>
      <c r="K54" s="9" t="s">
        <v>130</v>
      </c>
      <c r="L54" s="22"/>
      <c r="M54" s="22">
        <v>59.710230660943424</v>
      </c>
      <c r="N54" s="22">
        <v>14.21425685564013</v>
      </c>
      <c r="O54" s="22">
        <v>24.0358804834521</v>
      </c>
      <c r="P54" s="22">
        <v>-18.809865495559784</v>
      </c>
      <c r="Q54" s="22">
        <v>142.46376118248392</v>
      </c>
      <c r="R54" s="22">
        <v>69.444805288669755</v>
      </c>
      <c r="S54" s="22">
        <v>148.80803935164806</v>
      </c>
      <c r="T54" s="22">
        <v>120.06989158441145</v>
      </c>
      <c r="U54" s="22">
        <v>122.47402309680066</v>
      </c>
      <c r="V54" s="22">
        <v>170.68999645132308</v>
      </c>
      <c r="W54" s="22">
        <v>117.75585547280566</v>
      </c>
      <c r="X54" s="22">
        <v>158.26341333077704</v>
      </c>
      <c r="Y54" s="22">
        <v>170.54748589253177</v>
      </c>
      <c r="Z54" s="22">
        <v>181.43536849609188</v>
      </c>
      <c r="AA54" s="22">
        <v>126.88124796199524</v>
      </c>
      <c r="AB54" s="22">
        <v>150.58624953438877</v>
      </c>
      <c r="AC54" s="22">
        <v>118.797971592075</v>
      </c>
      <c r="AD54" s="22">
        <v>169.59630471407823</v>
      </c>
      <c r="AE54" s="22">
        <v>176.981047104867</v>
      </c>
      <c r="AF54" s="22">
        <v>135.75672346258781</v>
      </c>
      <c r="AG54" s="22">
        <v>103.06531538823977</v>
      </c>
      <c r="AH54" s="22">
        <v>141.35956601976693</v>
      </c>
      <c r="AI54" s="22">
        <v>172.40502549979351</v>
      </c>
      <c r="AJ54" s="22">
        <v>162.72038872403883</v>
      </c>
      <c r="AK54" s="22">
        <v>110.58790150734346</v>
      </c>
      <c r="AL54" s="22">
        <v>84.924372128282158</v>
      </c>
      <c r="AM54" s="22">
        <v>88.950645787159829</v>
      </c>
      <c r="AN54" s="22">
        <v>110.39690522362274</v>
      </c>
      <c r="AO54" s="22">
        <v>92.042883620806009</v>
      </c>
      <c r="AP54" s="22">
        <v>96.26125553099844</v>
      </c>
      <c r="AQ54" s="22">
        <v>96.593428753139875</v>
      </c>
      <c r="AR54" s="22">
        <v>93.658524797272833</v>
      </c>
      <c r="AS54" s="22">
        <v>84.792101099811475</v>
      </c>
      <c r="AT54" s="22">
        <v>152.77419702921765</v>
      </c>
      <c r="AU54" s="22">
        <v>253.01967674271003</v>
      </c>
      <c r="AV54" s="22">
        <v>165.99652325548615</v>
      </c>
      <c r="AW54" s="22">
        <v>153.99732435523853</v>
      </c>
      <c r="AX54" s="22">
        <v>231.91883711268872</v>
      </c>
      <c r="AY54" s="22">
        <v>141.87282690684279</v>
      </c>
      <c r="AZ54" s="22">
        <v>140.70319851682811</v>
      </c>
      <c r="BA54" s="22">
        <v>120.13112486141895</v>
      </c>
      <c r="BB54" s="22">
        <v>114.47815673306442</v>
      </c>
      <c r="BC54" s="22">
        <v>-6.5115044725475961</v>
      </c>
      <c r="BD54" s="22">
        <v>44.796593300515653</v>
      </c>
    </row>
    <row r="55" spans="2:56" ht="15" customHeight="1">
      <c r="B55" s="104">
        <v>8.837941918152592E-2</v>
      </c>
      <c r="C55" s="104"/>
      <c r="D55" s="9">
        <v>25</v>
      </c>
      <c r="E55" s="9" t="s">
        <v>46</v>
      </c>
      <c r="F55" s="9" t="s">
        <v>9</v>
      </c>
      <c r="G55" s="20"/>
      <c r="H55" s="21">
        <v>13</v>
      </c>
      <c r="I55" s="10"/>
      <c r="J55" s="9" t="s">
        <v>46</v>
      </c>
      <c r="K55" s="9" t="s">
        <v>46</v>
      </c>
      <c r="L55" s="22"/>
      <c r="M55" s="22">
        <v>973.76712674218311</v>
      </c>
      <c r="N55" s="22">
        <v>1151.8494772087361</v>
      </c>
      <c r="O55" s="22">
        <v>1030.0365474064504</v>
      </c>
      <c r="P55" s="22">
        <v>1034.3828291883185</v>
      </c>
      <c r="Q55" s="22">
        <v>1171.358829358164</v>
      </c>
      <c r="R55" s="22">
        <v>1090.3282901794169</v>
      </c>
      <c r="S55" s="22">
        <v>1270.9496309182909</v>
      </c>
      <c r="T55" s="22">
        <v>1244.8250388772931</v>
      </c>
      <c r="U55" s="22">
        <v>1128.4731558512808</v>
      </c>
      <c r="V55" s="22">
        <v>1066.2324159802235</v>
      </c>
      <c r="W55" s="22">
        <v>1180.3310008474291</v>
      </c>
      <c r="X55" s="22">
        <v>1306.4589654623701</v>
      </c>
      <c r="Y55" s="22">
        <v>1136.3160903318667</v>
      </c>
      <c r="Z55" s="22">
        <v>1308.530333323557</v>
      </c>
      <c r="AA55" s="22">
        <v>1071.0325772542371</v>
      </c>
      <c r="AB55" s="22">
        <v>1039.0137364686414</v>
      </c>
      <c r="AC55" s="22">
        <v>1118.3843910766332</v>
      </c>
      <c r="AD55" s="22">
        <v>1087.5225487585428</v>
      </c>
      <c r="AE55" s="22">
        <v>1072.6624476035981</v>
      </c>
      <c r="AF55" s="22">
        <v>1121.2491571521812</v>
      </c>
      <c r="AG55" s="22">
        <v>1091.1477435317488</v>
      </c>
      <c r="AH55" s="22">
        <v>956.72262765777464</v>
      </c>
      <c r="AI55" s="22">
        <v>1136.4912908244278</v>
      </c>
      <c r="AJ55" s="22">
        <v>1148.8058181369893</v>
      </c>
      <c r="AK55" s="22">
        <v>1292.5390893405267</v>
      </c>
      <c r="AL55" s="22">
        <v>1086.0445946727318</v>
      </c>
      <c r="AM55" s="22">
        <v>1024.6665881018125</v>
      </c>
      <c r="AN55" s="22">
        <v>1032.6205956449812</v>
      </c>
      <c r="AO55" s="22">
        <v>1113.8358116654963</v>
      </c>
      <c r="AP55" s="22">
        <v>1021.2490089381866</v>
      </c>
      <c r="AQ55" s="22">
        <v>962.81149687866628</v>
      </c>
      <c r="AR55" s="22">
        <v>1169.675302157453</v>
      </c>
      <c r="AS55" s="22">
        <v>985.41242800206271</v>
      </c>
      <c r="AT55" s="22">
        <v>1036.6018758523567</v>
      </c>
      <c r="AU55" s="22">
        <v>1083.4871086949386</v>
      </c>
      <c r="AV55" s="22">
        <v>1294.689511841297</v>
      </c>
      <c r="AW55" s="22">
        <v>1066.7472498454658</v>
      </c>
      <c r="AX55" s="22">
        <v>1136.4988402998729</v>
      </c>
      <c r="AY55" s="22">
        <v>1100.2547333175967</v>
      </c>
      <c r="AZ55" s="22">
        <v>1082.8683285582922</v>
      </c>
      <c r="BA55" s="22">
        <v>1058.1024677680837</v>
      </c>
      <c r="BB55" s="22">
        <v>1018.2269067913453</v>
      </c>
      <c r="BC55" s="22">
        <v>899.94787015352881</v>
      </c>
      <c r="BD55" s="22">
        <v>783.36076142437798</v>
      </c>
    </row>
    <row r="56" spans="2:56" ht="15" customHeight="1">
      <c r="B56" s="9" t="s">
        <v>168</v>
      </c>
      <c r="C56" s="9"/>
      <c r="D56" s="9"/>
      <c r="E56" s="19" t="s">
        <v>171</v>
      </c>
      <c r="F56" s="9"/>
      <c r="G56" s="19" t="s">
        <v>171</v>
      </c>
      <c r="H56" s="21"/>
      <c r="I56" s="10"/>
      <c r="J56" s="9"/>
      <c r="K56" s="9"/>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row>
    <row r="57" spans="2:56" ht="15" customHeight="1">
      <c r="B57" s="104">
        <v>5.1543583496287182E-2</v>
      </c>
      <c r="C57" s="104"/>
      <c r="D57" s="9">
        <v>10</v>
      </c>
      <c r="E57" s="9" t="s">
        <v>50</v>
      </c>
      <c r="F57" s="9" t="s">
        <v>107</v>
      </c>
      <c r="G57" s="20"/>
      <c r="H57" s="21">
        <v>1</v>
      </c>
      <c r="I57" s="10"/>
      <c r="J57" s="9" t="s">
        <v>50</v>
      </c>
      <c r="K57" s="9" t="s">
        <v>50</v>
      </c>
      <c r="L57" s="22"/>
      <c r="M57" s="22">
        <v>631.61843652815173</v>
      </c>
      <c r="N57" s="22">
        <v>673.78642169798047</v>
      </c>
      <c r="O57" s="22">
        <v>728.38794274141128</v>
      </c>
      <c r="P57" s="22">
        <v>716.44320344197672</v>
      </c>
      <c r="Q57" s="22">
        <v>664.96482444572587</v>
      </c>
      <c r="R57" s="22">
        <v>716.33805674621362</v>
      </c>
      <c r="S57" s="22">
        <v>748.60884677487013</v>
      </c>
      <c r="T57" s="22">
        <v>732.40423442508211</v>
      </c>
      <c r="U57" s="22">
        <v>682.33467384880623</v>
      </c>
      <c r="V57" s="22">
        <v>725.3250821543844</v>
      </c>
      <c r="W57" s="22">
        <v>764.71208319591597</v>
      </c>
      <c r="X57" s="22">
        <v>767.18369030148256</v>
      </c>
      <c r="Y57" s="22">
        <v>710.72208358070634</v>
      </c>
      <c r="Z57" s="22">
        <v>760.5565481071402</v>
      </c>
      <c r="AA57" s="22">
        <v>830.1206098183327</v>
      </c>
      <c r="AB57" s="22">
        <v>826.45777083349822</v>
      </c>
      <c r="AC57" s="22">
        <v>741.15286584009471</v>
      </c>
      <c r="AD57" s="22">
        <v>786.53078284920934</v>
      </c>
      <c r="AE57" s="22">
        <v>856.04450531074542</v>
      </c>
      <c r="AF57" s="22">
        <v>858.45149740690078</v>
      </c>
      <c r="AG57" s="22">
        <v>785.74002890137183</v>
      </c>
      <c r="AH57" s="22">
        <v>829.17645786517096</v>
      </c>
      <c r="AI57" s="22">
        <v>858.63592185433299</v>
      </c>
      <c r="AJ57" s="22">
        <v>862.72136022531288</v>
      </c>
      <c r="AK57" s="22">
        <v>838.72354221446335</v>
      </c>
      <c r="AL57" s="22">
        <v>845.67383842059724</v>
      </c>
      <c r="AM57" s="22">
        <v>870.78291617772516</v>
      </c>
      <c r="AN57" s="22">
        <v>903.88080677408743</v>
      </c>
      <c r="AO57" s="22">
        <v>809.59971503936924</v>
      </c>
      <c r="AP57" s="22">
        <v>862.36764321610224</v>
      </c>
      <c r="AQ57" s="22">
        <v>905.8730483508732</v>
      </c>
      <c r="AR57" s="22">
        <v>913.91463543764394</v>
      </c>
      <c r="AS57" s="22">
        <v>826.82957448702848</v>
      </c>
      <c r="AT57" s="22">
        <v>870.67005524482954</v>
      </c>
      <c r="AU57" s="22">
        <v>928.49769157829712</v>
      </c>
      <c r="AV57" s="22">
        <v>928.18870564893734</v>
      </c>
      <c r="AW57" s="22">
        <v>829.28330728832213</v>
      </c>
      <c r="AX57" s="22">
        <v>863.66231462764699</v>
      </c>
      <c r="AY57" s="22">
        <v>915.71888441260273</v>
      </c>
      <c r="AZ57" s="22">
        <v>923.15475792293057</v>
      </c>
      <c r="BA57" s="22">
        <v>819.56738518667714</v>
      </c>
      <c r="BB57" s="22">
        <v>773.24886730140383</v>
      </c>
      <c r="BC57" s="22">
        <v>911.7196896383474</v>
      </c>
      <c r="BD57" s="22">
        <v>896.30632268685792</v>
      </c>
    </row>
    <row r="58" spans="2:56" ht="15" customHeight="1">
      <c r="B58" s="104">
        <v>0.44251554548277228</v>
      </c>
      <c r="C58" s="104"/>
      <c r="D58" s="9">
        <v>11</v>
      </c>
      <c r="E58" s="9" t="s">
        <v>51</v>
      </c>
      <c r="F58" s="9" t="s">
        <v>107</v>
      </c>
      <c r="G58" s="20"/>
      <c r="H58" s="21">
        <v>2</v>
      </c>
      <c r="I58" s="10"/>
      <c r="J58" s="9" t="s">
        <v>51</v>
      </c>
      <c r="K58" s="9" t="s">
        <v>51</v>
      </c>
      <c r="L58" s="22"/>
      <c r="M58" s="22">
        <v>-11.739016255295125</v>
      </c>
      <c r="N58" s="22">
        <v>14.821564422044482</v>
      </c>
      <c r="O58" s="22">
        <v>-55.952728586606753</v>
      </c>
      <c r="P58" s="22">
        <v>-55.938228753415366</v>
      </c>
      <c r="Q58" s="22">
        <v>9.8728675225179376</v>
      </c>
      <c r="R58" s="22">
        <v>18.428600956949339</v>
      </c>
      <c r="S58" s="22">
        <v>5.0198431726059365</v>
      </c>
      <c r="T58" s="22">
        <v>-10.795815045599571</v>
      </c>
      <c r="U58" s="22">
        <v>-0.38171947970013881</v>
      </c>
      <c r="V58" s="22">
        <v>-10.451475821417958</v>
      </c>
      <c r="W58" s="22">
        <v>1.2553548928150469</v>
      </c>
      <c r="X58" s="22">
        <v>-35.737523504016707</v>
      </c>
      <c r="Y58" s="22">
        <v>-5.4209793160208699</v>
      </c>
      <c r="Z58" s="22">
        <v>-5.8187674424837557</v>
      </c>
      <c r="AA58" s="22">
        <v>-2.1089681583064737</v>
      </c>
      <c r="AB58" s="22">
        <v>-14.590727425549062</v>
      </c>
      <c r="AC58" s="22">
        <v>12.368479407438514</v>
      </c>
      <c r="AD58" s="22">
        <v>50.265012270670184</v>
      </c>
      <c r="AE58" s="22">
        <v>-8.1067923900384926</v>
      </c>
      <c r="AF58" s="22">
        <v>50.380598875882583</v>
      </c>
      <c r="AG58" s="22">
        <v>-2.9178221849737724</v>
      </c>
      <c r="AH58" s="22">
        <v>-15.066396794767968</v>
      </c>
      <c r="AI58" s="22">
        <v>14.203211962070299</v>
      </c>
      <c r="AJ58" s="22">
        <v>16.672952000352723</v>
      </c>
      <c r="AK58" s="22">
        <v>56.067419617801448</v>
      </c>
      <c r="AL58" s="22">
        <v>23.819434915185639</v>
      </c>
      <c r="AM58" s="22">
        <v>-17.821938411996701</v>
      </c>
      <c r="AN58" s="22">
        <v>-24.43061075543018</v>
      </c>
      <c r="AO58" s="22">
        <v>-15.579329998032495</v>
      </c>
      <c r="AP58" s="22">
        <v>-8.5201340557490557</v>
      </c>
      <c r="AQ58" s="22">
        <v>7.9145397225498035</v>
      </c>
      <c r="AR58" s="22">
        <v>-9.3351316822858852</v>
      </c>
      <c r="AS58" s="22">
        <v>37.521208400763555</v>
      </c>
      <c r="AT58" s="22">
        <v>-37.679407189204795</v>
      </c>
      <c r="AU58" s="22">
        <v>-24.102218908115418</v>
      </c>
      <c r="AV58" s="22">
        <v>11.784059223653319</v>
      </c>
      <c r="AW58" s="22">
        <v>-7.0098120318571846</v>
      </c>
      <c r="AX58" s="22">
        <v>50.905945179903625</v>
      </c>
      <c r="AY58" s="22">
        <v>-4.062242259667193</v>
      </c>
      <c r="AZ58" s="22">
        <v>-33.658542382614542</v>
      </c>
      <c r="BA58" s="22">
        <v>34.70280707333545</v>
      </c>
      <c r="BB58" s="22">
        <v>-37.195527017101057</v>
      </c>
      <c r="BC58" s="22">
        <v>-22.886301345653035</v>
      </c>
      <c r="BD58" s="22">
        <v>-39.717126031985352</v>
      </c>
    </row>
    <row r="59" spans="2:56" ht="15" customHeight="1">
      <c r="B59" s="104">
        <v>4.3989783999101695E-2</v>
      </c>
      <c r="C59" s="104"/>
      <c r="D59" s="9">
        <v>12</v>
      </c>
      <c r="E59" s="9" t="s">
        <v>52</v>
      </c>
      <c r="F59" s="9" t="s">
        <v>107</v>
      </c>
      <c r="G59" s="20"/>
      <c r="H59" s="21">
        <v>3</v>
      </c>
      <c r="I59" s="10"/>
      <c r="J59" s="9" t="s">
        <v>52</v>
      </c>
      <c r="K59" s="9" t="s">
        <v>52</v>
      </c>
      <c r="L59" s="22"/>
      <c r="M59" s="22">
        <v>619.87942027285658</v>
      </c>
      <c r="N59" s="22">
        <v>688.60798612002498</v>
      </c>
      <c r="O59" s="22">
        <v>672.4352141548045</v>
      </c>
      <c r="P59" s="22">
        <v>660.50497468856133</v>
      </c>
      <c r="Q59" s="22">
        <v>674.8376919682438</v>
      </c>
      <c r="R59" s="22">
        <v>734.76665770316299</v>
      </c>
      <c r="S59" s="22">
        <v>753.62868994747612</v>
      </c>
      <c r="T59" s="22">
        <v>721.60841937948248</v>
      </c>
      <c r="U59" s="22">
        <v>681.95295436910612</v>
      </c>
      <c r="V59" s="22">
        <v>714.87360633296646</v>
      </c>
      <c r="W59" s="22">
        <v>765.967438088731</v>
      </c>
      <c r="X59" s="22">
        <v>731.44616679746582</v>
      </c>
      <c r="Y59" s="22">
        <v>705.30110426468548</v>
      </c>
      <c r="Z59" s="22">
        <v>754.7377806646565</v>
      </c>
      <c r="AA59" s="22">
        <v>828.01164166002627</v>
      </c>
      <c r="AB59" s="22">
        <v>811.86704340794915</v>
      </c>
      <c r="AC59" s="22">
        <v>753.52134524753319</v>
      </c>
      <c r="AD59" s="22">
        <v>836.79579511987959</v>
      </c>
      <c r="AE59" s="22">
        <v>847.93771292070687</v>
      </c>
      <c r="AF59" s="22">
        <v>908.83209628278337</v>
      </c>
      <c r="AG59" s="22">
        <v>782.82220671639811</v>
      </c>
      <c r="AH59" s="22">
        <v>814.11006107040294</v>
      </c>
      <c r="AI59" s="22">
        <v>872.83913381640332</v>
      </c>
      <c r="AJ59" s="22">
        <v>879.39431222566554</v>
      </c>
      <c r="AK59" s="22">
        <v>894.79096183226477</v>
      </c>
      <c r="AL59" s="22">
        <v>869.49327333578287</v>
      </c>
      <c r="AM59" s="22">
        <v>852.96097776572844</v>
      </c>
      <c r="AN59" s="22">
        <v>879.45019601865727</v>
      </c>
      <c r="AO59" s="22">
        <v>794.02038504133679</v>
      </c>
      <c r="AP59" s="22">
        <v>853.84750916035318</v>
      </c>
      <c r="AQ59" s="22">
        <v>913.78758807342297</v>
      </c>
      <c r="AR59" s="22">
        <v>904.57950375535802</v>
      </c>
      <c r="AS59" s="22">
        <v>864.35078288779209</v>
      </c>
      <c r="AT59" s="22">
        <v>832.99064805562477</v>
      </c>
      <c r="AU59" s="22">
        <v>904.39547267018168</v>
      </c>
      <c r="AV59" s="22">
        <v>939.97276487259069</v>
      </c>
      <c r="AW59" s="22">
        <v>822.27349525646491</v>
      </c>
      <c r="AX59" s="22">
        <v>914.56825980755059</v>
      </c>
      <c r="AY59" s="22">
        <v>911.65664215293555</v>
      </c>
      <c r="AZ59" s="22">
        <v>889.49621554031603</v>
      </c>
      <c r="BA59" s="22">
        <v>854.27019226001255</v>
      </c>
      <c r="BB59" s="22">
        <v>736.05334028430275</v>
      </c>
      <c r="BC59" s="22">
        <v>888.83338829269439</v>
      </c>
      <c r="BD59" s="22">
        <v>856.58919665487258</v>
      </c>
    </row>
    <row r="60" spans="2:56" ht="15" customHeight="1">
      <c r="B60" s="104">
        <v>-3.6834789384513456E-2</v>
      </c>
      <c r="C60" s="104"/>
      <c r="D60" s="9">
        <v>13</v>
      </c>
      <c r="E60" s="9" t="s">
        <v>53</v>
      </c>
      <c r="F60" s="9" t="s">
        <v>107</v>
      </c>
      <c r="G60" s="20"/>
      <c r="H60" s="21">
        <v>4</v>
      </c>
      <c r="I60" s="10"/>
      <c r="J60" s="9" t="s">
        <v>53</v>
      </c>
      <c r="K60" s="9" t="s">
        <v>53</v>
      </c>
      <c r="L60" s="22"/>
      <c r="M60" s="22">
        <v>376.57465628332426</v>
      </c>
      <c r="N60" s="22">
        <v>455.9428642037974</v>
      </c>
      <c r="O60" s="22">
        <v>383.14870047778976</v>
      </c>
      <c r="P60" s="22">
        <v>458.84990433765944</v>
      </c>
      <c r="Q60" s="22">
        <v>358.94513063318766</v>
      </c>
      <c r="R60" s="22">
        <v>405.49884989243458</v>
      </c>
      <c r="S60" s="22">
        <v>457.8928707020608</v>
      </c>
      <c r="T60" s="22">
        <v>415.846228607277</v>
      </c>
      <c r="U60" s="22">
        <v>403.30305342875477</v>
      </c>
      <c r="V60" s="22">
        <v>403.40608148005037</v>
      </c>
      <c r="W60" s="22">
        <v>447.04250951693086</v>
      </c>
      <c r="X60" s="22">
        <v>394.22925038434477</v>
      </c>
      <c r="Y60" s="22">
        <v>345.39613868470389</v>
      </c>
      <c r="Z60" s="22">
        <v>275.51685142923327</v>
      </c>
      <c r="AA60" s="22">
        <v>305.6965607049824</v>
      </c>
      <c r="AB60" s="22">
        <v>287.89134108205315</v>
      </c>
      <c r="AC60" s="22">
        <v>364.49233223085889</v>
      </c>
      <c r="AD60" s="22">
        <v>264.6524633848191</v>
      </c>
      <c r="AE60" s="22">
        <v>259.42093348302433</v>
      </c>
      <c r="AF60" s="22">
        <v>260.53298083658501</v>
      </c>
      <c r="AG60" s="22">
        <v>342.36439534161963</v>
      </c>
      <c r="AH60" s="22">
        <v>257.40867124784273</v>
      </c>
      <c r="AI60" s="22">
        <v>254.3205595581243</v>
      </c>
      <c r="AJ60" s="22">
        <v>231.99092096786202</v>
      </c>
      <c r="AK60" s="22">
        <v>346.14725202278493</v>
      </c>
      <c r="AL60" s="22">
        <v>331.73470032794108</v>
      </c>
      <c r="AM60" s="22">
        <v>323.35117459440039</v>
      </c>
      <c r="AN60" s="22">
        <v>247.86992508555818</v>
      </c>
      <c r="AO60" s="22">
        <v>277.52019040562868</v>
      </c>
      <c r="AP60" s="22">
        <v>273.36608423217081</v>
      </c>
      <c r="AQ60" s="22">
        <v>308.08228099188767</v>
      </c>
      <c r="AR60" s="22">
        <v>269.09641197018874</v>
      </c>
      <c r="AS60" s="22">
        <v>269.45469916436451</v>
      </c>
      <c r="AT60" s="22">
        <v>283.68063405991944</v>
      </c>
      <c r="AU60" s="22">
        <v>313.12201171744164</v>
      </c>
      <c r="AV60" s="22">
        <v>280.84833143114304</v>
      </c>
      <c r="AW60" s="22">
        <v>284.82578415935853</v>
      </c>
      <c r="AX60" s="22">
        <v>307.99232270558639</v>
      </c>
      <c r="AY60" s="22">
        <v>355.08392627588557</v>
      </c>
      <c r="AZ60" s="22">
        <v>334.00285137016101</v>
      </c>
      <c r="BA60" s="22">
        <v>298.90529048772476</v>
      </c>
      <c r="BB60" s="22">
        <v>288.6874157813773</v>
      </c>
      <c r="BC60" s="22">
        <v>381.17250823200135</v>
      </c>
      <c r="BD60" s="22">
        <v>328.61717320091077</v>
      </c>
    </row>
    <row r="61" spans="2:56" ht="15" customHeight="1">
      <c r="B61" s="104">
        <v>2.3580509882181522E-2</v>
      </c>
      <c r="C61" s="104"/>
      <c r="D61" s="9">
        <v>14</v>
      </c>
      <c r="E61" s="9" t="s">
        <v>54</v>
      </c>
      <c r="F61" s="9" t="s">
        <v>107</v>
      </c>
      <c r="G61" s="20"/>
      <c r="H61" s="21">
        <v>5</v>
      </c>
      <c r="I61" s="10"/>
      <c r="J61" s="9" t="s">
        <v>54</v>
      </c>
      <c r="K61" s="9" t="s">
        <v>54</v>
      </c>
      <c r="L61" s="22"/>
      <c r="M61" s="22">
        <v>996.45407655618078</v>
      </c>
      <c r="N61" s="22">
        <v>1144.5508503238225</v>
      </c>
      <c r="O61" s="22">
        <v>1055.5839146325943</v>
      </c>
      <c r="P61" s="22">
        <v>1119.3548790262207</v>
      </c>
      <c r="Q61" s="22">
        <v>1033.7828226014315</v>
      </c>
      <c r="R61" s="22">
        <v>1140.2655075955977</v>
      </c>
      <c r="S61" s="22">
        <v>1211.5215606495369</v>
      </c>
      <c r="T61" s="22">
        <v>1137.4546479867595</v>
      </c>
      <c r="U61" s="22">
        <v>1085.256007797861</v>
      </c>
      <c r="V61" s="22">
        <v>1118.2796878130168</v>
      </c>
      <c r="W61" s="22">
        <v>1213.0099476056619</v>
      </c>
      <c r="X61" s="22">
        <v>1125.6754171818106</v>
      </c>
      <c r="Y61" s="22">
        <v>1050.6972429493894</v>
      </c>
      <c r="Z61" s="22">
        <v>1030.2546320938898</v>
      </c>
      <c r="AA61" s="22">
        <v>1133.7082023650087</v>
      </c>
      <c r="AB61" s="22">
        <v>1099.7583844900023</v>
      </c>
      <c r="AC61" s="22">
        <v>1118.0136774783921</v>
      </c>
      <c r="AD61" s="22">
        <v>1101.4482585046987</v>
      </c>
      <c r="AE61" s="22">
        <v>1107.3586464037312</v>
      </c>
      <c r="AF61" s="22">
        <v>1169.3650771193684</v>
      </c>
      <c r="AG61" s="22">
        <v>1125.1866020580178</v>
      </c>
      <c r="AH61" s="22">
        <v>1071.5187323182456</v>
      </c>
      <c r="AI61" s="22">
        <v>1127.1596933745277</v>
      </c>
      <c r="AJ61" s="22">
        <v>1111.3852331935275</v>
      </c>
      <c r="AK61" s="22">
        <v>1240.9382138550498</v>
      </c>
      <c r="AL61" s="22">
        <v>1201.227973663724</v>
      </c>
      <c r="AM61" s="22">
        <v>1176.3121523601289</v>
      </c>
      <c r="AN61" s="22">
        <v>1127.3201211042156</v>
      </c>
      <c r="AO61" s="22">
        <v>1071.5405754469655</v>
      </c>
      <c r="AP61" s="22">
        <v>1127.213593392524</v>
      </c>
      <c r="AQ61" s="22">
        <v>1221.8698690653107</v>
      </c>
      <c r="AR61" s="22">
        <v>1173.6759157255467</v>
      </c>
      <c r="AS61" s="22">
        <v>1133.8054820521565</v>
      </c>
      <c r="AT61" s="22">
        <v>1116.6712821155443</v>
      </c>
      <c r="AU61" s="22">
        <v>1217.5174843876234</v>
      </c>
      <c r="AV61" s="22">
        <v>1220.8210963037336</v>
      </c>
      <c r="AW61" s="22">
        <v>1107.0992794158235</v>
      </c>
      <c r="AX61" s="22">
        <v>1222.560582513137</v>
      </c>
      <c r="AY61" s="22">
        <v>1266.740568428821</v>
      </c>
      <c r="AZ61" s="22">
        <v>1223.499066910477</v>
      </c>
      <c r="BA61" s="22">
        <v>1153.1754827477373</v>
      </c>
      <c r="BB61" s="22">
        <v>1024.74075606568</v>
      </c>
      <c r="BC61" s="22">
        <v>1270.0058965246958</v>
      </c>
      <c r="BD61" s="22">
        <v>1185.2063698557834</v>
      </c>
    </row>
    <row r="62" spans="2:56" ht="15" customHeight="1">
      <c r="B62" s="104">
        <v>2.2897373005951183E-2</v>
      </c>
      <c r="C62" s="104"/>
      <c r="D62" s="9">
        <v>17</v>
      </c>
      <c r="E62" s="9" t="s">
        <v>56</v>
      </c>
      <c r="F62" s="9" t="s">
        <v>107</v>
      </c>
      <c r="G62" s="20"/>
      <c r="H62" s="21">
        <v>6</v>
      </c>
      <c r="I62" s="10"/>
      <c r="J62" s="9" t="s">
        <v>56</v>
      </c>
      <c r="K62" s="9" t="s">
        <v>56</v>
      </c>
      <c r="L62" s="22"/>
      <c r="M62" s="22">
        <v>550.7347594384546</v>
      </c>
      <c r="N62" s="22">
        <v>423.31896166418574</v>
      </c>
      <c r="O62" s="22">
        <v>549.22532150169332</v>
      </c>
      <c r="P62" s="22">
        <v>521.66572783407935</v>
      </c>
      <c r="Q62" s="22">
        <v>597.41856097925597</v>
      </c>
      <c r="R62" s="22">
        <v>529.19841156279381</v>
      </c>
      <c r="S62" s="22">
        <v>502.30642854146998</v>
      </c>
      <c r="T62" s="22">
        <v>467.44514946905122</v>
      </c>
      <c r="U62" s="22">
        <v>553.10257030537366</v>
      </c>
      <c r="V62" s="22">
        <v>491.83176672145976</v>
      </c>
      <c r="W62" s="22">
        <v>546.58995036526483</v>
      </c>
      <c r="X62" s="22">
        <v>549.67017868929929</v>
      </c>
      <c r="Y62" s="22">
        <v>598.90259797816884</v>
      </c>
      <c r="Z62" s="22">
        <v>803.99207602059721</v>
      </c>
      <c r="AA62" s="22">
        <v>692.52907708309476</v>
      </c>
      <c r="AB62" s="22">
        <v>640.59742970231582</v>
      </c>
      <c r="AC62" s="22">
        <v>615.94724858867255</v>
      </c>
      <c r="AD62" s="22">
        <v>620.33695294574045</v>
      </c>
      <c r="AE62" s="22">
        <v>651.29424351569276</v>
      </c>
      <c r="AF62" s="22">
        <v>656.80213957917965</v>
      </c>
      <c r="AG62" s="22">
        <v>623.4942018217713</v>
      </c>
      <c r="AH62" s="22">
        <v>552.37174725711122</v>
      </c>
      <c r="AI62" s="22">
        <v>673.10310768984164</v>
      </c>
      <c r="AJ62" s="22">
        <v>630.27087969372053</v>
      </c>
      <c r="AK62" s="22">
        <v>482.91003423479196</v>
      </c>
      <c r="AL62" s="22">
        <v>454.26140831585383</v>
      </c>
      <c r="AM62" s="22">
        <v>515.38239466598338</v>
      </c>
      <c r="AN62" s="22">
        <v>566.21614775589126</v>
      </c>
      <c r="AO62" s="22">
        <v>548.60256782686588</v>
      </c>
      <c r="AP62" s="22">
        <v>546.67630243129963</v>
      </c>
      <c r="AQ62" s="22">
        <v>539.78056744758555</v>
      </c>
      <c r="AR62" s="22">
        <v>622.41066554881695</v>
      </c>
      <c r="AS62" s="22">
        <v>529.72048705159034</v>
      </c>
      <c r="AT62" s="22">
        <v>533.47118083540613</v>
      </c>
      <c r="AU62" s="22">
        <v>589.6833223183844</v>
      </c>
      <c r="AV62" s="22">
        <v>631.77022986934503</v>
      </c>
      <c r="AW62" s="22">
        <v>537.95302056774608</v>
      </c>
      <c r="AX62" s="22">
        <v>554.95244419760013</v>
      </c>
      <c r="AY62" s="22">
        <v>479.89474405946771</v>
      </c>
      <c r="AZ62" s="22">
        <v>563.86866929709527</v>
      </c>
      <c r="BA62" s="22">
        <v>331.91573170174706</v>
      </c>
      <c r="BB62" s="22">
        <v>197.2316983361558</v>
      </c>
      <c r="BC62" s="22">
        <v>311.71714189236536</v>
      </c>
      <c r="BD62" s="22">
        <v>486.43615637134667</v>
      </c>
    </row>
    <row r="63" spans="2:56" ht="15" customHeight="1">
      <c r="B63" s="104">
        <v>8.6410414509505706E-3</v>
      </c>
      <c r="C63" s="104"/>
      <c r="D63" s="9">
        <v>18</v>
      </c>
      <c r="E63" s="9" t="s">
        <v>57</v>
      </c>
      <c r="F63" s="9" t="s">
        <v>107</v>
      </c>
      <c r="G63" s="20"/>
      <c r="H63" s="21">
        <v>7</v>
      </c>
      <c r="I63" s="10"/>
      <c r="J63" s="9" t="s">
        <v>57</v>
      </c>
      <c r="K63" s="9" t="s">
        <v>57</v>
      </c>
      <c r="L63" s="22"/>
      <c r="M63" s="22">
        <v>114.35531161060909</v>
      </c>
      <c r="N63" s="22">
        <v>115.01672998316909</v>
      </c>
      <c r="O63" s="22">
        <v>118.14823612480782</v>
      </c>
      <c r="P63" s="22">
        <v>113.14545916792481</v>
      </c>
      <c r="Q63" s="22">
        <v>110.61105393639902</v>
      </c>
      <c r="R63" s="22">
        <v>112.48507514772686</v>
      </c>
      <c r="S63" s="22">
        <v>109.34356002256681</v>
      </c>
      <c r="T63" s="22">
        <v>96.69780716066505</v>
      </c>
      <c r="U63" s="22">
        <v>100.77411590951409</v>
      </c>
      <c r="V63" s="22">
        <v>97.365441128704205</v>
      </c>
      <c r="W63" s="22">
        <v>95.427565675604129</v>
      </c>
      <c r="X63" s="22">
        <v>88.706951528972681</v>
      </c>
      <c r="Y63" s="22">
        <v>89.857821653900814</v>
      </c>
      <c r="Z63" s="22">
        <v>92.883574074460597</v>
      </c>
      <c r="AA63" s="22">
        <v>89.550253261103592</v>
      </c>
      <c r="AB63" s="22">
        <v>83.475998984537014</v>
      </c>
      <c r="AC63" s="22">
        <v>83.29070956963082</v>
      </c>
      <c r="AD63" s="22">
        <v>86.466352479891384</v>
      </c>
      <c r="AE63" s="22">
        <v>89.448348505833863</v>
      </c>
      <c r="AF63" s="22">
        <v>89.181457131950438</v>
      </c>
      <c r="AG63" s="22">
        <v>83.60708127472239</v>
      </c>
      <c r="AH63" s="22">
        <v>83.676931186633169</v>
      </c>
      <c r="AI63" s="22">
        <v>82.8657825497299</v>
      </c>
      <c r="AJ63" s="22">
        <v>81.523951236352715</v>
      </c>
      <c r="AK63" s="22">
        <v>76.290535116522349</v>
      </c>
      <c r="AL63" s="22">
        <v>79.969116354058457</v>
      </c>
      <c r="AM63" s="22">
        <v>82.435467960010556</v>
      </c>
      <c r="AN63" s="22">
        <v>84.300539394871493</v>
      </c>
      <c r="AO63" s="22">
        <v>78.768879728220654</v>
      </c>
      <c r="AP63" s="22">
        <v>81.356486895742805</v>
      </c>
      <c r="AQ63" s="22">
        <v>84.157145416528266</v>
      </c>
      <c r="AR63" s="22">
        <v>88.302453917405089</v>
      </c>
      <c r="AS63" s="22">
        <v>81.797910674210797</v>
      </c>
      <c r="AT63" s="22">
        <v>83.298310817970503</v>
      </c>
      <c r="AU63" s="22">
        <v>85.383836213991728</v>
      </c>
      <c r="AV63" s="22">
        <v>84.314590688783028</v>
      </c>
      <c r="AW63" s="22">
        <v>79.906256491698159</v>
      </c>
      <c r="AX63" s="22">
        <v>80.696913471178718</v>
      </c>
      <c r="AY63" s="22">
        <v>82.014972748907923</v>
      </c>
      <c r="AZ63" s="22">
        <v>83.346440231782069</v>
      </c>
      <c r="BA63" s="22">
        <v>72.960305515782707</v>
      </c>
      <c r="BB63" s="22">
        <v>67.830119542079075</v>
      </c>
      <c r="BC63" s="22">
        <v>77.17476350436705</v>
      </c>
      <c r="BD63" s="22">
        <v>83.972397199193111</v>
      </c>
    </row>
    <row r="64" spans="2:56" ht="15" customHeight="1">
      <c r="B64" s="104">
        <v>2.1003450419371905E-2</v>
      </c>
      <c r="C64" s="104"/>
      <c r="D64" s="9">
        <v>19</v>
      </c>
      <c r="E64" s="9" t="s">
        <v>58</v>
      </c>
      <c r="F64" s="9" t="s">
        <v>107</v>
      </c>
      <c r="G64" s="20"/>
      <c r="H64" s="21">
        <v>8</v>
      </c>
      <c r="I64" s="10"/>
      <c r="J64" s="9" t="s">
        <v>58</v>
      </c>
      <c r="K64" s="9" t="s">
        <v>58</v>
      </c>
      <c r="L64" s="22"/>
      <c r="M64" s="22">
        <v>665.09007104906368</v>
      </c>
      <c r="N64" s="22">
        <v>538.33569164735479</v>
      </c>
      <c r="O64" s="22">
        <v>667.37355762650111</v>
      </c>
      <c r="P64" s="22">
        <v>634.8111870020042</v>
      </c>
      <c r="Q64" s="22">
        <v>708.02961491565497</v>
      </c>
      <c r="R64" s="22">
        <v>641.6834867105207</v>
      </c>
      <c r="S64" s="22">
        <v>611.64998856403679</v>
      </c>
      <c r="T64" s="22">
        <v>564.14295662971631</v>
      </c>
      <c r="U64" s="22">
        <v>653.87668621488774</v>
      </c>
      <c r="V64" s="22">
        <v>589.19720785016398</v>
      </c>
      <c r="W64" s="22">
        <v>642.01751604086894</v>
      </c>
      <c r="X64" s="22">
        <v>638.37713021827199</v>
      </c>
      <c r="Y64" s="22">
        <v>688.76041963206967</v>
      </c>
      <c r="Z64" s="22">
        <v>896.87565009505784</v>
      </c>
      <c r="AA64" s="22">
        <v>782.0793303441983</v>
      </c>
      <c r="AB64" s="22">
        <v>724.07342868685282</v>
      </c>
      <c r="AC64" s="22">
        <v>699.2379581583034</v>
      </c>
      <c r="AD64" s="22">
        <v>706.80330542563183</v>
      </c>
      <c r="AE64" s="22">
        <v>740.74259202152666</v>
      </c>
      <c r="AF64" s="22">
        <v>745.98359671113008</v>
      </c>
      <c r="AG64" s="22">
        <v>707.10128309649372</v>
      </c>
      <c r="AH64" s="22">
        <v>636.04867844374439</v>
      </c>
      <c r="AI64" s="22">
        <v>755.96889023957158</v>
      </c>
      <c r="AJ64" s="22">
        <v>711.7948309300732</v>
      </c>
      <c r="AK64" s="22">
        <v>559.20056935131436</v>
      </c>
      <c r="AL64" s="22">
        <v>534.23052466991226</v>
      </c>
      <c r="AM64" s="22">
        <v>597.81786262599394</v>
      </c>
      <c r="AN64" s="22">
        <v>650.51668715076278</v>
      </c>
      <c r="AO64" s="22">
        <v>627.37144755508655</v>
      </c>
      <c r="AP64" s="22">
        <v>628.03278932704245</v>
      </c>
      <c r="AQ64" s="22">
        <v>623.93771286411379</v>
      </c>
      <c r="AR64" s="22">
        <v>710.713119466222</v>
      </c>
      <c r="AS64" s="22">
        <v>611.51839772580115</v>
      </c>
      <c r="AT64" s="22">
        <v>616.76949165337669</v>
      </c>
      <c r="AU64" s="22">
        <v>675.06715853237608</v>
      </c>
      <c r="AV64" s="22">
        <v>716.08482055812806</v>
      </c>
      <c r="AW64" s="22">
        <v>617.85927705944425</v>
      </c>
      <c r="AX64" s="22">
        <v>635.64935766877886</v>
      </c>
      <c r="AY64" s="22">
        <v>561.90971680837561</v>
      </c>
      <c r="AZ64" s="22">
        <v>647.21510952887729</v>
      </c>
      <c r="BA64" s="22">
        <v>404.87603721752976</v>
      </c>
      <c r="BB64" s="22">
        <v>265.06181787823488</v>
      </c>
      <c r="BC64" s="22">
        <v>388.8919053967324</v>
      </c>
      <c r="BD64" s="22">
        <v>570.40855357053977</v>
      </c>
    </row>
    <row r="65" spans="2:56" ht="15" customHeight="1">
      <c r="B65" s="104">
        <v>0.76294951793583765</v>
      </c>
      <c r="C65" s="104"/>
      <c r="D65" s="9">
        <v>20</v>
      </c>
      <c r="E65" s="9" t="s">
        <v>59</v>
      </c>
      <c r="F65" s="9" t="s">
        <v>107</v>
      </c>
      <c r="G65" s="20"/>
      <c r="H65" s="21">
        <v>9</v>
      </c>
      <c r="I65" s="10"/>
      <c r="J65" s="9" t="s">
        <v>59</v>
      </c>
      <c r="K65" s="9" t="s">
        <v>59</v>
      </c>
      <c r="L65" s="22"/>
      <c r="M65" s="22">
        <v>252.01607974117348</v>
      </c>
      <c r="N65" s="22">
        <v>306.14737622355869</v>
      </c>
      <c r="O65" s="22">
        <v>317.78595853177671</v>
      </c>
      <c r="P65" s="22">
        <v>328.31124388656542</v>
      </c>
      <c r="Q65" s="22">
        <v>396.40550919253116</v>
      </c>
      <c r="R65" s="22">
        <v>333.69507449606692</v>
      </c>
      <c r="S65" s="22">
        <v>418.73723060118107</v>
      </c>
      <c r="T65" s="22">
        <v>353.47232139502495</v>
      </c>
      <c r="U65" s="22">
        <v>346.8162245550655</v>
      </c>
      <c r="V65" s="22">
        <v>296.07028704940655</v>
      </c>
      <c r="W65" s="22">
        <v>303.45360304023245</v>
      </c>
      <c r="X65" s="22">
        <v>375.54794674801707</v>
      </c>
      <c r="Y65" s="22">
        <v>443.3765896094705</v>
      </c>
      <c r="Z65" s="22">
        <v>599.62152543665161</v>
      </c>
      <c r="AA65" s="22">
        <v>327.23763189530393</v>
      </c>
      <c r="AB65" s="22">
        <v>360.40079978159366</v>
      </c>
      <c r="AC65" s="22">
        <v>293.17117545374509</v>
      </c>
      <c r="AD65" s="22">
        <v>248.71285683225202</v>
      </c>
      <c r="AE65" s="22">
        <v>240.8607562735283</v>
      </c>
      <c r="AF65" s="22">
        <v>283.72344510379173</v>
      </c>
      <c r="AG65" s="22">
        <v>266.83375867862969</v>
      </c>
      <c r="AH65" s="22">
        <v>218.58981502999674</v>
      </c>
      <c r="AI65" s="22">
        <v>305.27357470153891</v>
      </c>
      <c r="AJ65" s="22">
        <v>300.67746595833324</v>
      </c>
      <c r="AK65" s="22">
        <v>272.37077242866008</v>
      </c>
      <c r="AL65" s="22">
        <v>221.09943968435664</v>
      </c>
      <c r="AM65" s="22">
        <v>199.92139977166073</v>
      </c>
      <c r="AN65" s="22">
        <v>379.68006743002536</v>
      </c>
      <c r="AO65" s="22">
        <v>304.00485357874277</v>
      </c>
      <c r="AP65" s="22">
        <v>248.32281725891588</v>
      </c>
      <c r="AQ65" s="22">
        <v>232.87888634416183</v>
      </c>
      <c r="AR65" s="22">
        <v>258.65898829491175</v>
      </c>
      <c r="AS65" s="22">
        <v>261.2071840259099</v>
      </c>
      <c r="AT65" s="22">
        <v>247.94825389445376</v>
      </c>
      <c r="AU65" s="22">
        <v>297.36305520554356</v>
      </c>
      <c r="AV65" s="22">
        <v>283.74233907301635</v>
      </c>
      <c r="AW65" s="22">
        <v>257.32606111271616</v>
      </c>
      <c r="AX65" s="22">
        <v>219.05220295637795</v>
      </c>
      <c r="AY65" s="22">
        <v>149.27506900812341</v>
      </c>
      <c r="AZ65" s="22">
        <v>245.26671293597605</v>
      </c>
      <c r="BA65" s="22">
        <v>250.32055951795934</v>
      </c>
      <c r="BB65" s="22">
        <v>154.20579990091016</v>
      </c>
      <c r="BC65" s="22">
        <v>222.88731438776162</v>
      </c>
      <c r="BD65" s="22">
        <v>268.70155078876849</v>
      </c>
    </row>
    <row r="66" spans="2:56" ht="15" customHeight="1">
      <c r="B66" s="104">
        <v>7.3713001650068417</v>
      </c>
      <c r="C66" s="104"/>
      <c r="D66" s="9">
        <v>21</v>
      </c>
      <c r="E66" s="9" t="s">
        <v>44</v>
      </c>
      <c r="F66" s="9" t="s">
        <v>107</v>
      </c>
      <c r="G66" s="20"/>
      <c r="H66" s="21">
        <v>10</v>
      </c>
      <c r="I66" s="10"/>
      <c r="J66" s="9" t="s">
        <v>44</v>
      </c>
      <c r="K66" s="9" t="s">
        <v>44</v>
      </c>
      <c r="L66" s="22"/>
      <c r="M66" s="22">
        <v>12.70639871000003</v>
      </c>
      <c r="N66" s="22">
        <v>293.67789880999999</v>
      </c>
      <c r="O66" s="22">
        <v>46.959998769999856</v>
      </c>
      <c r="P66" s="22">
        <v>35.516286869999931</v>
      </c>
      <c r="Q66" s="22">
        <v>-58.130154160000075</v>
      </c>
      <c r="R66" s="22">
        <v>51.821201990000191</v>
      </c>
      <c r="S66" s="22">
        <v>110.03091696999991</v>
      </c>
      <c r="T66" s="22">
        <v>157.34680814000012</v>
      </c>
      <c r="U66" s="22">
        <v>17.646055910000086</v>
      </c>
      <c r="V66" s="22">
        <v>2.2863754400000289</v>
      </c>
      <c r="W66" s="22">
        <v>144.50478098999974</v>
      </c>
      <c r="X66" s="22">
        <v>86.433986670000195</v>
      </c>
      <c r="Y66" s="22">
        <v>-183.20640082999989</v>
      </c>
      <c r="Z66" s="22">
        <v>-399.24060655999983</v>
      </c>
      <c r="AA66" s="22">
        <v>-121.11125601000003</v>
      </c>
      <c r="AB66" s="22">
        <v>-183.59154433000026</v>
      </c>
      <c r="AC66" s="22">
        <v>-3.6463521599998785</v>
      </c>
      <c r="AD66" s="22">
        <v>-20.076955770000041</v>
      </c>
      <c r="AE66" s="22">
        <v>-44.596165480000082</v>
      </c>
      <c r="AF66" s="22">
        <v>-81.003770339999846</v>
      </c>
      <c r="AG66" s="22">
        <v>21.952246439999954</v>
      </c>
      <c r="AH66" s="22">
        <v>-19.793630679999978</v>
      </c>
      <c r="AI66" s="22">
        <v>-65.238721960000021</v>
      </c>
      <c r="AJ66" s="22">
        <v>-66.178498940000054</v>
      </c>
      <c r="AK66" s="22">
        <v>341.91220339000006</v>
      </c>
      <c r="AL66" s="22">
        <v>238.38357198999984</v>
      </c>
      <c r="AM66" s="22">
        <v>145.56643311000016</v>
      </c>
      <c r="AN66" s="22">
        <v>-184.79711439999983</v>
      </c>
      <c r="AO66" s="22">
        <v>110.17985857999975</v>
      </c>
      <c r="AP66" s="22">
        <v>63.072037039999941</v>
      </c>
      <c r="AQ66" s="22">
        <v>34.636600889999954</v>
      </c>
      <c r="AR66" s="22">
        <v>63.670923410000341</v>
      </c>
      <c r="AS66" s="22">
        <v>28.537613379999584</v>
      </c>
      <c r="AT66" s="22">
        <v>30.408994180000263</v>
      </c>
      <c r="AU66" s="22">
        <v>-100.21158909999986</v>
      </c>
      <c r="AV66" s="22">
        <v>111.37490904999959</v>
      </c>
      <c r="AW66" s="22">
        <v>40.505812900000365</v>
      </c>
      <c r="AX66" s="22">
        <v>75.300619869999991</v>
      </c>
      <c r="AY66" s="22">
        <v>258.98415974</v>
      </c>
      <c r="AZ66" s="22">
        <v>23.480807989999903</v>
      </c>
      <c r="BA66" s="22">
        <v>299.12883879999981</v>
      </c>
      <c r="BB66" s="22">
        <v>435.78696977000027</v>
      </c>
      <c r="BC66" s="22">
        <v>272.17473788000007</v>
      </c>
      <c r="BD66" s="22">
        <v>-129.97390723000035</v>
      </c>
    </row>
    <row r="67" spans="2:56" ht="15" customHeight="1">
      <c r="B67" s="104">
        <v>-0.14757883444094644</v>
      </c>
      <c r="C67" s="104"/>
      <c r="D67" s="9">
        <v>22</v>
      </c>
      <c r="E67" s="9" t="s">
        <v>130</v>
      </c>
      <c r="F67" s="9" t="s">
        <v>107</v>
      </c>
      <c r="G67" s="20"/>
      <c r="H67" s="21">
        <v>11</v>
      </c>
      <c r="I67" s="10"/>
      <c r="J67" s="9" t="s">
        <v>130</v>
      </c>
      <c r="K67" s="9" t="s">
        <v>130</v>
      </c>
      <c r="L67" s="22"/>
      <c r="M67" s="22">
        <v>59.710230660943424</v>
      </c>
      <c r="N67" s="22">
        <v>14.21425685564013</v>
      </c>
      <c r="O67" s="22">
        <v>24.0358804834521</v>
      </c>
      <c r="P67" s="22">
        <v>-18.809865495559784</v>
      </c>
      <c r="Q67" s="22">
        <v>142.46376118248392</v>
      </c>
      <c r="R67" s="22">
        <v>69.444805288669755</v>
      </c>
      <c r="S67" s="22">
        <v>148.80803935164806</v>
      </c>
      <c r="T67" s="22">
        <v>120.06989158441145</v>
      </c>
      <c r="U67" s="22">
        <v>122.47402309680066</v>
      </c>
      <c r="V67" s="22">
        <v>170.68999645132308</v>
      </c>
      <c r="W67" s="22">
        <v>117.75585547280566</v>
      </c>
      <c r="X67" s="22">
        <v>158.26341333077704</v>
      </c>
      <c r="Y67" s="22">
        <v>170.54748589253177</v>
      </c>
      <c r="Z67" s="22">
        <v>181.43536849609188</v>
      </c>
      <c r="AA67" s="22">
        <v>126.88124796199524</v>
      </c>
      <c r="AB67" s="22">
        <v>150.58624953438877</v>
      </c>
      <c r="AC67" s="22">
        <v>118.797971592075</v>
      </c>
      <c r="AD67" s="22">
        <v>169.59630471407823</v>
      </c>
      <c r="AE67" s="22">
        <v>176.981047104867</v>
      </c>
      <c r="AF67" s="22">
        <v>135.75672346258781</v>
      </c>
      <c r="AG67" s="22">
        <v>103.06531538823977</v>
      </c>
      <c r="AH67" s="22">
        <v>141.35956601976693</v>
      </c>
      <c r="AI67" s="22">
        <v>172.40502549979351</v>
      </c>
      <c r="AJ67" s="22">
        <v>162.72038872403883</v>
      </c>
      <c r="AK67" s="22">
        <v>110.58790150734346</v>
      </c>
      <c r="AL67" s="22">
        <v>84.924372128282158</v>
      </c>
      <c r="AM67" s="22">
        <v>88.950645787159829</v>
      </c>
      <c r="AN67" s="22">
        <v>110.39690522362274</v>
      </c>
      <c r="AO67" s="22">
        <v>92.042883620806009</v>
      </c>
      <c r="AP67" s="22">
        <v>96.26125553099844</v>
      </c>
      <c r="AQ67" s="22">
        <v>96.593428753139875</v>
      </c>
      <c r="AR67" s="22">
        <v>93.658524797272833</v>
      </c>
      <c r="AS67" s="22">
        <v>84.792101099811475</v>
      </c>
      <c r="AT67" s="22">
        <v>152.77419702921765</v>
      </c>
      <c r="AU67" s="22">
        <v>253.01967674271003</v>
      </c>
      <c r="AV67" s="22">
        <v>165.99652325548615</v>
      </c>
      <c r="AW67" s="22">
        <v>153.99732435523853</v>
      </c>
      <c r="AX67" s="22">
        <v>231.91883711268872</v>
      </c>
      <c r="AY67" s="22">
        <v>141.87282690684279</v>
      </c>
      <c r="AZ67" s="22">
        <v>140.70319851682811</v>
      </c>
      <c r="BA67" s="22">
        <v>120.13112486141895</v>
      </c>
      <c r="BB67" s="22">
        <v>114.47815673306442</v>
      </c>
      <c r="BC67" s="22">
        <v>-6.5115044725475961</v>
      </c>
      <c r="BD67" s="22">
        <v>44.796593300515653</v>
      </c>
    </row>
    <row r="68" spans="2:56" ht="15" customHeight="1">
      <c r="B68" s="104">
        <v>-1.379005336786876E-2</v>
      </c>
      <c r="C68" s="104"/>
      <c r="D68" s="9">
        <v>23</v>
      </c>
      <c r="E68" s="9" t="s">
        <v>46</v>
      </c>
      <c r="F68" s="9" t="s">
        <v>107</v>
      </c>
      <c r="G68" s="20"/>
      <c r="H68" s="21">
        <v>12</v>
      </c>
      <c r="I68" s="10"/>
      <c r="J68" s="9" t="s">
        <v>46</v>
      </c>
      <c r="K68" s="9" t="s">
        <v>46</v>
      </c>
      <c r="L68" s="22"/>
      <c r="M68" s="22">
        <v>989.52278016118066</v>
      </c>
      <c r="N68" s="22">
        <v>1152.3752235365537</v>
      </c>
      <c r="O68" s="22">
        <v>1056.1553954117296</v>
      </c>
      <c r="P68" s="22">
        <v>979.82885226300982</v>
      </c>
      <c r="Q68" s="22">
        <v>1188.7687311306699</v>
      </c>
      <c r="R68" s="22">
        <v>1096.6445684852577</v>
      </c>
      <c r="S68" s="22">
        <v>1289.2261754868659</v>
      </c>
      <c r="T68" s="22">
        <v>1195.0319777491527</v>
      </c>
      <c r="U68" s="22">
        <v>1140.812989776754</v>
      </c>
      <c r="V68" s="22">
        <v>1058.2438667908937</v>
      </c>
      <c r="W68" s="22">
        <v>1207.7317555439067</v>
      </c>
      <c r="X68" s="22">
        <v>1258.6224769670662</v>
      </c>
      <c r="Y68" s="22">
        <v>1119.4780943040721</v>
      </c>
      <c r="Z68" s="22">
        <v>1278.6919374678014</v>
      </c>
      <c r="AA68" s="22">
        <v>1115.0869541914974</v>
      </c>
      <c r="AB68" s="22">
        <v>1051.468933672835</v>
      </c>
      <c r="AC68" s="22">
        <v>1107.5607530441237</v>
      </c>
      <c r="AD68" s="22">
        <v>1105.035511201962</v>
      </c>
      <c r="AE68" s="22">
        <v>1113.9882299199219</v>
      </c>
      <c r="AF68" s="22">
        <v>1084.4599949375099</v>
      </c>
      <c r="AG68" s="22">
        <v>1098.9526036033631</v>
      </c>
      <c r="AH68" s="22">
        <v>976.20442881350812</v>
      </c>
      <c r="AI68" s="22">
        <v>1168.408768480904</v>
      </c>
      <c r="AJ68" s="22">
        <v>1109.0141866724452</v>
      </c>
      <c r="AK68" s="22">
        <v>1284.0714466773181</v>
      </c>
      <c r="AL68" s="22">
        <v>1078.6379084725509</v>
      </c>
      <c r="AM68" s="22">
        <v>1032.2563412948148</v>
      </c>
      <c r="AN68" s="22">
        <v>955.79654540441106</v>
      </c>
      <c r="AO68" s="22">
        <v>1133.5990433346349</v>
      </c>
      <c r="AP68" s="22">
        <v>1035.6888991569567</v>
      </c>
      <c r="AQ68" s="22">
        <v>988.04662885141545</v>
      </c>
      <c r="AR68" s="22">
        <v>1126.7015559684069</v>
      </c>
      <c r="AS68" s="22">
        <v>986.05529623152211</v>
      </c>
      <c r="AT68" s="22">
        <v>1047.9009367570484</v>
      </c>
      <c r="AU68" s="22">
        <v>1125.2383013806298</v>
      </c>
      <c r="AV68" s="22">
        <v>1277.1985919366302</v>
      </c>
      <c r="AW68" s="22">
        <v>1069.6884754273992</v>
      </c>
      <c r="AX68" s="22">
        <v>1161.9210176078454</v>
      </c>
      <c r="AY68" s="22">
        <v>1112.0417724633419</v>
      </c>
      <c r="AZ68" s="22">
        <v>1056.6658289716813</v>
      </c>
      <c r="BA68" s="22">
        <v>1074.4565603969079</v>
      </c>
      <c r="BB68" s="22">
        <v>969.53274428220971</v>
      </c>
      <c r="BC68" s="22">
        <v>877.44245319194647</v>
      </c>
      <c r="BD68" s="22">
        <v>753.93279042982351</v>
      </c>
    </row>
    <row r="69" spans="2:56" ht="15" customHeight="1">
      <c r="B69" s="104">
        <v>0.3529791386024641</v>
      </c>
      <c r="C69" s="104"/>
      <c r="D69" s="9">
        <v>24</v>
      </c>
      <c r="E69" s="9" t="s">
        <v>60</v>
      </c>
      <c r="F69" s="9" t="s">
        <v>107</v>
      </c>
      <c r="G69" s="20"/>
      <c r="H69" s="21">
        <v>13</v>
      </c>
      <c r="I69" s="10"/>
      <c r="J69" s="9" t="s">
        <v>60</v>
      </c>
      <c r="K69" s="9" t="s">
        <v>60</v>
      </c>
      <c r="L69" s="22"/>
      <c r="M69" s="22">
        <v>6.9312963950001176</v>
      </c>
      <c r="N69" s="22">
        <v>-7.8243732127311887</v>
      </c>
      <c r="O69" s="22">
        <v>-0.5714807791352996</v>
      </c>
      <c r="P69" s="22">
        <v>139.52602676321089</v>
      </c>
      <c r="Q69" s="22">
        <v>-154.98590852923849</v>
      </c>
      <c r="R69" s="22">
        <v>43.620939110340032</v>
      </c>
      <c r="S69" s="22">
        <v>-77.704614837329018</v>
      </c>
      <c r="T69" s="22">
        <v>-57.577329762393219</v>
      </c>
      <c r="U69" s="22">
        <v>-55.556981978892964</v>
      </c>
      <c r="V69" s="22">
        <v>60.035821022123173</v>
      </c>
      <c r="W69" s="22">
        <v>5.278192061755135</v>
      </c>
      <c r="X69" s="22">
        <v>-132.94705978525553</v>
      </c>
      <c r="Y69" s="22">
        <v>-68.780851354682682</v>
      </c>
      <c r="Z69" s="22">
        <v>-248.43730537391161</v>
      </c>
      <c r="AA69" s="22">
        <v>18.621248173511276</v>
      </c>
      <c r="AB69" s="22">
        <v>48.289450817167335</v>
      </c>
      <c r="AC69" s="22">
        <v>10.452924434268425</v>
      </c>
      <c r="AD69" s="22">
        <v>-3.5872526972632386</v>
      </c>
      <c r="AE69" s="22">
        <v>-6.629583516190678</v>
      </c>
      <c r="AF69" s="22">
        <v>84.905082181858461</v>
      </c>
      <c r="AG69" s="22">
        <v>26.233998454654738</v>
      </c>
      <c r="AH69" s="22">
        <v>95.314303504737495</v>
      </c>
      <c r="AI69" s="22">
        <v>-41.249075106376267</v>
      </c>
      <c r="AJ69" s="22">
        <v>2.3710465210822349</v>
      </c>
      <c r="AK69" s="22">
        <v>-43.133232822268383</v>
      </c>
      <c r="AL69" s="22">
        <v>122.59006519117315</v>
      </c>
      <c r="AM69" s="22">
        <v>144.05581106531417</v>
      </c>
      <c r="AN69" s="22">
        <v>171.5235756998045</v>
      </c>
      <c r="AO69" s="22">
        <v>-62.058467887669394</v>
      </c>
      <c r="AP69" s="22">
        <v>91.524694235567267</v>
      </c>
      <c r="AQ69" s="22">
        <v>233.82324021389525</v>
      </c>
      <c r="AR69" s="22">
        <v>46.974359757139837</v>
      </c>
      <c r="AS69" s="22">
        <v>147.75018582063444</v>
      </c>
      <c r="AT69" s="22">
        <v>68.770345358495888</v>
      </c>
      <c r="AU69" s="22">
        <v>92.279183006993662</v>
      </c>
      <c r="AV69" s="22">
        <v>-56.377495632896625</v>
      </c>
      <c r="AW69" s="22">
        <v>37.410803988424277</v>
      </c>
      <c r="AX69" s="22">
        <v>60.639564905291536</v>
      </c>
      <c r="AY69" s="22">
        <v>154.69879596547912</v>
      </c>
      <c r="AZ69" s="22">
        <v>166.83323793879572</v>
      </c>
      <c r="BA69" s="22">
        <v>78.718922350829416</v>
      </c>
      <c r="BB69" s="22">
        <v>55.208011783470283</v>
      </c>
      <c r="BC69" s="22">
        <v>392.56344333274933</v>
      </c>
      <c r="BD69" s="22">
        <v>431.27357942595984</v>
      </c>
    </row>
    <row r="70" spans="2:56" ht="15" customHeight="1">
      <c r="B70" s="104">
        <v>2.3580509882181522E-2</v>
      </c>
      <c r="C70" s="104"/>
      <c r="D70" s="9">
        <v>25</v>
      </c>
      <c r="E70" s="9" t="s">
        <v>61</v>
      </c>
      <c r="F70" s="9" t="s">
        <v>107</v>
      </c>
      <c r="G70" s="20"/>
      <c r="H70" s="21">
        <v>14</v>
      </c>
      <c r="I70" s="10"/>
      <c r="J70" s="9" t="s">
        <v>61</v>
      </c>
      <c r="K70" s="9" t="s">
        <v>61</v>
      </c>
      <c r="L70" s="22"/>
      <c r="M70" s="22">
        <v>996.45407655618078</v>
      </c>
      <c r="N70" s="22">
        <v>1144.5508503238225</v>
      </c>
      <c r="O70" s="22">
        <v>1055.5839146325943</v>
      </c>
      <c r="P70" s="22">
        <v>1119.3548790262207</v>
      </c>
      <c r="Q70" s="22">
        <v>1033.7828226014315</v>
      </c>
      <c r="R70" s="22">
        <v>1140.2655075955977</v>
      </c>
      <c r="S70" s="22">
        <v>1211.5215606495369</v>
      </c>
      <c r="T70" s="22">
        <v>1137.4546479867595</v>
      </c>
      <c r="U70" s="22">
        <v>1085.256007797861</v>
      </c>
      <c r="V70" s="22">
        <v>1118.2796878130168</v>
      </c>
      <c r="W70" s="22">
        <v>1213.0099476056619</v>
      </c>
      <c r="X70" s="22">
        <v>1125.6754171818106</v>
      </c>
      <c r="Y70" s="22">
        <v>1050.6972429493894</v>
      </c>
      <c r="Z70" s="22">
        <v>1030.2546320938898</v>
      </c>
      <c r="AA70" s="22">
        <v>1133.7082023650087</v>
      </c>
      <c r="AB70" s="22">
        <v>1099.7583844900023</v>
      </c>
      <c r="AC70" s="22">
        <v>1118.0136774783921</v>
      </c>
      <c r="AD70" s="22">
        <v>1101.4482585046987</v>
      </c>
      <c r="AE70" s="22">
        <v>1107.3586464037312</v>
      </c>
      <c r="AF70" s="22">
        <v>1169.3650771193684</v>
      </c>
      <c r="AG70" s="22">
        <v>1125.1866020580178</v>
      </c>
      <c r="AH70" s="22">
        <v>1071.5187323182456</v>
      </c>
      <c r="AI70" s="22">
        <v>1127.1596933745277</v>
      </c>
      <c r="AJ70" s="22">
        <v>1111.3852331935275</v>
      </c>
      <c r="AK70" s="22">
        <v>1240.9382138550498</v>
      </c>
      <c r="AL70" s="22">
        <v>1201.227973663724</v>
      </c>
      <c r="AM70" s="22">
        <v>1176.3121523601289</v>
      </c>
      <c r="AN70" s="22">
        <v>1127.3201211042156</v>
      </c>
      <c r="AO70" s="22">
        <v>1071.5405754469655</v>
      </c>
      <c r="AP70" s="22">
        <v>1127.213593392524</v>
      </c>
      <c r="AQ70" s="22">
        <v>1221.8698690653107</v>
      </c>
      <c r="AR70" s="22">
        <v>1173.6759157255467</v>
      </c>
      <c r="AS70" s="22">
        <v>1133.8054820521565</v>
      </c>
      <c r="AT70" s="22">
        <v>1116.6712821155443</v>
      </c>
      <c r="AU70" s="22">
        <v>1217.5174843876234</v>
      </c>
      <c r="AV70" s="22">
        <v>1220.8210963037336</v>
      </c>
      <c r="AW70" s="22">
        <v>1107.0992794158235</v>
      </c>
      <c r="AX70" s="22">
        <v>1222.560582513137</v>
      </c>
      <c r="AY70" s="22">
        <v>1266.740568428821</v>
      </c>
      <c r="AZ70" s="22">
        <v>1223.499066910477</v>
      </c>
      <c r="BA70" s="22">
        <v>1153.1754827477373</v>
      </c>
      <c r="BB70" s="22">
        <v>1024.74075606568</v>
      </c>
      <c r="BC70" s="22">
        <v>1270.0058965246958</v>
      </c>
      <c r="BD70" s="22">
        <v>1185.2063698557834</v>
      </c>
    </row>
    <row r="71" spans="2:56" ht="15" customHeight="1">
      <c r="B71" s="9" t="s">
        <v>168</v>
      </c>
      <c r="C71" s="9"/>
      <c r="D71" s="9"/>
      <c r="E71" s="19" t="s">
        <v>34</v>
      </c>
      <c r="F71" s="9"/>
      <c r="G71" s="19" t="s">
        <v>34</v>
      </c>
      <c r="H71" s="21"/>
      <c r="I71" s="10"/>
      <c r="J71" s="9"/>
      <c r="K71" s="9"/>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c r="AU71" s="22"/>
      <c r="AV71" s="22"/>
      <c r="AW71" s="22"/>
      <c r="AX71" s="22"/>
      <c r="AY71" s="22"/>
      <c r="AZ71" s="22"/>
      <c r="BA71" s="22"/>
      <c r="BB71" s="22"/>
      <c r="BC71" s="22"/>
      <c r="BD71" s="22"/>
    </row>
    <row r="72" spans="2:56" ht="15" customHeight="1">
      <c r="B72" s="104">
        <v>0.49994287633794965</v>
      </c>
      <c r="C72" s="9"/>
      <c r="D72" s="9">
        <v>9</v>
      </c>
      <c r="E72" s="9" t="s">
        <v>63</v>
      </c>
      <c r="F72" s="9" t="s">
        <v>108</v>
      </c>
      <c r="G72" s="20"/>
      <c r="H72" s="21">
        <v>1</v>
      </c>
      <c r="I72" s="10"/>
      <c r="J72" s="9" t="s">
        <v>63</v>
      </c>
      <c r="K72" s="9" t="s">
        <v>63</v>
      </c>
      <c r="L72" s="22"/>
      <c r="M72" s="22">
        <v>190.86518726172773</v>
      </c>
      <c r="N72" s="22">
        <v>117.27024530928182</v>
      </c>
      <c r="O72" s="22">
        <v>166.61232100456573</v>
      </c>
      <c r="P72" s="22">
        <v>186.90895298625648</v>
      </c>
      <c r="Q72" s="22">
        <v>198.75967692652551</v>
      </c>
      <c r="R72" s="22">
        <v>179.78178544067305</v>
      </c>
      <c r="S72" s="22">
        <v>127.0322309722761</v>
      </c>
      <c r="T72" s="22">
        <v>113.73756841237801</v>
      </c>
      <c r="U72" s="22">
        <v>147.52604278294368</v>
      </c>
      <c r="V72" s="22">
        <v>133.8356787238273</v>
      </c>
      <c r="W72" s="22">
        <v>147.19689776680727</v>
      </c>
      <c r="X72" s="22">
        <v>166.60891343254167</v>
      </c>
      <c r="Y72" s="22">
        <v>144.65052104445505</v>
      </c>
      <c r="Z72" s="22">
        <v>188.53390171165518</v>
      </c>
      <c r="AA72" s="22">
        <v>146.16233246560444</v>
      </c>
      <c r="AB72" s="22">
        <v>138.08302599790261</v>
      </c>
      <c r="AC72" s="22">
        <v>123.68849937180565</v>
      </c>
      <c r="AD72" s="22">
        <v>151.56657694526021</v>
      </c>
      <c r="AE72" s="22">
        <v>183.08347948089079</v>
      </c>
      <c r="AF72" s="22">
        <v>169.15277480971457</v>
      </c>
      <c r="AG72" s="22">
        <v>150.70482133800485</v>
      </c>
      <c r="AH72" s="22">
        <v>121.47015904540478</v>
      </c>
      <c r="AI72" s="22">
        <v>214.13879867766045</v>
      </c>
      <c r="AJ72" s="22">
        <v>175.98326126082318</v>
      </c>
      <c r="AK72" s="22">
        <v>79.777117136462749</v>
      </c>
      <c r="AL72" s="22">
        <v>89.838518822237376</v>
      </c>
      <c r="AM72" s="22">
        <v>152.69484303324532</v>
      </c>
      <c r="AN72" s="22">
        <v>182.19829974779267</v>
      </c>
      <c r="AO72" s="22">
        <v>123.72511020516356</v>
      </c>
      <c r="AP72" s="22">
        <v>160.95005276780358</v>
      </c>
      <c r="AQ72" s="22">
        <v>134.79821424274854</v>
      </c>
      <c r="AR72" s="22">
        <v>182.42781676708637</v>
      </c>
      <c r="AS72" s="22">
        <v>119.2043261082341</v>
      </c>
      <c r="AT72" s="22">
        <v>149.94356069198909</v>
      </c>
      <c r="AU72" s="22">
        <v>148.78774380416081</v>
      </c>
      <c r="AV72" s="22">
        <v>180.0700076737572</v>
      </c>
      <c r="AW72" s="22">
        <v>125.41784433676347</v>
      </c>
      <c r="AX72" s="22">
        <v>168.64313127578745</v>
      </c>
      <c r="AY72" s="22">
        <v>101.56630420270452</v>
      </c>
      <c r="AZ72" s="22">
        <v>148.99838433648088</v>
      </c>
      <c r="BA72" s="22">
        <v>73.854687933646261</v>
      </c>
      <c r="BB72" s="22">
        <v>43.974826558568118</v>
      </c>
      <c r="BC72" s="22">
        <v>60.795732737081813</v>
      </c>
      <c r="BD72" s="22">
        <v>137.30112407542836</v>
      </c>
    </row>
    <row r="73" spans="2:56" ht="15" customHeight="1">
      <c r="B73" s="104">
        <v>0.35055565577999515</v>
      </c>
      <c r="C73" s="9"/>
      <c r="D73" s="9">
        <v>10</v>
      </c>
      <c r="E73" s="9" t="s">
        <v>64</v>
      </c>
      <c r="F73" s="9" t="s">
        <v>108</v>
      </c>
      <c r="G73" s="20"/>
      <c r="H73" s="21">
        <v>2</v>
      </c>
      <c r="I73" s="10"/>
      <c r="J73" s="9" t="s">
        <v>64</v>
      </c>
      <c r="K73" s="9" t="s">
        <v>64</v>
      </c>
      <c r="L73" s="22"/>
      <c r="M73" s="22">
        <v>9.27108116764275</v>
      </c>
      <c r="N73" s="22">
        <v>6.0493882686676423</v>
      </c>
      <c r="O73" s="22">
        <v>6.6161042734260604</v>
      </c>
      <c r="P73" s="22">
        <v>4.5366764275256219</v>
      </c>
      <c r="Q73" s="22">
        <v>9.4862619531349957</v>
      </c>
      <c r="R73" s="22">
        <v>5.697762929267272</v>
      </c>
      <c r="S73" s="22">
        <v>5.2335985415660051</v>
      </c>
      <c r="T73" s="22">
        <v>3.7863947785893965</v>
      </c>
      <c r="U73" s="22">
        <v>8.8621702730506833</v>
      </c>
      <c r="V73" s="22">
        <v>5.7721318180027339</v>
      </c>
      <c r="W73" s="22">
        <v>5.9497164554967155</v>
      </c>
      <c r="X73" s="22">
        <v>5.5623294474410265</v>
      </c>
      <c r="Y73" s="22">
        <v>6.016551131770413</v>
      </c>
      <c r="Z73" s="22">
        <v>6.8076462206952302</v>
      </c>
      <c r="AA73" s="22">
        <v>5.1500911826748181</v>
      </c>
      <c r="AB73" s="22">
        <v>5.3576026677445432</v>
      </c>
      <c r="AC73" s="22">
        <v>4.17485173807599</v>
      </c>
      <c r="AD73" s="22">
        <v>6.0737194644300736</v>
      </c>
      <c r="AE73" s="22">
        <v>5.514184215844784</v>
      </c>
      <c r="AF73" s="22">
        <v>6.0865727768795459</v>
      </c>
      <c r="AG73" s="22">
        <v>5.3167399757477769</v>
      </c>
      <c r="AH73" s="22">
        <v>5.3626236029708974</v>
      </c>
      <c r="AI73" s="22">
        <v>5.9168985319320919</v>
      </c>
      <c r="AJ73" s="22">
        <v>6.5772514614389648</v>
      </c>
      <c r="AK73" s="22">
        <v>6.4334790182700088</v>
      </c>
      <c r="AL73" s="22">
        <v>6.1760728850343565</v>
      </c>
      <c r="AM73" s="22">
        <v>6.3669320566855294</v>
      </c>
      <c r="AN73" s="22">
        <v>7.2425216368116407</v>
      </c>
      <c r="AO73" s="22">
        <v>6.5891485986354077</v>
      </c>
      <c r="AP73" s="22">
        <v>6.8067350862065474</v>
      </c>
      <c r="AQ73" s="22">
        <v>6.441848244801939</v>
      </c>
      <c r="AR73" s="22">
        <v>8.228455685131447</v>
      </c>
      <c r="AS73" s="22">
        <v>6.906389000539888</v>
      </c>
      <c r="AT73" s="22">
        <v>6.0060615775858937</v>
      </c>
      <c r="AU73" s="22">
        <v>5.727663420321746</v>
      </c>
      <c r="AV73" s="22">
        <v>6.7494486423370903</v>
      </c>
      <c r="AW73" s="22">
        <v>7.8530279005938768</v>
      </c>
      <c r="AX73" s="22">
        <v>5.5324554198273033</v>
      </c>
      <c r="AY73" s="22">
        <v>4.5466307362573977</v>
      </c>
      <c r="AZ73" s="22">
        <v>5.8590858420648075</v>
      </c>
      <c r="BA73" s="22">
        <v>7.0662765055641827</v>
      </c>
      <c r="BB73" s="22">
        <v>1.265463854956826</v>
      </c>
      <c r="BC73" s="22">
        <v>3.579911125818787</v>
      </c>
      <c r="BD73" s="22">
        <v>4.9128892219248836</v>
      </c>
    </row>
    <row r="74" spans="2:56" ht="15" customHeight="1">
      <c r="B74" s="104">
        <v>-0.25907346353949323</v>
      </c>
      <c r="C74" s="9"/>
      <c r="D74" s="9">
        <v>11</v>
      </c>
      <c r="E74" s="9" t="s">
        <v>134</v>
      </c>
      <c r="F74" s="9" t="s">
        <v>108</v>
      </c>
      <c r="G74" s="20"/>
      <c r="H74" s="21">
        <v>3</v>
      </c>
      <c r="I74" s="10"/>
      <c r="J74" s="9" t="s">
        <v>134</v>
      </c>
      <c r="K74" s="9" t="s">
        <v>134</v>
      </c>
      <c r="L74" s="22"/>
      <c r="M74" s="22">
        <v>0</v>
      </c>
      <c r="N74" s="22">
        <v>0</v>
      </c>
      <c r="O74" s="22">
        <v>0</v>
      </c>
      <c r="P74" s="22">
        <v>0</v>
      </c>
      <c r="Q74" s="22">
        <v>0</v>
      </c>
      <c r="R74" s="22">
        <v>0</v>
      </c>
      <c r="S74" s="22">
        <v>0</v>
      </c>
      <c r="T74" s="22">
        <v>0</v>
      </c>
      <c r="U74" s="22">
        <v>0</v>
      </c>
      <c r="V74" s="22">
        <v>0</v>
      </c>
      <c r="W74" s="22">
        <v>0</v>
      </c>
      <c r="X74" s="22">
        <v>0</v>
      </c>
      <c r="Y74" s="22">
        <v>0</v>
      </c>
      <c r="Z74" s="22">
        <v>0</v>
      </c>
      <c r="AA74" s="22">
        <v>0</v>
      </c>
      <c r="AB74" s="22">
        <v>0</v>
      </c>
      <c r="AC74" s="22">
        <v>2.6824999999999997</v>
      </c>
      <c r="AD74" s="22">
        <v>2.7679999999999998</v>
      </c>
      <c r="AE74" s="22">
        <v>1.911</v>
      </c>
      <c r="AF74" s="22">
        <v>1.7610000000000001</v>
      </c>
      <c r="AG74" s="22">
        <v>3.1257499999999996</v>
      </c>
      <c r="AH74" s="22">
        <v>3.0254400000000001</v>
      </c>
      <c r="AI74" s="22">
        <v>2.1539499999999996</v>
      </c>
      <c r="AJ74" s="22">
        <v>2.3557100000000002</v>
      </c>
      <c r="AK74" s="22">
        <v>2.5886599999999995</v>
      </c>
      <c r="AL74" s="22">
        <v>3.2657120000000002</v>
      </c>
      <c r="AM74" s="22">
        <v>2.2862354999999992</v>
      </c>
      <c r="AN74" s="22">
        <v>2.3304897999999996</v>
      </c>
      <c r="AO74" s="22">
        <v>2.700593</v>
      </c>
      <c r="AP74" s="22">
        <v>2.8108551999999998</v>
      </c>
      <c r="AQ74" s="22">
        <v>2.4388051999999996</v>
      </c>
      <c r="AR74" s="22">
        <v>3.2311612300000001</v>
      </c>
      <c r="AS74" s="22">
        <v>2.1435040499999998</v>
      </c>
      <c r="AT74" s="22">
        <v>2.2556414</v>
      </c>
      <c r="AU74" s="22">
        <v>2.5055813040000001</v>
      </c>
      <c r="AV74" s="22">
        <v>2.7000451070000007</v>
      </c>
      <c r="AW74" s="22">
        <v>2.0386587665000002</v>
      </c>
      <c r="AX74" s="22">
        <v>1.8310772600000003</v>
      </c>
      <c r="AY74" s="22">
        <v>2.0137743519199995</v>
      </c>
      <c r="AZ74" s="22">
        <v>2.0035383409500001</v>
      </c>
      <c r="BA74" s="22">
        <v>1.3493111365499999</v>
      </c>
      <c r="BB74" s="22">
        <v>0.52123175330000004</v>
      </c>
      <c r="BC74" s="22">
        <v>0.68413230557599991</v>
      </c>
      <c r="BD74" s="22">
        <v>1.7176537557125002</v>
      </c>
    </row>
    <row r="75" spans="2:56" ht="15" customHeight="1">
      <c r="B75" s="104">
        <v>-9.6025073339077727E-3</v>
      </c>
      <c r="C75" s="9"/>
      <c r="D75" s="9">
        <v>12</v>
      </c>
      <c r="E75" s="9" t="s">
        <v>65</v>
      </c>
      <c r="F75" s="9" t="s">
        <v>108</v>
      </c>
      <c r="G75" s="20"/>
      <c r="H75" s="21">
        <v>4</v>
      </c>
      <c r="I75" s="10"/>
      <c r="J75" s="9" t="s">
        <v>65</v>
      </c>
      <c r="K75" s="9" t="s">
        <v>65</v>
      </c>
      <c r="L75" s="22"/>
      <c r="M75" s="22">
        <v>128.85658307352688</v>
      </c>
      <c r="N75" s="22">
        <v>98.503407746685426</v>
      </c>
      <c r="O75" s="22">
        <v>126.01006411135205</v>
      </c>
      <c r="P75" s="22">
        <v>139.31564436562522</v>
      </c>
      <c r="Q75" s="22">
        <v>166.8534323492261</v>
      </c>
      <c r="R75" s="22">
        <v>126.72661304229263</v>
      </c>
      <c r="S75" s="22">
        <v>151.6546622311989</v>
      </c>
      <c r="T75" s="22">
        <v>161.31675891253346</v>
      </c>
      <c r="U75" s="22">
        <v>181.86580150533024</v>
      </c>
      <c r="V75" s="22">
        <v>146.94805490030234</v>
      </c>
      <c r="W75" s="22">
        <v>155.45847045269315</v>
      </c>
      <c r="X75" s="22">
        <v>169.93516016689065</v>
      </c>
      <c r="Y75" s="22">
        <v>239.81896647356817</v>
      </c>
      <c r="Z75" s="22">
        <v>358.41596377677246</v>
      </c>
      <c r="AA75" s="22">
        <v>246.58138078618646</v>
      </c>
      <c r="AB75" s="22">
        <v>186.49156434765982</v>
      </c>
      <c r="AC75" s="22">
        <v>256.23568932871956</v>
      </c>
      <c r="AD75" s="22">
        <v>199.75472008319096</v>
      </c>
      <c r="AE75" s="22">
        <v>194.17208464079357</v>
      </c>
      <c r="AF75" s="22">
        <v>225.11311100400542</v>
      </c>
      <c r="AG75" s="22">
        <v>235.24707205991496</v>
      </c>
      <c r="AH75" s="22">
        <v>184.54297534165022</v>
      </c>
      <c r="AI75" s="22">
        <v>199.46498393562246</v>
      </c>
      <c r="AJ75" s="22">
        <v>206.59508751676105</v>
      </c>
      <c r="AK75" s="22">
        <v>195.26295177991116</v>
      </c>
      <c r="AL75" s="22">
        <v>159.77315022159476</v>
      </c>
      <c r="AM75" s="22">
        <v>153.65409602096648</v>
      </c>
      <c r="AN75" s="22">
        <v>184.17225884317952</v>
      </c>
      <c r="AO75" s="22">
        <v>192.06282061948062</v>
      </c>
      <c r="AP75" s="22">
        <v>152.0610339608555</v>
      </c>
      <c r="AQ75" s="22">
        <v>173.0655712684466</v>
      </c>
      <c r="AR75" s="22">
        <v>198.52808187470259</v>
      </c>
      <c r="AS75" s="22">
        <v>201.69544620659593</v>
      </c>
      <c r="AT75" s="22">
        <v>156.89170424290205</v>
      </c>
      <c r="AU75" s="22">
        <v>191.70033694337425</v>
      </c>
      <c r="AV75" s="22">
        <v>192.67585021483833</v>
      </c>
      <c r="AW75" s="22">
        <v>197.87485312991504</v>
      </c>
      <c r="AX75" s="22">
        <v>147.04389870447929</v>
      </c>
      <c r="AY75" s="22">
        <v>166.13215037469718</v>
      </c>
      <c r="AZ75" s="22">
        <v>170.73712461</v>
      </c>
      <c r="BA75" s="22">
        <v>67.129109224648772</v>
      </c>
      <c r="BB75" s="22">
        <v>94.278331392963608</v>
      </c>
      <c r="BC75" s="22">
        <v>122.82092212000002</v>
      </c>
      <c r="BD75" s="22">
        <v>150.91522586000002</v>
      </c>
    </row>
    <row r="76" spans="2:56" ht="15" customHeight="1">
      <c r="B76" s="104">
        <v>-3.1902367594058512E-2</v>
      </c>
      <c r="C76" s="9"/>
      <c r="D76" s="9">
        <v>13</v>
      </c>
      <c r="E76" s="9" t="s">
        <v>66</v>
      </c>
      <c r="F76" s="9" t="s">
        <v>108</v>
      </c>
      <c r="G76" s="20"/>
      <c r="H76" s="21">
        <v>5</v>
      </c>
      <c r="I76" s="10"/>
      <c r="J76" s="9" t="s">
        <v>66</v>
      </c>
      <c r="K76" s="9" t="s">
        <v>66</v>
      </c>
      <c r="L76" s="22"/>
      <c r="M76" s="22">
        <v>121.01434971672106</v>
      </c>
      <c r="N76" s="22">
        <v>91.090084713148556</v>
      </c>
      <c r="O76" s="22">
        <v>118.75178022784213</v>
      </c>
      <c r="P76" s="22">
        <v>131.09183919589137</v>
      </c>
      <c r="Q76" s="22">
        <v>154.34011068977372</v>
      </c>
      <c r="R76" s="22">
        <v>114.56032392038105</v>
      </c>
      <c r="S76" s="22">
        <v>140.36323631772828</v>
      </c>
      <c r="T76" s="22">
        <v>147.91586419667325</v>
      </c>
      <c r="U76" s="22">
        <v>168.55019214673428</v>
      </c>
      <c r="V76" s="22">
        <v>132.13723486262006</v>
      </c>
      <c r="W76" s="22">
        <v>143.33721018578797</v>
      </c>
      <c r="X76" s="22">
        <v>155.33337917504923</v>
      </c>
      <c r="Y76" s="22">
        <v>219.84547060050474</v>
      </c>
      <c r="Z76" s="22">
        <v>326.9375507124181</v>
      </c>
      <c r="AA76" s="22">
        <v>229.43655405348454</v>
      </c>
      <c r="AB76" s="22">
        <v>162.57592819573108</v>
      </c>
      <c r="AC76" s="22">
        <v>235.95629185094433</v>
      </c>
      <c r="AD76" s="22">
        <v>184.56520793657438</v>
      </c>
      <c r="AE76" s="22">
        <v>181.04223062275167</v>
      </c>
      <c r="AF76" s="22">
        <v>205.26983783961629</v>
      </c>
      <c r="AG76" s="22">
        <v>219.8150944560285</v>
      </c>
      <c r="AH76" s="22">
        <v>172.48779437834673</v>
      </c>
      <c r="AI76" s="22">
        <v>184.09122849525468</v>
      </c>
      <c r="AJ76" s="22">
        <v>191.05202487432891</v>
      </c>
      <c r="AK76" s="22">
        <v>183.12641039032769</v>
      </c>
      <c r="AL76" s="22">
        <v>149.12115022159475</v>
      </c>
      <c r="AM76" s="22">
        <v>144.10448172096648</v>
      </c>
      <c r="AN76" s="22">
        <v>168.46443364317952</v>
      </c>
      <c r="AO76" s="22">
        <v>179.09566761948059</v>
      </c>
      <c r="AP76" s="22">
        <v>141.0569391483555</v>
      </c>
      <c r="AQ76" s="22">
        <v>162.0405267228216</v>
      </c>
      <c r="AR76" s="22">
        <v>182.9738595967026</v>
      </c>
      <c r="AS76" s="22">
        <v>187.54983769159591</v>
      </c>
      <c r="AT76" s="22">
        <v>144.09102187790205</v>
      </c>
      <c r="AU76" s="22">
        <v>176.64559714107423</v>
      </c>
      <c r="AV76" s="22">
        <v>178.02585021483833</v>
      </c>
      <c r="AW76" s="22">
        <v>183.58687227647755</v>
      </c>
      <c r="AX76" s="22">
        <v>135.96389870447928</v>
      </c>
      <c r="AY76" s="22">
        <v>158.0591503746972</v>
      </c>
      <c r="AZ76" s="22">
        <v>160.39712460999999</v>
      </c>
      <c r="BA76" s="22">
        <v>61.295109224648769</v>
      </c>
      <c r="BB76" s="22">
        <v>90.664331392963604</v>
      </c>
      <c r="BC76" s="22">
        <v>118.53892212000001</v>
      </c>
      <c r="BD76" s="22">
        <v>145.14222586000002</v>
      </c>
    </row>
    <row r="77" spans="2:56" ht="15" customHeight="1">
      <c r="B77" s="104">
        <v>0.34921653648313988</v>
      </c>
      <c r="C77" s="9"/>
      <c r="D77" s="9">
        <v>14</v>
      </c>
      <c r="E77" s="9" t="s">
        <v>67</v>
      </c>
      <c r="F77" s="9" t="s">
        <v>108</v>
      </c>
      <c r="G77" s="20"/>
      <c r="H77" s="21">
        <v>6</v>
      </c>
      <c r="I77" s="10"/>
      <c r="J77" s="9" t="s">
        <v>67</v>
      </c>
      <c r="K77" s="9" t="s">
        <v>67</v>
      </c>
      <c r="L77" s="22"/>
      <c r="M77" s="22">
        <v>5.8111293522451462</v>
      </c>
      <c r="N77" s="22">
        <v>5.3610932706310663</v>
      </c>
      <c r="O77" s="22">
        <v>5.7057550060679612</v>
      </c>
      <c r="P77" s="22">
        <v>6.1192368750000004</v>
      </c>
      <c r="Q77" s="22">
        <v>10.60470382867133</v>
      </c>
      <c r="R77" s="22">
        <v>10.22305270979021</v>
      </c>
      <c r="S77" s="22">
        <v>10.049819034965036</v>
      </c>
      <c r="T77" s="22">
        <v>11.387526125874126</v>
      </c>
      <c r="U77" s="22">
        <v>11.216651824817522</v>
      </c>
      <c r="V77" s="22">
        <v>12.764928832116791</v>
      </c>
      <c r="W77" s="22">
        <v>11.067167791970803</v>
      </c>
      <c r="X77" s="22">
        <v>12.58966204379562</v>
      </c>
      <c r="Y77" s="22">
        <v>17.3895625</v>
      </c>
      <c r="Z77" s="22">
        <v>28.844625000000001</v>
      </c>
      <c r="AA77" s="22">
        <v>14.9828125</v>
      </c>
      <c r="AB77" s="22">
        <v>21.39</v>
      </c>
      <c r="AC77" s="22">
        <v>18.350999999999999</v>
      </c>
      <c r="AD77" s="22">
        <v>12.867000000000001</v>
      </c>
      <c r="AE77" s="22">
        <v>11.224</v>
      </c>
      <c r="AF77" s="22">
        <v>17.600000000000001</v>
      </c>
      <c r="AG77" s="22">
        <v>13.6</v>
      </c>
      <c r="AH77" s="22">
        <v>10.497999999999999</v>
      </c>
      <c r="AI77" s="22">
        <v>13.692</v>
      </c>
      <c r="AJ77" s="22">
        <v>13.567</v>
      </c>
      <c r="AK77" s="22">
        <v>10.199999999999999</v>
      </c>
      <c r="AL77" s="22">
        <v>8.7520000000000007</v>
      </c>
      <c r="AM77" s="22">
        <v>8.3146142999999988</v>
      </c>
      <c r="AN77" s="22">
        <v>14.164075200000001</v>
      </c>
      <c r="AO77" s="22">
        <v>11.1918405</v>
      </c>
      <c r="AP77" s="22">
        <v>9.5394620000000003</v>
      </c>
      <c r="AQ77" s="22">
        <v>9.6629360300000009</v>
      </c>
      <c r="AR77" s="22">
        <v>13.879222277999999</v>
      </c>
      <c r="AS77" s="22">
        <v>12.345608515</v>
      </c>
      <c r="AT77" s="22">
        <v>11.420682365000001</v>
      </c>
      <c r="AU77" s="22">
        <v>13.624739802300001</v>
      </c>
      <c r="AV77" s="22">
        <v>13.25</v>
      </c>
      <c r="AW77" s="22">
        <v>12.687980853437502</v>
      </c>
      <c r="AX77" s="22">
        <v>9.7799999999999994</v>
      </c>
      <c r="AY77" s="22">
        <v>6.8730000000000002</v>
      </c>
      <c r="AZ77" s="22">
        <v>9</v>
      </c>
      <c r="BA77" s="22">
        <v>4.6040000000000001</v>
      </c>
      <c r="BB77" s="22">
        <v>2.7839999999999998</v>
      </c>
      <c r="BC77" s="22">
        <v>3.302</v>
      </c>
      <c r="BD77" s="22">
        <v>4.673</v>
      </c>
    </row>
    <row r="78" spans="2:56" ht="15" customHeight="1">
      <c r="B78" s="104">
        <v>-8.625178203438888E-3</v>
      </c>
      <c r="C78" s="9"/>
      <c r="D78" s="9">
        <v>15</v>
      </c>
      <c r="E78" s="9" t="s">
        <v>68</v>
      </c>
      <c r="F78" s="9" t="s">
        <v>108</v>
      </c>
      <c r="G78" s="20"/>
      <c r="H78" s="21">
        <v>7</v>
      </c>
      <c r="I78" s="10"/>
      <c r="J78" s="9" t="s">
        <v>68</v>
      </c>
      <c r="K78" s="9" t="s">
        <v>68</v>
      </c>
      <c r="L78" s="22"/>
      <c r="M78" s="22">
        <v>2.0311040045606794</v>
      </c>
      <c r="N78" s="22">
        <v>2.0522297629058057</v>
      </c>
      <c r="O78" s="22">
        <v>1.5525288774419508</v>
      </c>
      <c r="P78" s="22">
        <v>2.1045682947338471</v>
      </c>
      <c r="Q78" s="22">
        <v>1.9086178307810502</v>
      </c>
      <c r="R78" s="22">
        <v>1.9432364121213606</v>
      </c>
      <c r="S78" s="22">
        <v>1.2416068785055949</v>
      </c>
      <c r="T78" s="22">
        <v>2.0133685899860829</v>
      </c>
      <c r="U78" s="22">
        <v>2.0989575337784454</v>
      </c>
      <c r="V78" s="22">
        <v>2.0458912055654879</v>
      </c>
      <c r="W78" s="22">
        <v>1.0540924749343779</v>
      </c>
      <c r="X78" s="22">
        <v>2.012118948045801</v>
      </c>
      <c r="Y78" s="22">
        <v>2.5839333730634091</v>
      </c>
      <c r="Z78" s="22">
        <v>2.6337880643543485</v>
      </c>
      <c r="AA78" s="22">
        <v>2.1620142327019338</v>
      </c>
      <c r="AB78" s="22">
        <v>2.525636151928754</v>
      </c>
      <c r="AC78" s="22">
        <v>1.9283974777752264</v>
      </c>
      <c r="AD78" s="22">
        <v>2.322512146616587</v>
      </c>
      <c r="AE78" s="22">
        <v>1.9058540180419155</v>
      </c>
      <c r="AF78" s="22">
        <v>2.2432731643891271</v>
      </c>
      <c r="AG78" s="22">
        <v>1.831977603886465</v>
      </c>
      <c r="AH78" s="22">
        <v>1.5571809633034952</v>
      </c>
      <c r="AI78" s="22">
        <v>1.681755440367775</v>
      </c>
      <c r="AJ78" s="22">
        <v>1.9760626424321359</v>
      </c>
      <c r="AK78" s="22">
        <v>1.9365413895834931</v>
      </c>
      <c r="AL78" s="22">
        <v>1.9</v>
      </c>
      <c r="AM78" s="22">
        <v>1.2350000000000001</v>
      </c>
      <c r="AN78" s="22">
        <v>1.54375</v>
      </c>
      <c r="AO78" s="22">
        <v>1.7753124999999998</v>
      </c>
      <c r="AP78" s="22">
        <v>1.4646328124999999</v>
      </c>
      <c r="AQ78" s="22">
        <v>1.3621085156249999</v>
      </c>
      <c r="AR78" s="22">
        <v>1.675</v>
      </c>
      <c r="AS78" s="22">
        <v>1.8</v>
      </c>
      <c r="AT78" s="22">
        <v>1.38</v>
      </c>
      <c r="AU78" s="22">
        <v>1.43</v>
      </c>
      <c r="AV78" s="22">
        <v>1.4</v>
      </c>
      <c r="AW78" s="22">
        <v>1.6</v>
      </c>
      <c r="AX78" s="22">
        <v>1.3</v>
      </c>
      <c r="AY78" s="22">
        <v>1.2</v>
      </c>
      <c r="AZ78" s="22">
        <v>1.34</v>
      </c>
      <c r="BA78" s="22">
        <v>1.23</v>
      </c>
      <c r="BB78" s="22">
        <v>0.83</v>
      </c>
      <c r="BC78" s="22">
        <v>0.98</v>
      </c>
      <c r="BD78" s="22">
        <v>1.1000000000000001</v>
      </c>
    </row>
    <row r="79" spans="2:56" ht="15" customHeight="1">
      <c r="B79" s="104">
        <v>0.36822986182092055</v>
      </c>
      <c r="C79" s="9"/>
      <c r="D79" s="9">
        <v>16</v>
      </c>
      <c r="E79" s="9" t="s">
        <v>69</v>
      </c>
      <c r="F79" s="9" t="s">
        <v>108</v>
      </c>
      <c r="G79" s="20"/>
      <c r="H79" s="21">
        <v>8</v>
      </c>
      <c r="I79" s="10"/>
      <c r="J79" s="9" t="s">
        <v>69</v>
      </c>
      <c r="K79" s="9" t="s">
        <v>69</v>
      </c>
      <c r="L79" s="22"/>
      <c r="M79" s="22">
        <v>4.7536462727885134</v>
      </c>
      <c r="N79" s="22">
        <v>4.8053611402765473</v>
      </c>
      <c r="O79" s="22">
        <v>4.2239758041437678</v>
      </c>
      <c r="P79" s="22">
        <v>6.9699462314305958</v>
      </c>
      <c r="Q79" s="22">
        <v>3.9720346170427243</v>
      </c>
      <c r="R79" s="22">
        <v>3.9464415404512678</v>
      </c>
      <c r="S79" s="22">
        <v>4.1121093645359013</v>
      </c>
      <c r="T79" s="22">
        <v>3.8952553872683584</v>
      </c>
      <c r="U79" s="22">
        <v>3.9860438767953359</v>
      </c>
      <c r="V79" s="22">
        <v>4.3610291180430929</v>
      </c>
      <c r="W79" s="22">
        <v>4.105624694855881</v>
      </c>
      <c r="X79" s="22">
        <v>3.6591761729503345</v>
      </c>
      <c r="Y79" s="22">
        <v>3.3551638460111644</v>
      </c>
      <c r="Z79" s="22">
        <v>3.8832287703082056</v>
      </c>
      <c r="AA79" s="22">
        <v>4.6787613886995487</v>
      </c>
      <c r="AB79" s="22">
        <v>5.0350132316946024</v>
      </c>
      <c r="AC79" s="22">
        <v>3.7573499233309233</v>
      </c>
      <c r="AD79" s="22">
        <v>3.6950231132233449</v>
      </c>
      <c r="AE79" s="22">
        <v>4.151921951453466</v>
      </c>
      <c r="AF79" s="22">
        <v>4.8454303231444396</v>
      </c>
      <c r="AG79" s="22">
        <v>3.1957957065799971</v>
      </c>
      <c r="AH79" s="22">
        <v>3.8690209501456287</v>
      </c>
      <c r="AI79" s="22">
        <v>4.3753416659505504</v>
      </c>
      <c r="AJ79" s="22">
        <v>5.0667828010009428</v>
      </c>
      <c r="AK79" s="22">
        <v>3.5541967139835355</v>
      </c>
      <c r="AL79" s="22">
        <v>4.0394035758726679</v>
      </c>
      <c r="AM79" s="22">
        <v>4.1618557836903394</v>
      </c>
      <c r="AN79" s="22">
        <v>5.1706158355271459</v>
      </c>
      <c r="AO79" s="22">
        <v>3.2669631524209404</v>
      </c>
      <c r="AP79" s="22">
        <v>4.1091167287227313</v>
      </c>
      <c r="AQ79" s="22">
        <v>4.1202372258534359</v>
      </c>
      <c r="AR79" s="22">
        <v>5.1189096771718745</v>
      </c>
      <c r="AS79" s="22">
        <v>3.3323024154693592</v>
      </c>
      <c r="AT79" s="22">
        <v>4.1091167287227313</v>
      </c>
      <c r="AU79" s="22">
        <v>3.9966301090778327</v>
      </c>
      <c r="AV79" s="22">
        <v>5.0165314836284365</v>
      </c>
      <c r="AW79" s="22">
        <v>3.3989484637787464</v>
      </c>
      <c r="AX79" s="22">
        <v>4.191299063297186</v>
      </c>
      <c r="AY79" s="22">
        <v>4.1964616145317244</v>
      </c>
      <c r="AZ79" s="22">
        <v>5.217192742973574</v>
      </c>
      <c r="BA79" s="22">
        <v>3.0590536174008718</v>
      </c>
      <c r="BB79" s="22">
        <v>2.5147794379783117</v>
      </c>
      <c r="BC79" s="22">
        <v>3.5669923723519656</v>
      </c>
      <c r="BD79" s="22">
        <v>4.6954734686762167</v>
      </c>
    </row>
    <row r="80" spans="2:56" ht="15" customHeight="1">
      <c r="B80" s="104">
        <v>0.11939354698290527</v>
      </c>
      <c r="C80" s="9"/>
      <c r="D80" s="9">
        <v>17</v>
      </c>
      <c r="E80" s="9" t="s">
        <v>70</v>
      </c>
      <c r="F80" s="9" t="s">
        <v>108</v>
      </c>
      <c r="G80" s="20"/>
      <c r="H80" s="21">
        <v>9</v>
      </c>
      <c r="I80" s="10"/>
      <c r="J80" s="9" t="s">
        <v>70</v>
      </c>
      <c r="K80" s="9" t="s">
        <v>70</v>
      </c>
      <c r="L80" s="22"/>
      <c r="M80" s="22">
        <v>9.6287269403003091</v>
      </c>
      <c r="N80" s="22">
        <v>6.3022213675103504</v>
      </c>
      <c r="O80" s="22">
        <v>11.015857992113618</v>
      </c>
      <c r="P80" s="22">
        <v>6.4560914667547422</v>
      </c>
      <c r="Q80" s="22">
        <v>10.800543051406184</v>
      </c>
      <c r="R80" s="22">
        <v>6.0650945729510912</v>
      </c>
      <c r="S80" s="22">
        <v>9.6194458076664233</v>
      </c>
      <c r="T80" s="22">
        <v>6.9037252502542499</v>
      </c>
      <c r="U80" s="22">
        <v>11.583383138084308</v>
      </c>
      <c r="V80" s="22">
        <v>7.0643256747384715</v>
      </c>
      <c r="W80" s="22">
        <v>8.9868221230485545</v>
      </c>
      <c r="X80" s="22">
        <v>7.5855827167954128</v>
      </c>
      <c r="Y80" s="22">
        <v>12.286987302291074</v>
      </c>
      <c r="Z80" s="22">
        <v>10.275912306955304</v>
      </c>
      <c r="AA80" s="22">
        <v>9.6303472444285951</v>
      </c>
      <c r="AB80" s="22">
        <v>8.9804351822052162</v>
      </c>
      <c r="AC80" s="22">
        <v>11.514394388149032</v>
      </c>
      <c r="AD80" s="22">
        <v>9.0505640333382651</v>
      </c>
      <c r="AE80" s="22">
        <v>8.208357510454583</v>
      </c>
      <c r="AF80" s="22">
        <v>7.7093889166011875</v>
      </c>
      <c r="AG80" s="22">
        <v>12.090114107556484</v>
      </c>
      <c r="AH80" s="22">
        <v>8.4630798752895391</v>
      </c>
      <c r="AI80" s="22">
        <v>9.3093878628184932</v>
      </c>
      <c r="AJ80" s="22">
        <v>9.0301062269339383</v>
      </c>
      <c r="AK80" s="22">
        <v>10.8</v>
      </c>
      <c r="AL80" s="22">
        <v>9.3960000000000008</v>
      </c>
      <c r="AM80" s="22">
        <v>8.6913000000000018</v>
      </c>
      <c r="AN80" s="22">
        <v>9.4735170000000011</v>
      </c>
      <c r="AO80" s="22">
        <v>9.2366790750000014</v>
      </c>
      <c r="AP80" s="22">
        <v>10.160346982500004</v>
      </c>
      <c r="AQ80" s="22">
        <v>9.2569999999999997</v>
      </c>
      <c r="AR80" s="22">
        <v>9.9049899999999997</v>
      </c>
      <c r="AS80" s="22">
        <v>9.4906877495625039</v>
      </c>
      <c r="AT80" s="22">
        <v>11.199011544483755</v>
      </c>
      <c r="AU80" s="22">
        <v>10.3</v>
      </c>
      <c r="AV80" s="22">
        <v>10.895489000000001</v>
      </c>
      <c r="AW80" s="22">
        <v>10.060129014536255</v>
      </c>
      <c r="AX80" s="22">
        <v>11.758962121707942</v>
      </c>
      <c r="AY80" s="22">
        <v>8.7550000000000008</v>
      </c>
      <c r="AZ80" s="22">
        <v>9.8059401000000008</v>
      </c>
      <c r="BA80" s="22">
        <v>4.527058056541315</v>
      </c>
      <c r="BB80" s="22">
        <v>4.11563674259778</v>
      </c>
      <c r="BC80" s="22">
        <v>4.3775000000000004</v>
      </c>
      <c r="BD80" s="22">
        <v>7.8447520800000019</v>
      </c>
    </row>
    <row r="81" spans="2:56" ht="15" customHeight="1">
      <c r="B81" s="104">
        <v>0.12411049296874976</v>
      </c>
      <c r="C81" s="9"/>
      <c r="D81" s="9">
        <v>18</v>
      </c>
      <c r="E81" s="9" t="s">
        <v>71</v>
      </c>
      <c r="F81" s="9" t="s">
        <v>108</v>
      </c>
      <c r="G81" s="20"/>
      <c r="H81" s="21">
        <v>10</v>
      </c>
      <c r="I81" s="10"/>
      <c r="J81" s="9" t="s">
        <v>71</v>
      </c>
      <c r="K81" s="9" t="s">
        <v>71</v>
      </c>
      <c r="L81" s="22"/>
      <c r="M81" s="22">
        <v>2.7017328097313138</v>
      </c>
      <c r="N81" s="22">
        <v>3.0879634762934662</v>
      </c>
      <c r="O81" s="22">
        <v>4.0130659505595716</v>
      </c>
      <c r="P81" s="22">
        <v>1.6949785683083862</v>
      </c>
      <c r="Q81" s="22">
        <v>3.5250490571221662</v>
      </c>
      <c r="R81" s="22">
        <v>3.0833991831327698</v>
      </c>
      <c r="S81" s="22">
        <v>2.6806542539586888</v>
      </c>
      <c r="T81" s="22">
        <v>1.3515842530780153</v>
      </c>
      <c r="U81" s="22">
        <v>2.7405376082675641</v>
      </c>
      <c r="V81" s="22">
        <v>3.1708372068273221</v>
      </c>
      <c r="W81" s="22">
        <v>3.3658303099610412</v>
      </c>
      <c r="X81" s="22">
        <v>3.6836503576473563</v>
      </c>
      <c r="Y81" s="22">
        <v>3.2933266154265075</v>
      </c>
      <c r="Z81" s="22">
        <v>5.7112100140494144</v>
      </c>
      <c r="AA81" s="22">
        <v>5.2036802274358056</v>
      </c>
      <c r="AB81" s="22">
        <v>4.1149695597452194</v>
      </c>
      <c r="AC81" s="22">
        <v>4.878825530239765</v>
      </c>
      <c r="AD81" s="22">
        <v>3.6971453009180553</v>
      </c>
      <c r="AE81" s="22">
        <v>5.0011706268703584</v>
      </c>
      <c r="AF81" s="22">
        <v>5.0494532833224763</v>
      </c>
      <c r="AG81" s="22">
        <v>5.1227668067517538</v>
      </c>
      <c r="AH81" s="22">
        <v>3.0736600840510517</v>
      </c>
      <c r="AI81" s="22">
        <v>3.6115505987599859</v>
      </c>
      <c r="AJ81" s="22">
        <v>3.503204080797186</v>
      </c>
      <c r="AK81" s="22">
        <v>3.95862061130082</v>
      </c>
      <c r="AL81" s="22">
        <v>3.463793034888218</v>
      </c>
      <c r="AM81" s="22">
        <v>3.2906033831438068</v>
      </c>
      <c r="AN81" s="22">
        <v>3.4551335523009969</v>
      </c>
      <c r="AO81" s="22">
        <v>3.282376874685947</v>
      </c>
      <c r="AP81" s="22">
        <v>3.7062585473303935</v>
      </c>
      <c r="AQ81" s="22">
        <v>2.9615430448294258</v>
      </c>
      <c r="AR81" s="22">
        <v>3.351479545731967</v>
      </c>
      <c r="AS81" s="22">
        <v>3.15</v>
      </c>
      <c r="AT81" s="22">
        <v>3.04</v>
      </c>
      <c r="AU81" s="22">
        <v>3.28</v>
      </c>
      <c r="AV81" s="22">
        <v>3.45</v>
      </c>
      <c r="AW81" s="22">
        <v>3.16</v>
      </c>
      <c r="AX81" s="22">
        <v>3</v>
      </c>
      <c r="AY81" s="22">
        <v>2.9</v>
      </c>
      <c r="AZ81" s="22">
        <v>3.15</v>
      </c>
      <c r="BA81" s="22">
        <v>2.2364999999999999</v>
      </c>
      <c r="BB81" s="22">
        <v>1.78</v>
      </c>
      <c r="BC81" s="22">
        <v>2.4500000000000002</v>
      </c>
      <c r="BD81" s="22">
        <v>2.6949999999999998</v>
      </c>
    </row>
    <row r="82" spans="2:56" ht="15" customHeight="1">
      <c r="B82" s="104">
        <v>0.17527667187499985</v>
      </c>
      <c r="C82" s="9"/>
      <c r="D82" s="9">
        <v>19</v>
      </c>
      <c r="E82" s="9" t="s">
        <v>72</v>
      </c>
      <c r="F82" s="9" t="s">
        <v>108</v>
      </c>
      <c r="G82" s="20"/>
      <c r="H82" s="21">
        <v>11</v>
      </c>
      <c r="I82" s="10"/>
      <c r="J82" s="9" t="s">
        <v>72</v>
      </c>
      <c r="K82" s="9" t="s">
        <v>72</v>
      </c>
      <c r="L82" s="22"/>
      <c r="M82" s="22">
        <v>1.9306783074883305</v>
      </c>
      <c r="N82" s="22">
        <v>2.2015464004915311</v>
      </c>
      <c r="O82" s="22">
        <v>2.3024250371344461</v>
      </c>
      <c r="P82" s="22">
        <v>2.102952219120195</v>
      </c>
      <c r="Q82" s="22">
        <v>1.9296324075134237</v>
      </c>
      <c r="R82" s="22">
        <v>2.4994286127151657</v>
      </c>
      <c r="S82" s="22">
        <v>1.869501369362768</v>
      </c>
      <c r="T82" s="22">
        <v>2.5692168184949207</v>
      </c>
      <c r="U82" s="22">
        <v>1.9699194577833561</v>
      </c>
      <c r="V82" s="22">
        <v>2.1858660007865778</v>
      </c>
      <c r="W82" s="22">
        <v>2.1108544065465598</v>
      </c>
      <c r="X82" s="22">
        <v>3.4094654300322165</v>
      </c>
      <c r="Y82" s="22">
        <v>2.7897249727520914</v>
      </c>
      <c r="Z82" s="22">
        <v>4.5504145931503492</v>
      </c>
      <c r="AA82" s="22">
        <v>3.7821277479213329</v>
      </c>
      <c r="AB82" s="22">
        <v>3.2276736114943447</v>
      </c>
      <c r="AC82" s="22">
        <v>3.6103550928307704</v>
      </c>
      <c r="AD82" s="22">
        <v>3.8195947304828906</v>
      </c>
      <c r="AE82" s="22">
        <v>3.4570237375698043</v>
      </c>
      <c r="AF82" s="22">
        <v>3.1209904049282913</v>
      </c>
      <c r="AG82" s="22">
        <v>3.4298373381892318</v>
      </c>
      <c r="AH82" s="22">
        <v>2.6581239370966547</v>
      </c>
      <c r="AI82" s="22">
        <v>2.9903894292337365</v>
      </c>
      <c r="AJ82" s="22">
        <v>3.0801011121107487</v>
      </c>
      <c r="AK82" s="22">
        <v>3.3111086955190543</v>
      </c>
      <c r="AL82" s="22">
        <v>3.0627755433551256</v>
      </c>
      <c r="AM82" s="22">
        <v>2.6033592118518567</v>
      </c>
      <c r="AN82" s="22">
        <v>3.124031054222228</v>
      </c>
      <c r="AO82" s="22">
        <v>3.1865116753066727</v>
      </c>
      <c r="AP82" s="22">
        <v>2.9953209747882719</v>
      </c>
      <c r="AQ82" s="22">
        <v>2.620905852939738</v>
      </c>
      <c r="AR82" s="22">
        <v>3.01468996732445</v>
      </c>
      <c r="AS82" s="22">
        <v>3.125</v>
      </c>
      <c r="AT82" s="22">
        <v>2.734375</v>
      </c>
      <c r="AU82" s="22">
        <v>2.78</v>
      </c>
      <c r="AV82" s="22">
        <v>2.88</v>
      </c>
      <c r="AW82" s="22">
        <v>2.85</v>
      </c>
      <c r="AX82" s="22">
        <v>2.5499999999999998</v>
      </c>
      <c r="AY82" s="22">
        <v>2.4500000000000002</v>
      </c>
      <c r="AZ82" s="22">
        <v>2.69</v>
      </c>
      <c r="BA82" s="22">
        <v>1.89</v>
      </c>
      <c r="BB82" s="22">
        <v>0.76</v>
      </c>
      <c r="BC82" s="22">
        <v>1.3680000000000001</v>
      </c>
      <c r="BD82" s="22">
        <v>1.68</v>
      </c>
    </row>
    <row r="83" spans="2:56" ht="15" customHeight="1">
      <c r="B83" s="104">
        <v>0.28534475912140933</v>
      </c>
      <c r="C83" s="9"/>
      <c r="D83" s="9">
        <v>20</v>
      </c>
      <c r="E83" s="9" t="s">
        <v>73</v>
      </c>
      <c r="F83" s="9" t="s">
        <v>108</v>
      </c>
      <c r="G83" s="20"/>
      <c r="H83" s="21">
        <v>12</v>
      </c>
      <c r="I83" s="10"/>
      <c r="J83" s="9" t="s">
        <v>73</v>
      </c>
      <c r="K83" s="9" t="s">
        <v>73</v>
      </c>
      <c r="L83" s="22"/>
      <c r="M83" s="22">
        <v>5.4353259392722117</v>
      </c>
      <c r="N83" s="22">
        <v>3.3630538161625707</v>
      </c>
      <c r="O83" s="22">
        <v>3.9234670368620037</v>
      </c>
      <c r="P83" s="22">
        <v>5.1224450614366734</v>
      </c>
      <c r="Q83" s="22">
        <v>6.9482100403708138</v>
      </c>
      <c r="R83" s="22">
        <v>3.0749080442583736</v>
      </c>
      <c r="S83" s="22">
        <v>3.6536289249401914</v>
      </c>
      <c r="T83" s="22">
        <v>4.9541070574162678</v>
      </c>
      <c r="U83" s="22">
        <v>5.897233558768658</v>
      </c>
      <c r="V83" s="22">
        <v>3.2069860074626861</v>
      </c>
      <c r="W83" s="22">
        <v>3.8076395522388049</v>
      </c>
      <c r="X83" s="22">
        <v>3.7032677238805958</v>
      </c>
      <c r="Y83" s="22">
        <v>6.2539687500000003</v>
      </c>
      <c r="Z83" s="22">
        <v>5.4665937500000004</v>
      </c>
      <c r="AA83" s="22">
        <v>5.5852734374999997</v>
      </c>
      <c r="AB83" s="22">
        <v>5.5979999999999999</v>
      </c>
      <c r="AC83" s="22">
        <v>6.39</v>
      </c>
      <c r="AD83" s="22">
        <v>5.5136250000000002</v>
      </c>
      <c r="AE83" s="22">
        <v>5.5507499999999999</v>
      </c>
      <c r="AF83" s="22">
        <v>5.4787499999999998</v>
      </c>
      <c r="AG83" s="22">
        <v>6.6026249999999997</v>
      </c>
      <c r="AH83" s="22">
        <v>5.5293749999999999</v>
      </c>
      <c r="AI83" s="22">
        <v>6.6026249999999997</v>
      </c>
      <c r="AJ83" s="22">
        <v>6.8703750000000001</v>
      </c>
      <c r="AK83" s="22">
        <v>7.0053749999999999</v>
      </c>
      <c r="AL83" s="22">
        <v>4.9871249999999998</v>
      </c>
      <c r="AM83" s="22">
        <v>5.3235000000000001</v>
      </c>
      <c r="AN83" s="22">
        <v>6.7545000000000002</v>
      </c>
      <c r="AO83" s="22">
        <v>6.5339999999999998</v>
      </c>
      <c r="AP83" s="22">
        <v>5.2627499999999996</v>
      </c>
      <c r="AQ83" s="22">
        <v>5.1423750000000004</v>
      </c>
      <c r="AR83" s="22">
        <v>5.7285000000000004</v>
      </c>
      <c r="AS83" s="22">
        <v>6.1746300000000005</v>
      </c>
      <c r="AT83" s="22">
        <v>4.9397040000000008</v>
      </c>
      <c r="AU83" s="22">
        <v>5.39</v>
      </c>
      <c r="AV83" s="22">
        <v>5.2</v>
      </c>
      <c r="AW83" s="22">
        <v>4.9800000000000004</v>
      </c>
      <c r="AX83" s="22">
        <v>4.75</v>
      </c>
      <c r="AY83" s="22">
        <v>4.91</v>
      </c>
      <c r="AZ83" s="22">
        <v>4.82</v>
      </c>
      <c r="BA83" s="22">
        <v>3.98</v>
      </c>
      <c r="BB83" s="22">
        <v>3.65</v>
      </c>
      <c r="BC83" s="22">
        <v>4.2149999999999999</v>
      </c>
      <c r="BD83" s="22">
        <v>4.53</v>
      </c>
    </row>
    <row r="84" spans="2:56" ht="15" customHeight="1">
      <c r="B84" s="104">
        <v>0.11020868000000039</v>
      </c>
      <c r="C84" s="9"/>
      <c r="D84" s="9">
        <v>21</v>
      </c>
      <c r="E84" s="9" t="s">
        <v>74</v>
      </c>
      <c r="F84" s="9" t="s">
        <v>108</v>
      </c>
      <c r="G84" s="20"/>
      <c r="H84" s="21">
        <v>13</v>
      </c>
      <c r="I84" s="10"/>
      <c r="J84" s="9" t="s">
        <v>74</v>
      </c>
      <c r="K84" s="9" t="s">
        <v>74</v>
      </c>
      <c r="L84" s="22"/>
      <c r="M84" s="22">
        <v>2.6656122611464972</v>
      </c>
      <c r="N84" s="22">
        <v>1.4502348726114651</v>
      </c>
      <c r="O84" s="22">
        <v>1.7130879777070063</v>
      </c>
      <c r="P84" s="22">
        <v>1.2311305732484081</v>
      </c>
      <c r="Q84" s="22">
        <v>3.1975000000000007</v>
      </c>
      <c r="R84" s="22">
        <v>1.3930164835164833</v>
      </c>
      <c r="S84" s="22">
        <v>1.0298076923076922</v>
      </c>
      <c r="T84" s="22">
        <v>1.304483516483516</v>
      </c>
      <c r="U84" s="22">
        <v>4.8083239202657815</v>
      </c>
      <c r="V84" s="22">
        <v>2.0689867109634541</v>
      </c>
      <c r="W84" s="22">
        <v>1.2198322259136218</v>
      </c>
      <c r="X84" s="22">
        <v>1.0516943521594682</v>
      </c>
      <c r="Y84" s="22">
        <v>4.2553749999999999</v>
      </c>
      <c r="Z84" s="22">
        <v>4.7311249999999996</v>
      </c>
      <c r="AA84" s="22">
        <v>2.1281249999999998</v>
      </c>
      <c r="AB84" s="22">
        <v>3.76</v>
      </c>
      <c r="AC84" s="22">
        <v>3.22</v>
      </c>
      <c r="AD84" s="22">
        <v>3.0720000000000001</v>
      </c>
      <c r="AE84" s="22">
        <v>2.88</v>
      </c>
      <c r="AF84" s="22">
        <v>3.1970000000000001</v>
      </c>
      <c r="AG84" s="22">
        <v>3.3809999999999998</v>
      </c>
      <c r="AH84" s="22">
        <v>2.8062300000000002</v>
      </c>
      <c r="AI84" s="22">
        <v>2.9465415000000004</v>
      </c>
      <c r="AJ84" s="22">
        <v>3.0938685750000006</v>
      </c>
      <c r="AK84" s="22">
        <v>3.2485620037500009</v>
      </c>
      <c r="AL84" s="22">
        <v>2.5988496030000006</v>
      </c>
      <c r="AM84" s="22">
        <v>2.8847230593300011</v>
      </c>
      <c r="AN84" s="22">
        <v>3.1155009040764012</v>
      </c>
      <c r="AO84" s="22">
        <v>3.0843458950356371</v>
      </c>
      <c r="AP84" s="22">
        <v>2.5445853634044004</v>
      </c>
      <c r="AQ84" s="22">
        <v>2.7481521924767529</v>
      </c>
      <c r="AR84" s="22">
        <v>3.0641896946115792</v>
      </c>
      <c r="AS84" s="22">
        <v>3.2231414603122408</v>
      </c>
      <c r="AT84" s="22">
        <v>2.514050339043548</v>
      </c>
      <c r="AU84" s="22">
        <v>3.0779304555739637</v>
      </c>
      <c r="AV84" s="22">
        <v>3.2786829732343898</v>
      </c>
      <c r="AW84" s="22">
        <v>3.2876042895184856</v>
      </c>
      <c r="AX84" s="22">
        <v>2.212364298358322</v>
      </c>
      <c r="AY84" s="22">
        <v>2.7085788009050882</v>
      </c>
      <c r="AZ84" s="22">
        <v>2.8852410164462632</v>
      </c>
      <c r="BA84" s="22">
        <v>1.8081823592351673</v>
      </c>
      <c r="BB84" s="22">
        <v>0.66370928950749675</v>
      </c>
      <c r="BC84" s="22">
        <v>1.3542894004525441</v>
      </c>
      <c r="BD84" s="22">
        <v>2.0196687115123839</v>
      </c>
    </row>
    <row r="85" spans="2:56" ht="15" customHeight="1">
      <c r="B85" s="104">
        <v>4.4548429502554665E-2</v>
      </c>
      <c r="C85" s="9"/>
      <c r="D85" s="9">
        <v>22</v>
      </c>
      <c r="E85" s="9" t="s">
        <v>75</v>
      </c>
      <c r="F85" s="9" t="s">
        <v>108</v>
      </c>
      <c r="G85" s="20"/>
      <c r="H85" s="21">
        <v>14</v>
      </c>
      <c r="I85" s="10"/>
      <c r="J85" s="9" t="s">
        <v>75</v>
      </c>
      <c r="K85" s="9" t="s">
        <v>75</v>
      </c>
      <c r="L85" s="22"/>
      <c r="M85" s="22">
        <v>5.0897848045674134</v>
      </c>
      <c r="N85" s="22">
        <v>3.1128211462450595</v>
      </c>
      <c r="O85" s="22">
        <v>2.8879496047430826</v>
      </c>
      <c r="P85" s="22">
        <v>3.0756422924901186</v>
      </c>
      <c r="Q85" s="22">
        <v>5.4471342577343487</v>
      </c>
      <c r="R85" s="22">
        <v>2.9124534902161714</v>
      </c>
      <c r="S85" s="22">
        <v>2.0473725098204265</v>
      </c>
      <c r="T85" s="22">
        <v>2.4292678394248446</v>
      </c>
      <c r="U85" s="22">
        <v>4.6079566893315462</v>
      </c>
      <c r="V85" s="22">
        <v>2.391146537680966</v>
      </c>
      <c r="W85" s="22">
        <v>1.6479807508140203</v>
      </c>
      <c r="X85" s="22">
        <v>1.8248129146279883</v>
      </c>
      <c r="Y85" s="22">
        <v>3.370625</v>
      </c>
      <c r="Z85" s="22">
        <v>3.1</v>
      </c>
      <c r="AA85" s="22">
        <v>2.6687500000000002</v>
      </c>
      <c r="AB85" s="22">
        <v>2.6347826086956525</v>
      </c>
      <c r="AC85" s="22">
        <v>3.74</v>
      </c>
      <c r="AD85" s="22">
        <v>3.06</v>
      </c>
      <c r="AE85" s="22">
        <v>2.7</v>
      </c>
      <c r="AF85" s="22">
        <v>3</v>
      </c>
      <c r="AG85" s="22">
        <v>4.4400000000000004</v>
      </c>
      <c r="AH85" s="22">
        <v>3.7189999999999999</v>
      </c>
      <c r="AI85" s="22">
        <v>3.5430499999999996</v>
      </c>
      <c r="AJ85" s="22">
        <v>3.9280837499999999</v>
      </c>
      <c r="AK85" s="22">
        <v>4.7137004999999998</v>
      </c>
      <c r="AL85" s="22">
        <v>3.5209603999999999</v>
      </c>
      <c r="AM85" s="22">
        <v>3.2920979740000003</v>
      </c>
      <c r="AN85" s="22">
        <v>3.8846756093200003</v>
      </c>
      <c r="AO85" s="22">
        <v>4.5644938409510001</v>
      </c>
      <c r="AP85" s="22">
        <v>3.8798197648083499</v>
      </c>
      <c r="AQ85" s="22">
        <v>3.7440260730400579</v>
      </c>
      <c r="AR85" s="22">
        <v>4.3056299839960657</v>
      </c>
      <c r="AS85" s="22">
        <v>5.0939751265013173</v>
      </c>
      <c r="AT85" s="22">
        <v>4.431758360056147</v>
      </c>
      <c r="AU85" s="22">
        <v>4.1215352748522163</v>
      </c>
      <c r="AV85" s="22">
        <v>4.5639677830358298</v>
      </c>
      <c r="AW85" s="22">
        <v>5.3996136340913967</v>
      </c>
      <c r="AX85" s="22">
        <v>4.5203935272572702</v>
      </c>
      <c r="AY85" s="22">
        <v>3.6269510418699507</v>
      </c>
      <c r="AZ85" s="22">
        <v>3.7424535820893801</v>
      </c>
      <c r="BA85" s="22">
        <v>4.5356754526367729</v>
      </c>
      <c r="BB85" s="22">
        <v>1.5821377345400445</v>
      </c>
      <c r="BC85" s="22">
        <v>1.8134755209349753</v>
      </c>
      <c r="BD85" s="22">
        <v>2.8068401865670354</v>
      </c>
    </row>
    <row r="86" spans="2:56" ht="15" customHeight="1">
      <c r="B86" s="104">
        <v>-0.2292743358816357</v>
      </c>
      <c r="C86" s="9"/>
      <c r="D86" s="9">
        <v>23</v>
      </c>
      <c r="E86" s="9" t="s">
        <v>76</v>
      </c>
      <c r="F86" s="9" t="s">
        <v>108</v>
      </c>
      <c r="G86" s="20"/>
      <c r="H86" s="21">
        <v>15</v>
      </c>
      <c r="I86" s="10"/>
      <c r="J86" s="9" t="s">
        <v>76</v>
      </c>
      <c r="K86" s="9" t="s">
        <v>76</v>
      </c>
      <c r="L86" s="22"/>
      <c r="M86" s="22">
        <v>71.454161972525682</v>
      </c>
      <c r="N86" s="22">
        <v>65.782352635164045</v>
      </c>
      <c r="O86" s="22">
        <v>69.184626003910068</v>
      </c>
      <c r="P86" s="22">
        <v>47.840401702852027</v>
      </c>
      <c r="Q86" s="22">
        <v>60.65118968577805</v>
      </c>
      <c r="R86" s="22">
        <v>59.991582423550085</v>
      </c>
      <c r="S86" s="22">
        <v>51.375495885550833</v>
      </c>
      <c r="T86" s="22">
        <v>40.980552907235598</v>
      </c>
      <c r="U86" s="22">
        <v>55.264088431298497</v>
      </c>
      <c r="V86" s="22">
        <v>55.881109897894326</v>
      </c>
      <c r="W86" s="22">
        <v>51.014744664685175</v>
      </c>
      <c r="X86" s="22">
        <v>47.487298926557223</v>
      </c>
      <c r="Y86" s="22">
        <v>63.47057472897356</v>
      </c>
      <c r="Z86" s="22">
        <v>91.237146406412492</v>
      </c>
      <c r="AA86" s="22">
        <v>65.556899784959171</v>
      </c>
      <c r="AB86" s="22">
        <v>57.387041425013742</v>
      </c>
      <c r="AC86" s="22">
        <v>71.43645139960897</v>
      </c>
      <c r="AD86" s="22">
        <v>69.898194965302892</v>
      </c>
      <c r="AE86" s="22">
        <v>54.872044613646814</v>
      </c>
      <c r="AF86" s="22">
        <v>57.779166303537664</v>
      </c>
      <c r="AG86" s="22">
        <v>63.799358699799811</v>
      </c>
      <c r="AH86" s="22">
        <v>62.090581636849031</v>
      </c>
      <c r="AI86" s="22">
        <v>56.654904624598274</v>
      </c>
      <c r="AJ86" s="22">
        <v>55.440734405351478</v>
      </c>
      <c r="AK86" s="22">
        <v>57.225171486851316</v>
      </c>
      <c r="AL86" s="22">
        <v>49.924843841983474</v>
      </c>
      <c r="AM86" s="22">
        <v>43.474439581327417</v>
      </c>
      <c r="AN86" s="22">
        <v>48.351789232740011</v>
      </c>
      <c r="AO86" s="22">
        <v>55.104379461241024</v>
      </c>
      <c r="AP86" s="22">
        <v>50.445183897880852</v>
      </c>
      <c r="AQ86" s="22">
        <v>42.307156684845125</v>
      </c>
      <c r="AR86" s="22">
        <v>50.899876015473907</v>
      </c>
      <c r="AS86" s="22">
        <v>44.547044173022684</v>
      </c>
      <c r="AT86" s="22">
        <v>44.709407032352274</v>
      </c>
      <c r="AU86" s="22">
        <v>40.103294901211562</v>
      </c>
      <c r="AV86" s="22">
        <v>43.134420968758612</v>
      </c>
      <c r="AW86" s="22">
        <v>47.346538603089748</v>
      </c>
      <c r="AX86" s="22">
        <v>43.950892798042361</v>
      </c>
      <c r="AY86" s="22">
        <v>36.572122080746844</v>
      </c>
      <c r="AZ86" s="22">
        <v>41.983724973967504</v>
      </c>
      <c r="BA86" s="22">
        <v>42.94651157303111</v>
      </c>
      <c r="BB86" s="22">
        <v>12.599218415603964</v>
      </c>
      <c r="BC86" s="22">
        <v>26.654629925175421</v>
      </c>
      <c r="BD86" s="22">
        <v>33.669711163439253</v>
      </c>
    </row>
    <row r="87" spans="2:56" ht="15" customHeight="1">
      <c r="B87" s="104">
        <v>-0.32889134627660865</v>
      </c>
      <c r="C87" s="9"/>
      <c r="D87" s="9">
        <v>24</v>
      </c>
      <c r="E87" s="9" t="s">
        <v>77</v>
      </c>
      <c r="F87" s="9" t="s">
        <v>108</v>
      </c>
      <c r="G87" s="20"/>
      <c r="H87" s="21">
        <v>16</v>
      </c>
      <c r="I87" s="10"/>
      <c r="J87" s="9" t="s">
        <v>77</v>
      </c>
      <c r="K87" s="9" t="s">
        <v>77</v>
      </c>
      <c r="L87" s="22"/>
      <c r="M87" s="22">
        <v>16.979713486605768</v>
      </c>
      <c r="N87" s="22">
        <v>25.385665224850065</v>
      </c>
      <c r="O87" s="22">
        <v>17.657863345112229</v>
      </c>
      <c r="P87" s="22">
        <v>9.8909151981432935</v>
      </c>
      <c r="Q87" s="22">
        <v>13.513378791768645</v>
      </c>
      <c r="R87" s="22">
        <v>19.574706974265343</v>
      </c>
      <c r="S87" s="22">
        <v>12.948265698677702</v>
      </c>
      <c r="T87" s="22">
        <v>8.7060229193274061</v>
      </c>
      <c r="U87" s="22">
        <v>11.831962449578342</v>
      </c>
      <c r="V87" s="22">
        <v>15.882461682065719</v>
      </c>
      <c r="W87" s="22">
        <v>11.512733447418876</v>
      </c>
      <c r="X87" s="22">
        <v>9.7771385668481923</v>
      </c>
      <c r="Y87" s="22">
        <v>12.287156206207555</v>
      </c>
      <c r="Z87" s="22">
        <v>24.104141343506246</v>
      </c>
      <c r="AA87" s="22">
        <v>16.721237751387644</v>
      </c>
      <c r="AB87" s="22">
        <v>13.308491689050905</v>
      </c>
      <c r="AC87" s="22">
        <v>16.461324842798224</v>
      </c>
      <c r="AD87" s="22">
        <v>18.92730884090534</v>
      </c>
      <c r="AE87" s="22">
        <v>14.984961229946643</v>
      </c>
      <c r="AF87" s="22">
        <v>18.002353551940999</v>
      </c>
      <c r="AG87" s="22">
        <v>17.37839033152656</v>
      </c>
      <c r="AH87" s="22">
        <v>18.774768753895859</v>
      </c>
      <c r="AI87" s="22">
        <v>15.955732537688995</v>
      </c>
      <c r="AJ87" s="22">
        <v>17.40064025781275</v>
      </c>
      <c r="AK87" s="22">
        <v>12.929010238860595</v>
      </c>
      <c r="AL87" s="22">
        <v>13.09015129067647</v>
      </c>
      <c r="AM87" s="22">
        <v>10.785625337684825</v>
      </c>
      <c r="AN87" s="22">
        <v>12.599909782395045</v>
      </c>
      <c r="AO87" s="22">
        <v>10.41750636226077</v>
      </c>
      <c r="AP87" s="22">
        <v>11.986419076784363</v>
      </c>
      <c r="AQ87" s="22">
        <v>9.48292330454629</v>
      </c>
      <c r="AR87" s="22">
        <v>12.560407092256032</v>
      </c>
      <c r="AS87" s="22">
        <v>7.4861314425207528</v>
      </c>
      <c r="AT87" s="22">
        <v>10.52307698501151</v>
      </c>
      <c r="AU87" s="22">
        <v>11.874580181190961</v>
      </c>
      <c r="AV87" s="22">
        <v>9.4949880148499126</v>
      </c>
      <c r="AW87" s="22">
        <v>9.4307590676675197</v>
      </c>
      <c r="AX87" s="22">
        <v>9.4767646551225191</v>
      </c>
      <c r="AY87" s="22">
        <v>9.4855771223808727</v>
      </c>
      <c r="AZ87" s="22">
        <v>9.4607830564250506</v>
      </c>
      <c r="BA87" s="22">
        <v>9.2377668708142906</v>
      </c>
      <c r="BB87" s="22">
        <v>1.8693029648172421</v>
      </c>
      <c r="BC87" s="22">
        <v>7.2189715809890398</v>
      </c>
      <c r="BD87" s="22">
        <v>7.0094189167257177</v>
      </c>
    </row>
    <row r="88" spans="2:56" ht="15" customHeight="1">
      <c r="B88" s="104">
        <v>-0.41291013389292885</v>
      </c>
      <c r="C88" s="9"/>
      <c r="D88" s="9">
        <v>25</v>
      </c>
      <c r="E88" s="9" t="s">
        <v>78</v>
      </c>
      <c r="F88" s="9" t="s">
        <v>108</v>
      </c>
      <c r="G88" s="20"/>
      <c r="H88" s="21">
        <v>17</v>
      </c>
      <c r="I88" s="10"/>
      <c r="J88" s="9" t="s">
        <v>78</v>
      </c>
      <c r="K88" s="9" t="s">
        <v>78</v>
      </c>
      <c r="L88" s="22"/>
      <c r="M88" s="22">
        <v>20.559086559612751</v>
      </c>
      <c r="N88" s="22">
        <v>17.606256017698762</v>
      </c>
      <c r="O88" s="22">
        <v>15.597466925021408</v>
      </c>
      <c r="P88" s="22">
        <v>13.180023060390397</v>
      </c>
      <c r="Q88" s="22">
        <v>21.26134289452207</v>
      </c>
      <c r="R88" s="22">
        <v>16.495935552672027</v>
      </c>
      <c r="S88" s="22">
        <v>9.8471548868704186</v>
      </c>
      <c r="T88" s="22">
        <v>8.7402363552404285</v>
      </c>
      <c r="U88" s="22">
        <v>16.663994522762291</v>
      </c>
      <c r="V88" s="22">
        <v>14.072269988308502</v>
      </c>
      <c r="W88" s="22">
        <v>9.3564962343990761</v>
      </c>
      <c r="X88" s="22">
        <v>9.2688594189113207</v>
      </c>
      <c r="Y88" s="22">
        <v>16.740400156049354</v>
      </c>
      <c r="Z88" s="22">
        <v>22.723529010891934</v>
      </c>
      <c r="AA88" s="22">
        <v>12.721855097110042</v>
      </c>
      <c r="AB88" s="22">
        <v>12.175428014259037</v>
      </c>
      <c r="AC88" s="22">
        <v>17.971801685482408</v>
      </c>
      <c r="AD88" s="22">
        <v>17.029177837411954</v>
      </c>
      <c r="AE88" s="22">
        <v>10.375829312093433</v>
      </c>
      <c r="AF88" s="22">
        <v>10.635458674353359</v>
      </c>
      <c r="AG88" s="22">
        <v>16.289404150141497</v>
      </c>
      <c r="AH88" s="22">
        <v>14.877277877697136</v>
      </c>
      <c r="AI88" s="22">
        <v>10.006260905194043</v>
      </c>
      <c r="AJ88" s="22">
        <v>10.236726794754514</v>
      </c>
      <c r="AK88" s="22">
        <v>16.728281115858259</v>
      </c>
      <c r="AL88" s="22">
        <v>11.717344356409505</v>
      </c>
      <c r="AM88" s="22">
        <v>7.7876877205707302</v>
      </c>
      <c r="AN88" s="22">
        <v>8.9504710703646104</v>
      </c>
      <c r="AO88" s="22">
        <v>15.532209461374089</v>
      </c>
      <c r="AP88" s="22">
        <v>12.623216967001952</v>
      </c>
      <c r="AQ88" s="22">
        <v>7.4003195701908684</v>
      </c>
      <c r="AR88" s="22">
        <v>11.135069472681261</v>
      </c>
      <c r="AS88" s="22">
        <v>10.052428962039913</v>
      </c>
      <c r="AT88" s="22">
        <v>9.785574649148554</v>
      </c>
      <c r="AU88" s="22">
        <v>6.8672111980676513</v>
      </c>
      <c r="AV88" s="22">
        <v>9.4701605838464129</v>
      </c>
      <c r="AW88" s="22">
        <v>10.679352567785104</v>
      </c>
      <c r="AX88" s="22">
        <v>9.2637811039410014</v>
      </c>
      <c r="AY88" s="22">
        <v>5.4498247780888605</v>
      </c>
      <c r="AZ88" s="22">
        <v>8.6203701008236191</v>
      </c>
      <c r="BA88" s="22">
        <v>9.5149006328254053</v>
      </c>
      <c r="BB88" s="22">
        <v>1.2835113034143162</v>
      </c>
      <c r="BC88" s="22">
        <v>3.803409015193234</v>
      </c>
      <c r="BD88" s="22">
        <v>6.8948578808810845</v>
      </c>
    </row>
    <row r="89" spans="2:56" ht="15" customHeight="1">
      <c r="B89" s="104">
        <v>5.3871356157262351E-3</v>
      </c>
      <c r="C89" s="9"/>
      <c r="D89" s="9">
        <v>26</v>
      </c>
      <c r="E89" s="9" t="s">
        <v>79</v>
      </c>
      <c r="F89" s="9" t="s">
        <v>108</v>
      </c>
      <c r="G89" s="20"/>
      <c r="H89" s="21">
        <v>18</v>
      </c>
      <c r="I89" s="10"/>
      <c r="J89" s="9" t="s">
        <v>79</v>
      </c>
      <c r="K89" s="9" t="s">
        <v>79</v>
      </c>
      <c r="L89" s="22"/>
      <c r="M89" s="22">
        <v>2.6809957577797863</v>
      </c>
      <c r="N89" s="22">
        <v>1.8521394383058787</v>
      </c>
      <c r="O89" s="22">
        <v>2.7279318023094934</v>
      </c>
      <c r="P89" s="22">
        <v>1.7092973669550449</v>
      </c>
      <c r="Q89" s="22">
        <v>2.5400164534685028</v>
      </c>
      <c r="R89" s="22">
        <v>1.8190139854482272</v>
      </c>
      <c r="S89" s="22">
        <v>2.3256039687250798</v>
      </c>
      <c r="T89" s="22">
        <v>1.683750225560996</v>
      </c>
      <c r="U89" s="22">
        <v>2.1811180896643108</v>
      </c>
      <c r="V89" s="22">
        <v>1.8042509497985488</v>
      </c>
      <c r="W89" s="22">
        <v>2.0944231731542242</v>
      </c>
      <c r="X89" s="22">
        <v>1.5982853944696842</v>
      </c>
      <c r="Y89" s="22">
        <v>4.1273389549999999</v>
      </c>
      <c r="Z89" s="22">
        <v>3.4570193854037492</v>
      </c>
      <c r="AA89" s="22">
        <v>1.8872656023794563</v>
      </c>
      <c r="AB89" s="22">
        <v>2.203289027087747</v>
      </c>
      <c r="AC89" s="22">
        <v>4.0420088220000014</v>
      </c>
      <c r="AD89" s="22">
        <v>3.6512660233185699</v>
      </c>
      <c r="AE89" s="22">
        <v>2.6175634792047533</v>
      </c>
      <c r="AF89" s="22">
        <v>3.8769672270877469</v>
      </c>
      <c r="AG89" s="22">
        <v>3.7707070059000003</v>
      </c>
      <c r="AH89" s="22">
        <v>3.4160980320000007</v>
      </c>
      <c r="AI89" s="22">
        <v>2.3182698770000001</v>
      </c>
      <c r="AJ89" s="22">
        <v>3.6658941724999998</v>
      </c>
      <c r="AK89" s="22">
        <v>3.4322510053099999</v>
      </c>
      <c r="AL89" s="22">
        <v>3.3436096768000008</v>
      </c>
      <c r="AM89" s="22">
        <v>2.3492849479500002</v>
      </c>
      <c r="AN89" s="22">
        <v>3.434501015375</v>
      </c>
      <c r="AO89" s="22">
        <v>3.9320804855450002</v>
      </c>
      <c r="AP89" s="22">
        <v>3.7244476897600003</v>
      </c>
      <c r="AQ89" s="22">
        <v>2.4444258050575001</v>
      </c>
      <c r="AR89" s="22">
        <v>3.7834846802312496</v>
      </c>
      <c r="AS89" s="22">
        <v>3.6007793769904999</v>
      </c>
      <c r="AT89" s="22">
        <v>4.127944066136001</v>
      </c>
      <c r="AU89" s="22">
        <v>2.6473562698601247</v>
      </c>
      <c r="AV89" s="22">
        <v>3.6701073495128123</v>
      </c>
      <c r="AW89" s="22">
        <v>3.7913584541820753</v>
      </c>
      <c r="AX89" s="22">
        <v>3.8051496595224004</v>
      </c>
      <c r="AY89" s="22">
        <v>2.2717318597263056</v>
      </c>
      <c r="AZ89" s="22">
        <v>3.4251602628798912</v>
      </c>
      <c r="BA89" s="22">
        <v>3.3330696583065231</v>
      </c>
      <c r="BB89" s="22">
        <v>2.456752731946481</v>
      </c>
      <c r="BC89" s="22">
        <v>1.8128023180974098</v>
      </c>
      <c r="BD89" s="22">
        <v>2.7077790147502001</v>
      </c>
    </row>
    <row r="90" spans="2:56" ht="15" customHeight="1">
      <c r="B90" s="104">
        <v>-0.32863024385465067</v>
      </c>
      <c r="C90" s="9"/>
      <c r="D90" s="9">
        <v>27</v>
      </c>
      <c r="E90" s="9" t="s">
        <v>80</v>
      </c>
      <c r="F90" s="9" t="s">
        <v>108</v>
      </c>
      <c r="G90" s="20"/>
      <c r="H90" s="21">
        <v>19</v>
      </c>
      <c r="I90" s="10"/>
      <c r="J90" s="9" t="s">
        <v>80</v>
      </c>
      <c r="K90" s="9" t="s">
        <v>80</v>
      </c>
      <c r="L90" s="22"/>
      <c r="M90" s="22">
        <v>17.738572192101202</v>
      </c>
      <c r="N90" s="22">
        <v>8.9378819920124517</v>
      </c>
      <c r="O90" s="22">
        <v>15.369217889325563</v>
      </c>
      <c r="P90" s="22">
        <v>10.946775580297381</v>
      </c>
      <c r="Q90" s="22">
        <v>8.5669233523121786</v>
      </c>
      <c r="R90" s="22">
        <v>7.8515495983147865</v>
      </c>
      <c r="S90" s="22">
        <v>8.8678516080382668</v>
      </c>
      <c r="T90" s="22">
        <v>8.7766635051860931</v>
      </c>
      <c r="U90" s="22">
        <v>9.8362122829348362</v>
      </c>
      <c r="V90" s="22">
        <v>8.8324566325021827</v>
      </c>
      <c r="W90" s="22">
        <v>11.114172334205103</v>
      </c>
      <c r="X90" s="22">
        <v>12.297353476470672</v>
      </c>
      <c r="Y90" s="22">
        <v>11.881872706473086</v>
      </c>
      <c r="Z90" s="22">
        <v>13.299540743121984</v>
      </c>
      <c r="AA90" s="22">
        <v>10.584661934462122</v>
      </c>
      <c r="AB90" s="22">
        <v>9.8805148776822485</v>
      </c>
      <c r="AC90" s="22">
        <v>13.039212568564997</v>
      </c>
      <c r="AD90" s="22">
        <v>11.423647975965732</v>
      </c>
      <c r="AE90" s="22">
        <v>11.109380087272498</v>
      </c>
      <c r="AF90" s="22">
        <v>9.5429652172375832</v>
      </c>
      <c r="AG90" s="22">
        <v>9.2975493787365497</v>
      </c>
      <c r="AH90" s="22">
        <v>8.9254298099909963</v>
      </c>
      <c r="AI90" s="22">
        <v>11.848455216037745</v>
      </c>
      <c r="AJ90" s="22">
        <v>8.1867727250434807</v>
      </c>
      <c r="AK90" s="22">
        <v>6.6208873168757369</v>
      </c>
      <c r="AL90" s="22">
        <v>5.841888180529252</v>
      </c>
      <c r="AM90" s="22">
        <v>7.0542706714676822</v>
      </c>
      <c r="AN90" s="22">
        <v>5.9922636350260872</v>
      </c>
      <c r="AO90" s="22">
        <v>5.6821961086040256</v>
      </c>
      <c r="AP90" s="22">
        <v>4.6647076883686758</v>
      </c>
      <c r="AQ90" s="22">
        <v>6.3428235766837355</v>
      </c>
      <c r="AR90" s="22">
        <v>5.2925673435680611</v>
      </c>
      <c r="AS90" s="22">
        <v>6.0234043675986708</v>
      </c>
      <c r="AT90" s="22">
        <v>5.1417546346880272</v>
      </c>
      <c r="AU90" s="22">
        <v>7.4138564605783328</v>
      </c>
      <c r="AV90" s="22">
        <v>6.0354278523264089</v>
      </c>
      <c r="AW90" s="22">
        <v>6.9326278238797734</v>
      </c>
      <c r="AX90" s="22">
        <v>5.5474463546896837</v>
      </c>
      <c r="AY90" s="22">
        <v>7.0490598139988965</v>
      </c>
      <c r="AZ90" s="22">
        <v>6.9832841509433727</v>
      </c>
      <c r="BA90" s="22">
        <v>6.9413144976220922</v>
      </c>
      <c r="BB90" s="22">
        <v>1.6510585485103546</v>
      </c>
      <c r="BC90" s="22">
        <v>5.2593418697992282</v>
      </c>
      <c r="BD90" s="22">
        <v>5.933793057718467</v>
      </c>
    </row>
    <row r="91" spans="2:56" ht="15" customHeight="1">
      <c r="B91" s="104">
        <v>0.37840033566932796</v>
      </c>
      <c r="C91" s="9"/>
      <c r="D91" s="9">
        <v>28</v>
      </c>
      <c r="E91" s="9" t="s">
        <v>81</v>
      </c>
      <c r="F91" s="9" t="s">
        <v>108</v>
      </c>
      <c r="G91" s="20"/>
      <c r="H91" s="21">
        <v>20</v>
      </c>
      <c r="I91" s="10"/>
      <c r="J91" s="9" t="s">
        <v>81</v>
      </c>
      <c r="K91" s="9" t="s">
        <v>81</v>
      </c>
      <c r="L91" s="22"/>
      <c r="M91" s="22">
        <v>10.022340994120791</v>
      </c>
      <c r="N91" s="22">
        <v>8.3231059593800119</v>
      </c>
      <c r="O91" s="22">
        <v>13.810175040085515</v>
      </c>
      <c r="P91" s="22">
        <v>9.3725240513094619</v>
      </c>
      <c r="Q91" s="22">
        <v>11.083161466492871</v>
      </c>
      <c r="R91" s="22">
        <v>10.256123435945547</v>
      </c>
      <c r="S91" s="22">
        <v>13.442548169981013</v>
      </c>
      <c r="T91" s="22">
        <v>10.182592364311418</v>
      </c>
      <c r="U91" s="22">
        <v>10.882436060159277</v>
      </c>
      <c r="V91" s="22">
        <v>10.987524460023447</v>
      </c>
      <c r="W91" s="22">
        <v>12.634426859661239</v>
      </c>
      <c r="X91" s="22">
        <v>10.655716982922749</v>
      </c>
      <c r="Y91" s="22">
        <v>12.705014587490414</v>
      </c>
      <c r="Z91" s="22">
        <v>20.650001784929444</v>
      </c>
      <c r="AA91" s="22">
        <v>16.876935840707965</v>
      </c>
      <c r="AB91" s="22">
        <v>13.42778761061947</v>
      </c>
      <c r="AC91" s="22">
        <v>11.285926233392738</v>
      </c>
      <c r="AD91" s="22">
        <v>10.36440563886762</v>
      </c>
      <c r="AE91" s="22">
        <v>9.1134219003234094</v>
      </c>
      <c r="AF91" s="22">
        <v>8.5344435315679696</v>
      </c>
      <c r="AG91" s="22">
        <v>9.3158429712022599</v>
      </c>
      <c r="AH91" s="22">
        <v>7.9394540384250769</v>
      </c>
      <c r="AI91" s="22">
        <v>10.446131949272157</v>
      </c>
      <c r="AJ91" s="22">
        <v>9.5158441825191176</v>
      </c>
      <c r="AK91" s="22">
        <v>10.198449309239818</v>
      </c>
      <c r="AL91" s="22">
        <v>8.8431078595473647</v>
      </c>
      <c r="AM91" s="22">
        <v>10.526449714390317</v>
      </c>
      <c r="AN91" s="22">
        <v>10.943746111596328</v>
      </c>
      <c r="AO91" s="22">
        <v>12.701621113299463</v>
      </c>
      <c r="AP91" s="22">
        <v>10.160770927306816</v>
      </c>
      <c r="AQ91" s="22">
        <v>11.370880734073038</v>
      </c>
      <c r="AR91" s="22">
        <v>11.142020063830444</v>
      </c>
      <c r="AS91" s="22">
        <v>10.664939215141207</v>
      </c>
      <c r="AT91" s="22">
        <v>6.5579097559670023</v>
      </c>
      <c r="AU91" s="22">
        <v>4.6133086336779074</v>
      </c>
      <c r="AV91" s="22">
        <v>7.5370976177574009</v>
      </c>
      <c r="AW91" s="22">
        <v>9.6782793285783288</v>
      </c>
      <c r="AX91" s="22">
        <v>7.3833371248323383</v>
      </c>
      <c r="AY91" s="22">
        <v>6.6623694044275679</v>
      </c>
      <c r="AZ91" s="22">
        <v>6.8179055535653008</v>
      </c>
      <c r="BA91" s="22">
        <v>7.7136649635704941</v>
      </c>
      <c r="BB91" s="22">
        <v>2.4775953759732707</v>
      </c>
      <c r="BC91" s="22">
        <v>4.4053708165272694</v>
      </c>
      <c r="BD91" s="22">
        <v>5.4131002954581042</v>
      </c>
    </row>
    <row r="92" spans="2:56" ht="15" customHeight="1">
      <c r="B92" s="104">
        <v>-0.25787417680121594</v>
      </c>
      <c r="C92" s="9"/>
      <c r="D92" s="9">
        <v>29</v>
      </c>
      <c r="E92" s="9" t="s">
        <v>82</v>
      </c>
      <c r="F92" s="9" t="s">
        <v>108</v>
      </c>
      <c r="G92" s="20"/>
      <c r="H92" s="21">
        <v>21</v>
      </c>
      <c r="I92" s="10"/>
      <c r="J92" s="9" t="s">
        <v>82</v>
      </c>
      <c r="K92" s="9" t="s">
        <v>82</v>
      </c>
      <c r="L92" s="22"/>
      <c r="M92" s="22">
        <v>3.473452982305393</v>
      </c>
      <c r="N92" s="22">
        <v>3.6773040029168822</v>
      </c>
      <c r="O92" s="22">
        <v>4.0219710020558708</v>
      </c>
      <c r="P92" s="22">
        <v>2.7408664457564513</v>
      </c>
      <c r="Q92" s="22">
        <v>3.6863667272137794</v>
      </c>
      <c r="R92" s="22">
        <v>3.9942528769041479</v>
      </c>
      <c r="S92" s="22">
        <v>3.9440715532583539</v>
      </c>
      <c r="T92" s="22">
        <v>2.8912875376092542</v>
      </c>
      <c r="U92" s="22">
        <v>3.868365026199442</v>
      </c>
      <c r="V92" s="22">
        <v>4.3021461851959133</v>
      </c>
      <c r="W92" s="22">
        <v>4.3024926158466625</v>
      </c>
      <c r="X92" s="22">
        <v>3.8899450869346053</v>
      </c>
      <c r="Y92" s="22">
        <v>5.7287921177531578</v>
      </c>
      <c r="Z92" s="22">
        <v>7.0029141385591345</v>
      </c>
      <c r="AA92" s="22">
        <v>6.7649435589119475</v>
      </c>
      <c r="AB92" s="22">
        <v>6.3915302063143278</v>
      </c>
      <c r="AC92" s="22">
        <v>8.6361772473705987</v>
      </c>
      <c r="AD92" s="22">
        <v>8.5023886488336693</v>
      </c>
      <c r="AE92" s="22">
        <v>6.6708886048060752</v>
      </c>
      <c r="AF92" s="22">
        <v>7.1869781013500065</v>
      </c>
      <c r="AG92" s="22">
        <v>7.7474648622929543</v>
      </c>
      <c r="AH92" s="22">
        <v>8.157553124839966</v>
      </c>
      <c r="AI92" s="22">
        <v>6.0800541394053358</v>
      </c>
      <c r="AJ92" s="22">
        <v>6.4348562727216203</v>
      </c>
      <c r="AK92" s="22">
        <v>7.3162925007069095</v>
      </c>
      <c r="AL92" s="22">
        <v>7.0887424780208868</v>
      </c>
      <c r="AM92" s="22">
        <v>4.9711211892638598</v>
      </c>
      <c r="AN92" s="22">
        <v>6.4308976179829358</v>
      </c>
      <c r="AO92" s="22">
        <v>6.8387659301576758</v>
      </c>
      <c r="AP92" s="22">
        <v>7.2856215486590408</v>
      </c>
      <c r="AQ92" s="22">
        <v>5.2657836942936971</v>
      </c>
      <c r="AR92" s="22">
        <v>6.9863273629068541</v>
      </c>
      <c r="AS92" s="22">
        <v>6.7193608087316328</v>
      </c>
      <c r="AT92" s="22">
        <v>8.5731469414011752</v>
      </c>
      <c r="AU92" s="22">
        <v>6.6869821578365789</v>
      </c>
      <c r="AV92" s="22">
        <v>6.9266395504656675</v>
      </c>
      <c r="AW92" s="22">
        <v>6.834161360996946</v>
      </c>
      <c r="AX92" s="22">
        <v>8.4744138999344223</v>
      </c>
      <c r="AY92" s="22">
        <v>5.653559102124337</v>
      </c>
      <c r="AZ92" s="22">
        <v>6.6762218493302692</v>
      </c>
      <c r="BA92" s="22">
        <v>6.2057949498923026</v>
      </c>
      <c r="BB92" s="22">
        <v>2.8609974909422995</v>
      </c>
      <c r="BC92" s="22">
        <v>4.1547343245692403</v>
      </c>
      <c r="BD92" s="22">
        <v>5.7107619979056796</v>
      </c>
    </row>
    <row r="93" spans="2:56" ht="15" customHeight="1">
      <c r="B93" s="104">
        <v>0.1732346063225676</v>
      </c>
      <c r="C93" s="9"/>
      <c r="D93" s="9">
        <v>30</v>
      </c>
      <c r="E93" s="9" t="s">
        <v>83</v>
      </c>
      <c r="F93" s="9" t="s">
        <v>108</v>
      </c>
      <c r="G93" s="20"/>
      <c r="H93" s="21">
        <v>22</v>
      </c>
      <c r="I93" s="10"/>
      <c r="J93" s="9" t="s">
        <v>83</v>
      </c>
      <c r="K93" s="9" t="s">
        <v>83</v>
      </c>
      <c r="L93" s="22"/>
      <c r="M93" s="22">
        <v>17.484449023629541</v>
      </c>
      <c r="N93" s="22">
        <v>16.304943101078564</v>
      </c>
      <c r="O93" s="22">
        <v>27.489544067302216</v>
      </c>
      <c r="P93" s="22">
        <v>6.6044727183990419</v>
      </c>
      <c r="Q93" s="22">
        <v>19.749758837258668</v>
      </c>
      <c r="R93" s="22">
        <v>23.249492001798359</v>
      </c>
      <c r="S93" s="22">
        <v>23.670416370127633</v>
      </c>
      <c r="T93" s="22">
        <v>6.9097115922936547</v>
      </c>
      <c r="U93" s="22">
        <v>16.349852361834362</v>
      </c>
      <c r="V93" s="22">
        <v>20.404898870973817</v>
      </c>
      <c r="W93" s="22">
        <v>22.07624176323506</v>
      </c>
      <c r="X93" s="22">
        <v>7.032890638408154</v>
      </c>
      <c r="Y93" s="22">
        <v>16.705793294869217</v>
      </c>
      <c r="Z93" s="22">
        <v>27.162420559335306</v>
      </c>
      <c r="AA93" s="22">
        <v>23.401398000657423</v>
      </c>
      <c r="AB93" s="22">
        <v>12.594108070502747</v>
      </c>
      <c r="AC93" s="22">
        <v>14.436452880224452</v>
      </c>
      <c r="AD93" s="22">
        <v>16.559469558766477</v>
      </c>
      <c r="AE93" s="22">
        <v>16.885700595992589</v>
      </c>
      <c r="AF93" s="22">
        <v>20.198085523145135</v>
      </c>
      <c r="AG93" s="22">
        <v>10.412969130397563</v>
      </c>
      <c r="AH93" s="22">
        <v>11.55152863681243</v>
      </c>
      <c r="AI93" s="22">
        <v>12.05544307085918</v>
      </c>
      <c r="AJ93" s="22">
        <v>14.989705306457806</v>
      </c>
      <c r="AK93" s="22">
        <v>8.6550515439477582</v>
      </c>
      <c r="AL93" s="22">
        <v>9.2435039707309947</v>
      </c>
      <c r="AM93" s="22">
        <v>9.3199247799951941</v>
      </c>
      <c r="AN93" s="22">
        <v>13.552653152634496</v>
      </c>
      <c r="AO93" s="22">
        <v>8.2962005984354441</v>
      </c>
      <c r="AP93" s="22">
        <v>11.100644334361384</v>
      </c>
      <c r="AQ93" s="22">
        <v>10.313856683705513</v>
      </c>
      <c r="AR93" s="22">
        <v>11.490420526641024</v>
      </c>
      <c r="AS93" s="22">
        <v>10.071978377549296</v>
      </c>
      <c r="AT93" s="22">
        <v>9.9509969850689082</v>
      </c>
      <c r="AU93" s="22">
        <v>7.2001119308720263</v>
      </c>
      <c r="AV93" s="22">
        <v>9.1797039118485344</v>
      </c>
      <c r="AW93" s="22">
        <v>9.5895029225460213</v>
      </c>
      <c r="AX93" s="22">
        <v>9.6566999956536179</v>
      </c>
      <c r="AY93" s="22">
        <v>8.3681469705567828</v>
      </c>
      <c r="AZ93" s="22">
        <v>9.1123840702448344</v>
      </c>
      <c r="BA93" s="22">
        <v>8.6090968864217707</v>
      </c>
      <c r="BB93" s="22">
        <v>3.9614344278168492</v>
      </c>
      <c r="BC93" s="22">
        <v>6.6014656822344335</v>
      </c>
      <c r="BD93" s="22">
        <v>6.8042735049999985</v>
      </c>
    </row>
    <row r="94" spans="2:56" ht="15" customHeight="1">
      <c r="B94" s="104">
        <v>3.0453038674032928E-2</v>
      </c>
      <c r="C94" s="9"/>
      <c r="D94" s="9">
        <v>31</v>
      </c>
      <c r="E94" s="9" t="s">
        <v>85</v>
      </c>
      <c r="F94" s="9" t="s">
        <v>108</v>
      </c>
      <c r="G94" s="20"/>
      <c r="H94" s="21">
        <v>23</v>
      </c>
      <c r="I94" s="10"/>
      <c r="J94" s="9" t="s">
        <v>85</v>
      </c>
      <c r="K94" s="9" t="s">
        <v>85</v>
      </c>
      <c r="L94" s="22"/>
      <c r="M94" s="22">
        <v>14.218584660319307</v>
      </c>
      <c r="N94" s="22">
        <v>15.340048634209213</v>
      </c>
      <c r="O94" s="22">
        <v>13.683515969046233</v>
      </c>
      <c r="P94" s="22">
        <v>17.088996964909363</v>
      </c>
      <c r="Q94" s="22">
        <v>14.938562596599692</v>
      </c>
      <c r="R94" s="22">
        <v>15.324309119010818</v>
      </c>
      <c r="S94" s="22">
        <v>15.70940030911901</v>
      </c>
      <c r="T94" s="22">
        <v>18.378763523956721</v>
      </c>
      <c r="U94" s="22">
        <v>16.303195043103447</v>
      </c>
      <c r="V94" s="22">
        <v>15.38286637931034</v>
      </c>
      <c r="W94" s="22">
        <v>16.70049568965517</v>
      </c>
      <c r="X94" s="22">
        <v>19.269547413793099</v>
      </c>
      <c r="Y94" s="22">
        <v>17.841102812499997</v>
      </c>
      <c r="Z94" s="22">
        <v>18.236422499999996</v>
      </c>
      <c r="AA94" s="22">
        <v>21.349296874999997</v>
      </c>
      <c r="AB94" s="22">
        <v>22.277399999999997</v>
      </c>
      <c r="AC94" s="22">
        <v>19.555531233522224</v>
      </c>
      <c r="AD94" s="22">
        <v>16.993050041101519</v>
      </c>
      <c r="AE94" s="22">
        <v>16.820729842931936</v>
      </c>
      <c r="AF94" s="22">
        <v>14.220309999999998</v>
      </c>
      <c r="AG94" s="22">
        <v>11.932608251807739</v>
      </c>
      <c r="AH94" s="22">
        <v>8.9049784217016033</v>
      </c>
      <c r="AI94" s="22">
        <v>13.382515183246072</v>
      </c>
      <c r="AJ94" s="22">
        <v>8.9279402942117017</v>
      </c>
      <c r="AK94" s="22">
        <v>9.7801463207145876</v>
      </c>
      <c r="AL94" s="22">
        <v>8.6934140156185791</v>
      </c>
      <c r="AM94" s="22">
        <v>9.6532502617801033</v>
      </c>
      <c r="AN94" s="22">
        <v>10.186645922609529</v>
      </c>
      <c r="AO94" s="22">
        <v>9.4215226286686509</v>
      </c>
      <c r="AP94" s="22">
        <v>8.1359131113851202</v>
      </c>
      <c r="AQ94" s="22">
        <v>10.607068062827222</v>
      </c>
      <c r="AR94" s="22">
        <v>11.643975107131434</v>
      </c>
      <c r="AS94" s="22">
        <v>10.072598760102085</v>
      </c>
      <c r="AT94" s="22">
        <v>8.8795044225236328</v>
      </c>
      <c r="AU94" s="22">
        <v>11.477774869109945</v>
      </c>
      <c r="AV94" s="22">
        <v>12.53949311570195</v>
      </c>
      <c r="AW94" s="22">
        <v>10.506502710506167</v>
      </c>
      <c r="AX94" s="22">
        <v>9.1816845994245782</v>
      </c>
      <c r="AY94" s="22">
        <v>11.799886125654448</v>
      </c>
      <c r="AZ94" s="22">
        <v>12.96267790917301</v>
      </c>
      <c r="BA94" s="22">
        <v>9.5728024394555522</v>
      </c>
      <c r="BB94" s="22">
        <v>3.638923839769832</v>
      </c>
      <c r="BC94" s="22">
        <v>9.4520345994245787</v>
      </c>
      <c r="BD94" s="22">
        <v>10.620860118255708</v>
      </c>
    </row>
    <row r="95" spans="2:56" ht="15" customHeight="1">
      <c r="B95" s="104">
        <v>0.51908580818522254</v>
      </c>
      <c r="C95" s="9"/>
      <c r="D95" s="9">
        <v>32</v>
      </c>
      <c r="E95" s="9" t="s">
        <v>86</v>
      </c>
      <c r="F95" s="9" t="s">
        <v>108</v>
      </c>
      <c r="G95" s="20"/>
      <c r="H95" s="21">
        <v>24</v>
      </c>
      <c r="I95" s="10"/>
      <c r="J95" s="9" t="s">
        <v>86</v>
      </c>
      <c r="K95" s="9" t="s">
        <v>86</v>
      </c>
      <c r="L95" s="22"/>
      <c r="M95" s="22">
        <v>34.700858197985198</v>
      </c>
      <c r="N95" s="22">
        <v>42.034664368595386</v>
      </c>
      <c r="O95" s="22">
        <v>44.985466926840495</v>
      </c>
      <c r="P95" s="22">
        <v>68.867614101778571</v>
      </c>
      <c r="Q95" s="22">
        <v>31.152547680883774</v>
      </c>
      <c r="R95" s="22">
        <v>38.983193645512245</v>
      </c>
      <c r="S95" s="22">
        <v>42.200945373420751</v>
      </c>
      <c r="T95" s="22">
        <v>62.091837445877829</v>
      </c>
      <c r="U95" s="22">
        <v>28.274691771067754</v>
      </c>
      <c r="V95" s="22">
        <v>35.940265735093249</v>
      </c>
      <c r="W95" s="22">
        <v>40.865445745588303</v>
      </c>
      <c r="X95" s="22">
        <v>57.488792631986577</v>
      </c>
      <c r="Y95" s="22">
        <v>31.365997981864865</v>
      </c>
      <c r="Z95" s="22">
        <v>36.638810002765425</v>
      </c>
      <c r="AA95" s="22">
        <v>37.888416598875139</v>
      </c>
      <c r="AB95" s="22">
        <v>59.91800661725609</v>
      </c>
      <c r="AC95" s="22">
        <v>32.160869465722094</v>
      </c>
      <c r="AD95" s="22">
        <v>38.603734554232389</v>
      </c>
      <c r="AE95" s="22">
        <v>38.239795975991868</v>
      </c>
      <c r="AF95" s="22">
        <v>59.513710694563301</v>
      </c>
      <c r="AG95" s="22">
        <v>32.729201815646569</v>
      </c>
      <c r="AH95" s="22">
        <v>39.048085439643394</v>
      </c>
      <c r="AI95" s="22">
        <v>38.157801717973676</v>
      </c>
      <c r="AJ95" s="22">
        <v>60.336068373223071</v>
      </c>
      <c r="AK95" s="22">
        <v>32.421764309475968</v>
      </c>
      <c r="AL95" s="22">
        <v>38.514105941934375</v>
      </c>
      <c r="AM95" s="22">
        <v>37.315125024716131</v>
      </c>
      <c r="AN95" s="22">
        <v>59.19961548297394</v>
      </c>
      <c r="AO95" s="22">
        <v>32.999519363161902</v>
      </c>
      <c r="AP95" s="22">
        <v>39.845462040868398</v>
      </c>
      <c r="AQ95" s="22">
        <v>38.821640565192581</v>
      </c>
      <c r="AR95" s="22">
        <v>61.873354201939989</v>
      </c>
      <c r="AS95" s="22">
        <v>34.117941307522635</v>
      </c>
      <c r="AT95" s="22">
        <v>41.280559756838485</v>
      </c>
      <c r="AU95" s="22">
        <v>40.106053417100505</v>
      </c>
      <c r="AV95" s="22">
        <v>63.171558175206769</v>
      </c>
      <c r="AW95" s="22">
        <v>34.38699498490125</v>
      </c>
      <c r="AX95" s="22">
        <v>41.472521198618772</v>
      </c>
      <c r="AY95" s="22">
        <v>40.733097694187414</v>
      </c>
      <c r="AZ95" s="22">
        <v>64.340929861647979</v>
      </c>
      <c r="BA95" s="22">
        <v>32.238625687166063</v>
      </c>
      <c r="BB95" s="22">
        <v>27.157885727080703</v>
      </c>
      <c r="BC95" s="22">
        <v>36.737838337545277</v>
      </c>
      <c r="BD95" s="22">
        <v>62.520652909000788</v>
      </c>
    </row>
    <row r="96" spans="2:56" ht="15" customHeight="1">
      <c r="B96" s="104">
        <v>0.74244474316601017</v>
      </c>
      <c r="C96" s="9"/>
      <c r="D96" s="9">
        <v>33</v>
      </c>
      <c r="E96" s="9" t="s">
        <v>87</v>
      </c>
      <c r="F96" s="9" t="s">
        <v>108</v>
      </c>
      <c r="G96" s="20"/>
      <c r="H96" s="21">
        <v>25</v>
      </c>
      <c r="I96" s="10"/>
      <c r="J96" s="9" t="s">
        <v>87</v>
      </c>
      <c r="K96" s="9" t="s">
        <v>87</v>
      </c>
      <c r="L96" s="22"/>
      <c r="M96" s="22">
        <v>22.952142579583995</v>
      </c>
      <c r="N96" s="22">
        <v>23.883684919066102</v>
      </c>
      <c r="O96" s="22">
        <v>31.0699805039472</v>
      </c>
      <c r="P96" s="22">
        <v>44.427004110488411</v>
      </c>
      <c r="Q96" s="22">
        <v>21.073225243510961</v>
      </c>
      <c r="R96" s="22">
        <v>22.623572599017741</v>
      </c>
      <c r="S96" s="22">
        <v>30.248503001876735</v>
      </c>
      <c r="T96" s="22">
        <v>41.93630665465782</v>
      </c>
      <c r="U96" s="22">
        <v>19.349981448600332</v>
      </c>
      <c r="V96" s="22">
        <v>20.080228485150357</v>
      </c>
      <c r="W96" s="22">
        <v>27.699744114312601</v>
      </c>
      <c r="X96" s="22">
        <v>39.923915242504457</v>
      </c>
      <c r="Y96" s="22">
        <v>20.650412482246804</v>
      </c>
      <c r="Z96" s="22">
        <v>24.02891216612392</v>
      </c>
      <c r="AA96" s="22">
        <v>25.306112486098371</v>
      </c>
      <c r="AB96" s="22">
        <v>42.517090684675672</v>
      </c>
      <c r="AC96" s="22">
        <v>21.519548340618961</v>
      </c>
      <c r="AD96" s="22">
        <v>25.020066300968114</v>
      </c>
      <c r="AE96" s="22">
        <v>26.214198059353905</v>
      </c>
      <c r="AF96" s="22">
        <v>43.803704747627471</v>
      </c>
      <c r="AG96" s="22">
        <v>22.18532252786261</v>
      </c>
      <c r="AH96" s="22">
        <v>25.640942375103112</v>
      </c>
      <c r="AI96" s="22">
        <v>26.487241528878965</v>
      </c>
      <c r="AJ96" s="22">
        <v>45.183068737191086</v>
      </c>
      <c r="AK96" s="22">
        <v>22.300505544934758</v>
      </c>
      <c r="AL96" s="22">
        <v>25.809369928834787</v>
      </c>
      <c r="AM96" s="22">
        <v>25.982192270429838</v>
      </c>
      <c r="AN96" s="22">
        <v>44.684175591334103</v>
      </c>
      <c r="AO96" s="22">
        <v>22.69649540872787</v>
      </c>
      <c r="AP96" s="22">
        <v>26.824140999667058</v>
      </c>
      <c r="AQ96" s="22">
        <v>27.196352073191967</v>
      </c>
      <c r="AR96" s="22">
        <v>46.940585715718157</v>
      </c>
      <c r="AS96" s="22">
        <v>23.675623507239361</v>
      </c>
      <c r="AT96" s="22">
        <v>28.267218832858678</v>
      </c>
      <c r="AU96" s="22">
        <v>28.287922101001438</v>
      </c>
      <c r="AV96" s="22">
        <v>48.145747873525579</v>
      </c>
      <c r="AW96" s="22">
        <v>23.979999999999993</v>
      </c>
      <c r="AX96" s="22">
        <v>28.669999999999998</v>
      </c>
      <c r="AY96" s="22">
        <v>29.25</v>
      </c>
      <c r="AZ96" s="22">
        <v>49.2</v>
      </c>
      <c r="BA96" s="22">
        <v>22.799999999999997</v>
      </c>
      <c r="BB96" s="22">
        <v>18.549999999999997</v>
      </c>
      <c r="BC96" s="22">
        <v>28.169999999999995</v>
      </c>
      <c r="BD96" s="22">
        <v>48.680000000000007</v>
      </c>
    </row>
    <row r="97" spans="2:56" ht="15" customHeight="1">
      <c r="B97" s="104">
        <v>0.47618703893516612</v>
      </c>
      <c r="C97" s="9"/>
      <c r="D97" s="9">
        <v>34</v>
      </c>
      <c r="E97" s="9" t="s">
        <v>88</v>
      </c>
      <c r="F97" s="9" t="s">
        <v>108</v>
      </c>
      <c r="G97" s="20"/>
      <c r="H97" s="21">
        <v>26</v>
      </c>
      <c r="I97" s="10"/>
      <c r="J97" s="9" t="s">
        <v>88</v>
      </c>
      <c r="K97" s="9" t="s">
        <v>88</v>
      </c>
      <c r="L97" s="22"/>
      <c r="M97" s="22">
        <v>2.8614456072876675</v>
      </c>
      <c r="N97" s="22">
        <v>4.477047203650959</v>
      </c>
      <c r="O97" s="22">
        <v>3.7435230306801563</v>
      </c>
      <c r="P97" s="22">
        <v>5.6584237802831217</v>
      </c>
      <c r="Q97" s="22">
        <v>2.5484860043987108</v>
      </c>
      <c r="R97" s="22">
        <v>3.8591231400386854</v>
      </c>
      <c r="S97" s="22">
        <v>3.2816339836480024</v>
      </c>
      <c r="T97" s="22">
        <v>4.9227404619474706</v>
      </c>
      <c r="U97" s="22">
        <v>2.2768841856854132</v>
      </c>
      <c r="V97" s="22">
        <v>3.5339930607460053</v>
      </c>
      <c r="W97" s="22">
        <v>2.975288047166404</v>
      </c>
      <c r="X97" s="22">
        <v>4.4051470583375956</v>
      </c>
      <c r="Y97" s="22">
        <v>2.5583815693037097</v>
      </c>
      <c r="Z97" s="22">
        <v>3.1284910080087984</v>
      </c>
      <c r="AA97" s="22">
        <v>2.491524050451642</v>
      </c>
      <c r="AB97" s="22">
        <v>5.0198173369838059</v>
      </c>
      <c r="AC97" s="22">
        <v>2.6029999999999998</v>
      </c>
      <c r="AD97" s="22">
        <v>3.2834000000000003</v>
      </c>
      <c r="AE97" s="22">
        <v>2.6339999999999995</v>
      </c>
      <c r="AF97" s="22">
        <v>5.4360000000000008</v>
      </c>
      <c r="AG97" s="22">
        <v>2.7021999999999995</v>
      </c>
      <c r="AH97" s="22">
        <v>3.4634499999999995</v>
      </c>
      <c r="AI97" s="22">
        <v>2.6568999999999998</v>
      </c>
      <c r="AJ97" s="22">
        <v>5.3442999999999996</v>
      </c>
      <c r="AK97" s="22">
        <v>2.6572</v>
      </c>
      <c r="AL97" s="22">
        <v>3.4215999999999993</v>
      </c>
      <c r="AM97" s="22">
        <v>2.5979299999999999</v>
      </c>
      <c r="AN97" s="22">
        <v>5.1127000000000002</v>
      </c>
      <c r="AO97" s="22">
        <v>2.7170000000000005</v>
      </c>
      <c r="AP97" s="22">
        <v>3.5236999999999994</v>
      </c>
      <c r="AQ97" s="22">
        <v>2.6180500000000002</v>
      </c>
      <c r="AR97" s="22">
        <v>5.25786</v>
      </c>
      <c r="AS97" s="22">
        <v>2.7255000000000007</v>
      </c>
      <c r="AT97" s="22">
        <v>3.5554999999999999</v>
      </c>
      <c r="AU97" s="22">
        <v>2.6375000000000006</v>
      </c>
      <c r="AV97" s="22">
        <v>5.3554999999999993</v>
      </c>
      <c r="AW97" s="22">
        <v>2.7610000000000001</v>
      </c>
      <c r="AX97" s="22">
        <v>3.5979999999999999</v>
      </c>
      <c r="AY97" s="22">
        <v>2.6150000000000002</v>
      </c>
      <c r="AZ97" s="22">
        <v>5.47</v>
      </c>
      <c r="BA97" s="22">
        <v>2.5889999999999995</v>
      </c>
      <c r="BB97" s="22">
        <v>2.016</v>
      </c>
      <c r="BC97" s="22">
        <v>2.504</v>
      </c>
      <c r="BD97" s="22">
        <v>5.7</v>
      </c>
    </row>
    <row r="98" spans="2:56" ht="15" customHeight="1">
      <c r="B98" s="104">
        <v>-2.5712526364842003E-2</v>
      </c>
      <c r="C98" s="9"/>
      <c r="D98" s="9">
        <v>35</v>
      </c>
      <c r="E98" s="9" t="s">
        <v>89</v>
      </c>
      <c r="F98" s="9" t="s">
        <v>108</v>
      </c>
      <c r="G98" s="20"/>
      <c r="H98" s="21">
        <v>27</v>
      </c>
      <c r="I98" s="10"/>
      <c r="J98" s="9" t="s">
        <v>89</v>
      </c>
      <c r="K98" s="9" t="s">
        <v>89</v>
      </c>
      <c r="L98" s="22"/>
      <c r="M98" s="22">
        <v>4.8192820636649643</v>
      </c>
      <c r="N98" s="22">
        <v>5.9957342019276663</v>
      </c>
      <c r="O98" s="22">
        <v>4.0195311466575347</v>
      </c>
      <c r="P98" s="22">
        <v>7.9319764437641247</v>
      </c>
      <c r="Q98" s="22">
        <v>3.5639453523936515</v>
      </c>
      <c r="R98" s="22">
        <v>5.0661330922226</v>
      </c>
      <c r="S98" s="22">
        <v>3.6043754796578975</v>
      </c>
      <c r="T98" s="22">
        <v>6.6822754603221277</v>
      </c>
      <c r="U98" s="22">
        <v>2.8492618325620223</v>
      </c>
      <c r="V98" s="22">
        <v>4.3123677437634296</v>
      </c>
      <c r="W98" s="22">
        <v>4.1970262257721931</v>
      </c>
      <c r="X98" s="22">
        <v>3.9025978268238495</v>
      </c>
      <c r="Y98" s="22">
        <v>3.5003853895264601</v>
      </c>
      <c r="Z98" s="22">
        <v>3.9025887648849573</v>
      </c>
      <c r="AA98" s="22">
        <v>4.2460684772489881</v>
      </c>
      <c r="AB98" s="22">
        <v>4.2230665362225457</v>
      </c>
      <c r="AC98" s="22">
        <v>3.7847148703583233</v>
      </c>
      <c r="AD98" s="22">
        <v>3.8940083868172204</v>
      </c>
      <c r="AE98" s="22">
        <v>4.1696674100235533</v>
      </c>
      <c r="AF98" s="22">
        <v>3.9294316217286576</v>
      </c>
      <c r="AG98" s="22">
        <v>3.9788834841796779</v>
      </c>
      <c r="AH98" s="22">
        <v>4.168459189174273</v>
      </c>
      <c r="AI98" s="22">
        <v>4.3575944781960967</v>
      </c>
      <c r="AJ98" s="22">
        <v>4.1330230438314048</v>
      </c>
      <c r="AK98" s="22">
        <v>3.865477580896441</v>
      </c>
      <c r="AL98" s="22">
        <v>4.0150362297155597</v>
      </c>
      <c r="AM98" s="22">
        <v>4.1347147542862928</v>
      </c>
      <c r="AN98" s="22">
        <v>3.9363718916398351</v>
      </c>
      <c r="AO98" s="22">
        <v>3.9750239544340311</v>
      </c>
      <c r="AP98" s="22">
        <v>4.1916880412013366</v>
      </c>
      <c r="AQ98" s="22">
        <v>4.3464504920006073</v>
      </c>
      <c r="AR98" s="22">
        <v>4.0880404862218258</v>
      </c>
      <c r="AS98" s="22">
        <v>4.1086078002832744</v>
      </c>
      <c r="AT98" s="22">
        <v>4.2120163339798147</v>
      </c>
      <c r="AU98" s="22">
        <v>4.4414875560990712</v>
      </c>
      <c r="AV98" s="22">
        <v>4.0731107016811903</v>
      </c>
      <c r="AW98" s="22">
        <v>4.1406954849012569</v>
      </c>
      <c r="AX98" s="22">
        <v>4.1909878381187688</v>
      </c>
      <c r="AY98" s="22">
        <v>4.3381661845874113</v>
      </c>
      <c r="AZ98" s="22">
        <v>3.9733142736479703</v>
      </c>
      <c r="BA98" s="22">
        <v>3.5195911621660674</v>
      </c>
      <c r="BB98" s="22">
        <v>2.9454972872307095</v>
      </c>
      <c r="BC98" s="22">
        <v>2.9588178308252804</v>
      </c>
      <c r="BD98" s="22">
        <v>3.1964014886007752</v>
      </c>
    </row>
    <row r="99" spans="2:56" ht="15" customHeight="1">
      <c r="B99" s="104">
        <v>-5.3481102589363116E-2</v>
      </c>
      <c r="C99" s="9"/>
      <c r="D99" s="9">
        <v>36</v>
      </c>
      <c r="E99" s="9" t="s">
        <v>90</v>
      </c>
      <c r="F99" s="9" t="s">
        <v>108</v>
      </c>
      <c r="G99" s="20"/>
      <c r="H99" s="21">
        <v>28</v>
      </c>
      <c r="I99" s="10"/>
      <c r="J99" s="9" t="s">
        <v>90</v>
      </c>
      <c r="K99" s="9" t="s">
        <v>90</v>
      </c>
      <c r="L99" s="22"/>
      <c r="M99" s="22">
        <v>4.0679879474485698</v>
      </c>
      <c r="N99" s="22">
        <v>7.6781980439506583</v>
      </c>
      <c r="O99" s="22">
        <v>6.1524322455556035</v>
      </c>
      <c r="P99" s="22">
        <v>10.850209767242914</v>
      </c>
      <c r="Q99" s="22">
        <v>3.9668910805804503</v>
      </c>
      <c r="R99" s="22">
        <v>7.4343648142332146</v>
      </c>
      <c r="S99" s="22">
        <v>5.0664329082381201</v>
      </c>
      <c r="T99" s="22">
        <v>8.5505148689504136</v>
      </c>
      <c r="U99" s="22">
        <v>3.7985643042199873</v>
      </c>
      <c r="V99" s="22">
        <v>8.0136764454334504</v>
      </c>
      <c r="W99" s="22">
        <v>5.9933873583371016</v>
      </c>
      <c r="X99" s="22">
        <v>9.2571325043206709</v>
      </c>
      <c r="Y99" s="22">
        <v>4.6568185407878913</v>
      </c>
      <c r="Z99" s="22">
        <v>5.5788180637477529</v>
      </c>
      <c r="AA99" s="22">
        <v>5.8447115850761442</v>
      </c>
      <c r="AB99" s="22">
        <v>8.1580320593740652</v>
      </c>
      <c r="AC99" s="22">
        <v>4.2536062547448088</v>
      </c>
      <c r="AD99" s="22">
        <v>6.4062598664470496</v>
      </c>
      <c r="AE99" s="22">
        <v>5.2219305066144113</v>
      </c>
      <c r="AF99" s="22">
        <v>6.3445743252071694</v>
      </c>
      <c r="AG99" s="22">
        <v>3.8627958036042815</v>
      </c>
      <c r="AH99" s="22">
        <v>5.7752338753660144</v>
      </c>
      <c r="AI99" s="22">
        <v>4.6560657108986154</v>
      </c>
      <c r="AJ99" s="22">
        <v>5.6756765922005776</v>
      </c>
      <c r="AK99" s="22">
        <v>3.5985811836447654</v>
      </c>
      <c r="AL99" s="22">
        <v>5.2680997833840317</v>
      </c>
      <c r="AM99" s="22">
        <v>4.6002879999999999</v>
      </c>
      <c r="AN99" s="22">
        <v>5.4663679999999992</v>
      </c>
      <c r="AO99" s="22">
        <v>3.6109999999999998</v>
      </c>
      <c r="AP99" s="22">
        <v>5.3059329999999996</v>
      </c>
      <c r="AQ99" s="22">
        <v>4.6607880000000002</v>
      </c>
      <c r="AR99" s="22">
        <v>5.5868679999999991</v>
      </c>
      <c r="AS99" s="22">
        <v>3.6082099999999993</v>
      </c>
      <c r="AT99" s="22">
        <v>5.2458245899999998</v>
      </c>
      <c r="AU99" s="22">
        <v>4.7391437600000001</v>
      </c>
      <c r="AV99" s="22">
        <v>5.5971995999999997</v>
      </c>
      <c r="AW99" s="22">
        <v>3.5052994999999996</v>
      </c>
      <c r="AX99" s="22">
        <v>5.0135333604999994</v>
      </c>
      <c r="AY99" s="22">
        <v>4.529931509599999</v>
      </c>
      <c r="AZ99" s="22">
        <v>5.6976155879999997</v>
      </c>
      <c r="BA99" s="22">
        <v>3.3300345249999994</v>
      </c>
      <c r="BB99" s="22">
        <v>3.6463884398499995</v>
      </c>
      <c r="BC99" s="22">
        <v>3.1050205067199999</v>
      </c>
      <c r="BD99" s="22">
        <v>4.9442514204000005</v>
      </c>
    </row>
    <row r="100" spans="2:56" ht="15" customHeight="1">
      <c r="B100" s="104">
        <v>1.3693787837154527</v>
      </c>
      <c r="C100" s="9"/>
      <c r="D100" s="9">
        <v>37</v>
      </c>
      <c r="E100" s="9" t="s">
        <v>91</v>
      </c>
      <c r="F100" s="9" t="s">
        <v>108</v>
      </c>
      <c r="G100" s="20"/>
      <c r="H100" s="21">
        <v>29</v>
      </c>
      <c r="I100" s="10"/>
      <c r="J100" s="9" t="s">
        <v>91</v>
      </c>
      <c r="K100" s="9" t="s">
        <v>91</v>
      </c>
      <c r="L100" s="22"/>
      <c r="M100" s="22">
        <v>17.973179829421198</v>
      </c>
      <c r="N100" s="22">
        <v>21.085756554206831</v>
      </c>
      <c r="O100" s="22">
        <v>16.035556421357484</v>
      </c>
      <c r="P100" s="22">
        <v>51.122887017437186</v>
      </c>
      <c r="Q100" s="22">
        <v>14.576800528756038</v>
      </c>
      <c r="R100" s="22">
        <v>17.999482694138351</v>
      </c>
      <c r="S100" s="22">
        <v>13.008477846917152</v>
      </c>
      <c r="T100" s="22">
        <v>42.182261084378354</v>
      </c>
      <c r="U100" s="22">
        <v>12.694180558019234</v>
      </c>
      <c r="V100" s="22">
        <v>15.563041456268792</v>
      </c>
      <c r="W100" s="22">
        <v>11.617890379303271</v>
      </c>
      <c r="X100" s="22">
        <v>37.546387912495426</v>
      </c>
      <c r="Y100" s="22">
        <v>12.269818803316491</v>
      </c>
      <c r="Z100" s="22">
        <v>14.197083125610426</v>
      </c>
      <c r="AA100" s="22">
        <v>12.532967433813043</v>
      </c>
      <c r="AB100" s="22">
        <v>36.05572589407474</v>
      </c>
      <c r="AC100" s="22">
        <v>13.191429651969786</v>
      </c>
      <c r="AD100" s="22">
        <v>15.057227426705523</v>
      </c>
      <c r="AE100" s="22">
        <v>13.040955010336287</v>
      </c>
      <c r="AF100" s="22">
        <v>36.746036607010765</v>
      </c>
      <c r="AG100" s="22">
        <v>13.080630732499682</v>
      </c>
      <c r="AH100" s="22">
        <v>14.844117508245859</v>
      </c>
      <c r="AI100" s="22">
        <v>13.057107237256517</v>
      </c>
      <c r="AJ100" s="22">
        <v>36.392308397511208</v>
      </c>
      <c r="AK100" s="22">
        <v>13.08369473278335</v>
      </c>
      <c r="AL100" s="22">
        <v>14.845206744304573</v>
      </c>
      <c r="AM100" s="22">
        <v>12.804146073967328</v>
      </c>
      <c r="AN100" s="22">
        <v>35.392076445327035</v>
      </c>
      <c r="AO100" s="22">
        <v>12.725734816531686</v>
      </c>
      <c r="AP100" s="22">
        <v>14.39927279491752</v>
      </c>
      <c r="AQ100" s="22">
        <v>12.559133438851832</v>
      </c>
      <c r="AR100" s="22">
        <v>34.333499427136218</v>
      </c>
      <c r="AS100" s="22">
        <v>12.841819764426099</v>
      </c>
      <c r="AT100" s="22">
        <v>14.431118318208636</v>
      </c>
      <c r="AU100" s="22">
        <v>12.587690486465812</v>
      </c>
      <c r="AV100" s="22">
        <v>33.531381513806181</v>
      </c>
      <c r="AW100" s="22">
        <v>12.662911988582316</v>
      </c>
      <c r="AX100" s="22">
        <v>14.20561155843588</v>
      </c>
      <c r="AY100" s="22">
        <v>12.380081494508062</v>
      </c>
      <c r="AZ100" s="22">
        <v>32.822579626531734</v>
      </c>
      <c r="BA100" s="22">
        <v>10.716379188578205</v>
      </c>
      <c r="BB100" s="22">
        <v>7.8311259726065625</v>
      </c>
      <c r="BC100" s="22">
        <v>10.406812886735947</v>
      </c>
      <c r="BD100" s="22">
        <v>27.75329157058254</v>
      </c>
    </row>
    <row r="101" spans="2:56" ht="15" customHeight="1">
      <c r="B101" s="104">
        <v>1.320674696365304</v>
      </c>
      <c r="C101" s="9"/>
      <c r="D101" s="9">
        <v>38</v>
      </c>
      <c r="E101" s="9" t="s">
        <v>92</v>
      </c>
      <c r="F101" s="9" t="s">
        <v>108</v>
      </c>
      <c r="G101" s="20"/>
      <c r="H101" s="21">
        <v>30</v>
      </c>
      <c r="I101" s="10"/>
      <c r="J101" s="9" t="s">
        <v>92</v>
      </c>
      <c r="K101" s="9" t="s">
        <v>92</v>
      </c>
      <c r="L101" s="22"/>
      <c r="M101" s="22">
        <v>4.087235590621904</v>
      </c>
      <c r="N101" s="22">
        <v>3.7985870385282454</v>
      </c>
      <c r="O101" s="22">
        <v>2.5689547974479678</v>
      </c>
      <c r="P101" s="22">
        <v>10.264081330525272</v>
      </c>
      <c r="Q101" s="22">
        <v>3.7017948949724522</v>
      </c>
      <c r="R101" s="22">
        <v>4.1001127066115703</v>
      </c>
      <c r="S101" s="22">
        <v>2.4376843836088158</v>
      </c>
      <c r="T101" s="22">
        <v>8.9746826446280998</v>
      </c>
      <c r="U101" s="22">
        <v>3.0568122814240333</v>
      </c>
      <c r="V101" s="22">
        <v>3.3057289064571815</v>
      </c>
      <c r="W101" s="22">
        <v>2.0017810782617405</v>
      </c>
      <c r="X101" s="22">
        <v>7.3510097349178176</v>
      </c>
      <c r="Y101" s="22">
        <v>2.7828940387985996</v>
      </c>
      <c r="Z101" s="22">
        <v>2.9202543982122586</v>
      </c>
      <c r="AA101" s="22">
        <v>2.139514159560854</v>
      </c>
      <c r="AB101" s="22">
        <v>7.0383312235147981</v>
      </c>
      <c r="AC101" s="22">
        <v>2.8549999999999995</v>
      </c>
      <c r="AD101" s="22">
        <v>2.6967999999999996</v>
      </c>
      <c r="AE101" s="22">
        <v>2.0549999999999997</v>
      </c>
      <c r="AF101" s="22">
        <v>6.5525000000000002</v>
      </c>
      <c r="AG101" s="22">
        <v>2.76</v>
      </c>
      <c r="AH101" s="22">
        <v>2.5783449999999997</v>
      </c>
      <c r="AI101" s="22">
        <v>1.9720000000000004</v>
      </c>
      <c r="AJ101" s="22">
        <v>6.2629999999999999</v>
      </c>
      <c r="AK101" s="22">
        <v>2.8070000000000004</v>
      </c>
      <c r="AL101" s="22">
        <v>2.5251950000000001</v>
      </c>
      <c r="AM101" s="22">
        <v>1.9399999999999995</v>
      </c>
      <c r="AN101" s="22">
        <v>6.1035000000000004</v>
      </c>
      <c r="AO101" s="22">
        <v>2.7489999999999997</v>
      </c>
      <c r="AP101" s="22">
        <v>2.5035000000000003</v>
      </c>
      <c r="AQ101" s="22">
        <v>1.9310000000000005</v>
      </c>
      <c r="AR101" s="22">
        <v>6.1280000000000001</v>
      </c>
      <c r="AS101" s="22">
        <v>2.7819999999999996</v>
      </c>
      <c r="AT101" s="22">
        <v>2.4135</v>
      </c>
      <c r="AU101" s="22">
        <v>1.8679999999999999</v>
      </c>
      <c r="AV101" s="22">
        <v>5.9338499999999996</v>
      </c>
      <c r="AW101" s="22">
        <v>2.6890000000000001</v>
      </c>
      <c r="AX101" s="22">
        <v>2.3289999999999997</v>
      </c>
      <c r="AY101" s="22">
        <v>1.891</v>
      </c>
      <c r="AZ101" s="22">
        <v>5.74085</v>
      </c>
      <c r="BA101" s="22">
        <v>2.3639999999999999</v>
      </c>
      <c r="BB101" s="22">
        <v>1.421</v>
      </c>
      <c r="BC101" s="22">
        <v>2.0670000000000002</v>
      </c>
      <c r="BD101" s="22">
        <v>4.93</v>
      </c>
    </row>
    <row r="102" spans="2:56" ht="15" customHeight="1">
      <c r="B102" s="104">
        <v>1.5650401073776248</v>
      </c>
      <c r="C102" s="9"/>
      <c r="D102" s="9">
        <v>39</v>
      </c>
      <c r="E102" s="9" t="s">
        <v>93</v>
      </c>
      <c r="F102" s="9" t="s">
        <v>108</v>
      </c>
      <c r="G102" s="20"/>
      <c r="H102" s="21">
        <v>31</v>
      </c>
      <c r="I102" s="10"/>
      <c r="J102" s="9" t="s">
        <v>93</v>
      </c>
      <c r="K102" s="9" t="s">
        <v>93</v>
      </c>
      <c r="L102" s="22"/>
      <c r="M102" s="22">
        <v>2.4811652995720399</v>
      </c>
      <c r="N102" s="22">
        <v>2.5608238231098426</v>
      </c>
      <c r="O102" s="22">
        <v>1.4660975392296711</v>
      </c>
      <c r="P102" s="22">
        <v>7.1963944365192578</v>
      </c>
      <c r="Q102" s="22">
        <v>2.0497665662650602</v>
      </c>
      <c r="R102" s="22">
        <v>1.9911551204819271</v>
      </c>
      <c r="S102" s="22">
        <v>1.4497665662650605</v>
      </c>
      <c r="T102" s="22">
        <v>6.5397429718875504</v>
      </c>
      <c r="U102" s="22">
        <v>1.6975435802690897</v>
      </c>
      <c r="V102" s="22">
        <v>1.7883845228557573</v>
      </c>
      <c r="W102" s="22">
        <v>1.3487092784853325</v>
      </c>
      <c r="X102" s="22">
        <v>5.9042042046894494</v>
      </c>
      <c r="Y102" s="22">
        <v>1.7688341883289833</v>
      </c>
      <c r="Z102" s="22">
        <v>1.9846890632805858</v>
      </c>
      <c r="AA102" s="22">
        <v>1.2671665235767737</v>
      </c>
      <c r="AB102" s="22">
        <v>5.074556827351353</v>
      </c>
      <c r="AC102" s="22">
        <v>1.7166804115646932</v>
      </c>
      <c r="AD102" s="22">
        <v>2.0121951492010757</v>
      </c>
      <c r="AE102" s="22">
        <v>1.1674411671675329</v>
      </c>
      <c r="AF102" s="22">
        <v>5.1037809350055641</v>
      </c>
      <c r="AG102" s="22">
        <v>1.7331125160906864</v>
      </c>
      <c r="AH102" s="22">
        <v>2.0656597083064465</v>
      </c>
      <c r="AI102" s="22">
        <v>1.1950655000655572</v>
      </c>
      <c r="AJ102" s="22">
        <v>5.1914999999999996</v>
      </c>
      <c r="AK102" s="22">
        <v>1.7395</v>
      </c>
      <c r="AL102" s="22">
        <v>2.1037500000000002</v>
      </c>
      <c r="AM102" s="22">
        <v>1.1837499999999999</v>
      </c>
      <c r="AN102" s="22">
        <v>5.2985000000000007</v>
      </c>
      <c r="AO102" s="22">
        <v>1.7384999999999995</v>
      </c>
      <c r="AP102" s="22">
        <v>2.1149999999999989</v>
      </c>
      <c r="AQ102" s="22">
        <v>1.2119999999999993</v>
      </c>
      <c r="AR102" s="22">
        <v>5.3599999999999994</v>
      </c>
      <c r="AS102" s="22">
        <v>1.7800000000000002</v>
      </c>
      <c r="AT102" s="22">
        <v>2.1499999999999995</v>
      </c>
      <c r="AU102" s="22">
        <v>1.2499999999999991</v>
      </c>
      <c r="AV102" s="22">
        <v>5.4500000000000011</v>
      </c>
      <c r="AW102" s="22">
        <v>1.7999999999999998</v>
      </c>
      <c r="AX102" s="22">
        <v>2.169</v>
      </c>
      <c r="AY102" s="22">
        <v>1.2299999999999995</v>
      </c>
      <c r="AZ102" s="22">
        <v>5.419999999999999</v>
      </c>
      <c r="BA102" s="22">
        <v>1.6570000000000005</v>
      </c>
      <c r="BB102" s="22">
        <v>1.0599999999999998</v>
      </c>
      <c r="BC102" s="22">
        <v>1.2075000000000002</v>
      </c>
      <c r="BD102" s="22">
        <v>5.12</v>
      </c>
    </row>
    <row r="103" spans="2:56" ht="15" customHeight="1">
      <c r="B103" s="104">
        <v>1.3082706766917291</v>
      </c>
      <c r="C103" s="9"/>
      <c r="D103" s="9">
        <v>40</v>
      </c>
      <c r="E103" s="9" t="s">
        <v>94</v>
      </c>
      <c r="F103" s="9" t="s">
        <v>108</v>
      </c>
      <c r="G103" s="20"/>
      <c r="H103" s="21">
        <v>32</v>
      </c>
      <c r="I103" s="10"/>
      <c r="J103" s="9" t="s">
        <v>94</v>
      </c>
      <c r="K103" s="9" t="s">
        <v>94</v>
      </c>
      <c r="L103" s="22"/>
      <c r="M103" s="22">
        <v>5.1661590257879615</v>
      </c>
      <c r="N103" s="22">
        <v>6.514095988538684</v>
      </c>
      <c r="O103" s="22">
        <v>5.1965247134670483</v>
      </c>
      <c r="P103" s="22">
        <v>17.336638968481381</v>
      </c>
      <c r="Q103" s="22">
        <v>3.929800724637678</v>
      </c>
      <c r="R103" s="22">
        <v>5.4820652173913054</v>
      </c>
      <c r="S103" s="22">
        <v>3.7554064764492754</v>
      </c>
      <c r="T103" s="22">
        <v>13.752672101449278</v>
      </c>
      <c r="U103" s="22">
        <v>3.3881109550561765</v>
      </c>
      <c r="V103" s="22">
        <v>4.6075140449438203</v>
      </c>
      <c r="W103" s="22">
        <v>3.0924087078651668</v>
      </c>
      <c r="X103" s="22">
        <v>11.471404494382014</v>
      </c>
      <c r="Y103" s="22">
        <v>3.2323437500000014</v>
      </c>
      <c r="Z103" s="22">
        <v>4.3290625</v>
      </c>
      <c r="AA103" s="22">
        <v>3.1851562500000004</v>
      </c>
      <c r="AB103" s="22">
        <v>10.3675</v>
      </c>
      <c r="AC103" s="22">
        <v>3.0450000000000039</v>
      </c>
      <c r="AD103" s="22">
        <v>4.1449999999999996</v>
      </c>
      <c r="AE103" s="22">
        <v>3.0250000000000004</v>
      </c>
      <c r="AF103" s="22">
        <v>9.6750000000000007</v>
      </c>
      <c r="AG103" s="22">
        <v>2.8700000000000014</v>
      </c>
      <c r="AH103" s="22">
        <v>3.9899999999999993</v>
      </c>
      <c r="AI103" s="22">
        <v>2.9700000000000029</v>
      </c>
      <c r="AJ103" s="22">
        <v>9.399999999999995</v>
      </c>
      <c r="AK103" s="22">
        <v>2.8099999999999965</v>
      </c>
      <c r="AL103" s="22">
        <v>3.9899999999999993</v>
      </c>
      <c r="AM103" s="22">
        <v>2.9500000000000037</v>
      </c>
      <c r="AN103" s="22">
        <v>9.2070000000000007</v>
      </c>
      <c r="AO103" s="22">
        <v>2.7549999999999994</v>
      </c>
      <c r="AP103" s="22">
        <v>3.9350000000000023</v>
      </c>
      <c r="AQ103" s="22">
        <v>2.9300000000000037</v>
      </c>
      <c r="AR103" s="22">
        <v>9.2050000000000018</v>
      </c>
      <c r="AS103" s="22">
        <v>2.6917500000000012</v>
      </c>
      <c r="AT103" s="22">
        <v>3.9117499999999987</v>
      </c>
      <c r="AU103" s="22">
        <v>2.8617500000000025</v>
      </c>
      <c r="AV103" s="22">
        <v>9.0767499999999988</v>
      </c>
      <c r="AW103" s="22">
        <v>2.661337500000001</v>
      </c>
      <c r="AX103" s="22">
        <v>3.8193375000000001</v>
      </c>
      <c r="AY103" s="22">
        <v>2.8113374999999952</v>
      </c>
      <c r="AZ103" s="22">
        <v>8.8833375000000032</v>
      </c>
      <c r="BA103" s="22">
        <v>2.0420000000000034</v>
      </c>
      <c r="BB103" s="22">
        <v>1.7649999999999992</v>
      </c>
      <c r="BC103" s="22">
        <v>2.3903374999999993</v>
      </c>
      <c r="BD103" s="22">
        <v>8.0820124999999923</v>
      </c>
    </row>
    <row r="104" spans="2:56" ht="15" customHeight="1">
      <c r="B104" s="104">
        <v>0.20718131184411215</v>
      </c>
      <c r="C104" s="9"/>
      <c r="D104" s="9">
        <v>41</v>
      </c>
      <c r="E104" s="9" t="s">
        <v>95</v>
      </c>
      <c r="F104" s="9" t="s">
        <v>108</v>
      </c>
      <c r="G104" s="20"/>
      <c r="H104" s="21">
        <v>33</v>
      </c>
      <c r="I104" s="10"/>
      <c r="J104" s="9" t="s">
        <v>95</v>
      </c>
      <c r="K104" s="9" t="s">
        <v>95</v>
      </c>
      <c r="L104" s="22"/>
      <c r="M104" s="22">
        <v>2.5197539974238747</v>
      </c>
      <c r="N104" s="22">
        <v>3.1901258394162899</v>
      </c>
      <c r="O104" s="22">
        <v>2.4500028381282268</v>
      </c>
      <c r="P104" s="22">
        <v>3.4185239845432518</v>
      </c>
      <c r="Q104" s="22">
        <v>1.8657364239373999</v>
      </c>
      <c r="R104" s="22">
        <v>2.2659193643848479</v>
      </c>
      <c r="S104" s="22">
        <v>1.6739858603231963</v>
      </c>
      <c r="T104" s="22">
        <v>2.3619241797664356</v>
      </c>
      <c r="U104" s="22">
        <v>1.8105107474736559</v>
      </c>
      <c r="V104" s="22">
        <v>2.3012973610735834</v>
      </c>
      <c r="W104" s="22">
        <v>1.7338845938575167</v>
      </c>
      <c r="X104" s="22">
        <v>2.5329436532828971</v>
      </c>
      <c r="Y104" s="22">
        <v>1.5520026779597229</v>
      </c>
      <c r="Z104" s="22">
        <v>1.8751986063796322</v>
      </c>
      <c r="AA104" s="22">
        <v>2.0114049664369196</v>
      </c>
      <c r="AB104" s="22">
        <v>2.3334706119734894</v>
      </c>
      <c r="AC104" s="22">
        <v>1.7555847500504751</v>
      </c>
      <c r="AD104" s="22">
        <v>2.175067750143945</v>
      </c>
      <c r="AE104" s="22">
        <v>1.8541870827348239</v>
      </c>
      <c r="AF104" s="22">
        <v>2.5224196474099707</v>
      </c>
      <c r="AG104" s="22">
        <v>1.7447138123488874</v>
      </c>
      <c r="AH104" s="22">
        <v>2.0690891085570624</v>
      </c>
      <c r="AI104" s="22">
        <v>2.0321162443184386</v>
      </c>
      <c r="AJ104" s="22">
        <v>2.6456920362180978</v>
      </c>
      <c r="AK104" s="22">
        <v>1.7265888805341267</v>
      </c>
      <c r="AL104" s="22">
        <v>2.0599714368889823</v>
      </c>
      <c r="AM104" s="22">
        <v>1.8884212705207328</v>
      </c>
      <c r="AN104" s="22">
        <v>2.586316374172807</v>
      </c>
      <c r="AO104" s="22">
        <v>1.7476713739399079</v>
      </c>
      <c r="AP104" s="22">
        <v>2.088426033614267</v>
      </c>
      <c r="AQ104" s="22">
        <v>1.9068417884619502</v>
      </c>
      <c r="AR104" s="22">
        <v>2.6434414799418926</v>
      </c>
      <c r="AS104" s="22">
        <v>1.807060819437585</v>
      </c>
      <c r="AT104" s="22">
        <v>2.1823724999040639</v>
      </c>
      <c r="AU104" s="22">
        <v>1.9831650958800837</v>
      </c>
      <c r="AV104" s="22">
        <v>2.7156340479950472</v>
      </c>
      <c r="AW104" s="22">
        <v>1.8449958119434569</v>
      </c>
      <c r="AX104" s="22">
        <v>2.2279831146804452</v>
      </c>
      <c r="AY104" s="22">
        <v>2.0205453617331877</v>
      </c>
      <c r="AZ104" s="22">
        <v>2.755468558714973</v>
      </c>
      <c r="BA104" s="22">
        <v>1.7193162472671137</v>
      </c>
      <c r="BB104" s="22">
        <v>1.5719659535410746</v>
      </c>
      <c r="BC104" s="22">
        <v>1.5010821958154554</v>
      </c>
      <c r="BD104" s="22">
        <v>2.1040863947199782</v>
      </c>
    </row>
    <row r="105" spans="2:56" ht="15" customHeight="1">
      <c r="B105" s="104">
        <v>1.9453490199865833</v>
      </c>
      <c r="C105" s="9"/>
      <c r="D105" s="9">
        <v>42</v>
      </c>
      <c r="E105" s="9" t="s">
        <v>96</v>
      </c>
      <c r="F105" s="9" t="s">
        <v>108</v>
      </c>
      <c r="G105" s="20"/>
      <c r="H105" s="21">
        <v>34</v>
      </c>
      <c r="I105" s="10"/>
      <c r="J105" s="9" t="s">
        <v>96</v>
      </c>
      <c r="K105" s="9" t="s">
        <v>96</v>
      </c>
      <c r="L105" s="22"/>
      <c r="M105" s="22">
        <v>3.7188659160154192</v>
      </c>
      <c r="N105" s="22">
        <v>5.0221238646137714</v>
      </c>
      <c r="O105" s="22">
        <v>4.3539765330845714</v>
      </c>
      <c r="P105" s="22">
        <v>12.90724829736803</v>
      </c>
      <c r="Q105" s="22">
        <v>3.0297019189434478</v>
      </c>
      <c r="R105" s="22">
        <v>4.1602302852687014</v>
      </c>
      <c r="S105" s="22">
        <v>3.6916345602708045</v>
      </c>
      <c r="T105" s="22">
        <v>10.553239186646989</v>
      </c>
      <c r="U105" s="22">
        <v>2.7412029937962799</v>
      </c>
      <c r="V105" s="22">
        <v>3.5601166209384481</v>
      </c>
      <c r="W105" s="22">
        <v>3.4411067208335151</v>
      </c>
      <c r="X105" s="22">
        <v>10.28682582522325</v>
      </c>
      <c r="Y105" s="22">
        <v>2.9337441482291822</v>
      </c>
      <c r="Z105" s="22">
        <v>3.0878785577379491</v>
      </c>
      <c r="AA105" s="22">
        <v>3.9297255342384947</v>
      </c>
      <c r="AB105" s="22">
        <v>11.241867231235105</v>
      </c>
      <c r="AC105" s="22">
        <v>3.8191644903546149</v>
      </c>
      <c r="AD105" s="22">
        <v>4.0281645273605031</v>
      </c>
      <c r="AE105" s="22">
        <v>4.9393267604339286</v>
      </c>
      <c r="AF105" s="22">
        <v>12.892336024595224</v>
      </c>
      <c r="AG105" s="22">
        <v>3.9728044040601058</v>
      </c>
      <c r="AH105" s="22">
        <v>4.1410236913823502</v>
      </c>
      <c r="AI105" s="22">
        <v>4.8879254928725189</v>
      </c>
      <c r="AJ105" s="22">
        <v>12.892116361293116</v>
      </c>
      <c r="AK105" s="22">
        <v>4.0006058522492269</v>
      </c>
      <c r="AL105" s="22">
        <v>4.1662903074155899</v>
      </c>
      <c r="AM105" s="22">
        <v>4.8419748034465915</v>
      </c>
      <c r="AN105" s="22">
        <v>12.196760071154229</v>
      </c>
      <c r="AO105" s="22">
        <v>3.735563442591781</v>
      </c>
      <c r="AP105" s="22">
        <v>3.7573467613032512</v>
      </c>
      <c r="AQ105" s="22">
        <v>4.5792916503898784</v>
      </c>
      <c r="AR105" s="22">
        <v>10.997057947194328</v>
      </c>
      <c r="AS105" s="22">
        <v>3.781008944988514</v>
      </c>
      <c r="AT105" s="22">
        <v>3.773495818304573</v>
      </c>
      <c r="AU105" s="22">
        <v>4.624775390585727</v>
      </c>
      <c r="AV105" s="22">
        <v>10.355147465811132</v>
      </c>
      <c r="AW105" s="22">
        <v>3.6675786766388585</v>
      </c>
      <c r="AX105" s="22">
        <v>3.6602909437554363</v>
      </c>
      <c r="AY105" s="22">
        <v>4.4271986327748793</v>
      </c>
      <c r="AZ105" s="22">
        <v>10.022923567816758</v>
      </c>
      <c r="BA105" s="22">
        <v>2.9340629413110872</v>
      </c>
      <c r="BB105" s="22">
        <v>2.0131600190654897</v>
      </c>
      <c r="BC105" s="22">
        <v>3.2408931909204917</v>
      </c>
      <c r="BD105" s="22">
        <v>7.5171926758625673</v>
      </c>
    </row>
    <row r="106" spans="2:56" ht="15" customHeight="1">
      <c r="B106" s="104" t="e">
        <v>#N/A</v>
      </c>
      <c r="C106" s="9"/>
      <c r="D106" s="9">
        <v>43</v>
      </c>
      <c r="E106" s="9" t="s">
        <v>97</v>
      </c>
      <c r="F106" s="9" t="s">
        <v>108</v>
      </c>
      <c r="G106" s="20"/>
      <c r="H106" s="21">
        <v>35</v>
      </c>
      <c r="I106" s="10"/>
      <c r="J106" s="9" t="s">
        <v>97</v>
      </c>
      <c r="K106" s="9" t="s">
        <v>97</v>
      </c>
      <c r="L106" s="22"/>
      <c r="M106" s="22">
        <v>0</v>
      </c>
      <c r="N106" s="22">
        <v>0</v>
      </c>
      <c r="O106" s="22">
        <v>0</v>
      </c>
      <c r="P106" s="22">
        <v>0</v>
      </c>
      <c r="Q106" s="22">
        <v>0</v>
      </c>
      <c r="R106" s="22">
        <v>0</v>
      </c>
      <c r="S106" s="22">
        <v>0</v>
      </c>
      <c r="T106" s="22">
        <v>0</v>
      </c>
      <c r="U106" s="22">
        <v>0</v>
      </c>
      <c r="V106" s="22">
        <v>0</v>
      </c>
      <c r="W106" s="22">
        <v>0</v>
      </c>
      <c r="X106" s="22">
        <v>0</v>
      </c>
      <c r="Y106" s="22">
        <v>0</v>
      </c>
      <c r="Z106" s="22">
        <v>0</v>
      </c>
      <c r="AA106" s="22">
        <v>0</v>
      </c>
      <c r="AB106" s="22">
        <v>0</v>
      </c>
      <c r="AC106" s="22">
        <v>0</v>
      </c>
      <c r="AD106" s="22">
        <v>0</v>
      </c>
      <c r="AE106" s="22">
        <v>0</v>
      </c>
      <c r="AF106" s="22">
        <v>0</v>
      </c>
      <c r="AG106" s="22">
        <v>0</v>
      </c>
      <c r="AH106" s="22">
        <v>0</v>
      </c>
      <c r="AI106" s="22">
        <v>0</v>
      </c>
      <c r="AJ106" s="22">
        <v>0</v>
      </c>
      <c r="AK106" s="22">
        <v>0</v>
      </c>
      <c r="AL106" s="22">
        <v>0</v>
      </c>
      <c r="AM106" s="22">
        <v>0</v>
      </c>
      <c r="AN106" s="22">
        <v>0</v>
      </c>
      <c r="AO106" s="22">
        <v>0</v>
      </c>
      <c r="AP106" s="22">
        <v>0</v>
      </c>
      <c r="AQ106" s="22">
        <v>0</v>
      </c>
      <c r="AR106" s="22">
        <v>0</v>
      </c>
      <c r="AS106" s="22">
        <v>0</v>
      </c>
      <c r="AT106" s="22">
        <v>0</v>
      </c>
      <c r="AU106" s="22">
        <v>0</v>
      </c>
      <c r="AV106" s="22">
        <v>0</v>
      </c>
      <c r="AW106" s="22">
        <v>0</v>
      </c>
      <c r="AX106" s="22">
        <v>0</v>
      </c>
      <c r="AY106" s="22">
        <v>0</v>
      </c>
      <c r="AZ106" s="22">
        <v>0</v>
      </c>
      <c r="BA106" s="22">
        <v>0</v>
      </c>
      <c r="BB106" s="22">
        <v>0</v>
      </c>
      <c r="BC106" s="22">
        <v>0</v>
      </c>
      <c r="BD106" s="22">
        <v>0</v>
      </c>
    </row>
    <row r="107" spans="2:56" ht="15" customHeight="1">
      <c r="B107" s="104" t="e">
        <v>#N/A</v>
      </c>
      <c r="C107" s="9"/>
      <c r="D107" s="9">
        <v>44</v>
      </c>
      <c r="E107" s="9" t="s">
        <v>132</v>
      </c>
      <c r="F107" s="9" t="s">
        <v>108</v>
      </c>
      <c r="G107" s="20"/>
      <c r="H107" s="21">
        <v>36</v>
      </c>
      <c r="I107" s="10"/>
      <c r="J107" s="9" t="s">
        <v>132</v>
      </c>
      <c r="K107" s="9" t="s">
        <v>132</v>
      </c>
      <c r="L107" s="22"/>
      <c r="M107" s="22">
        <v>0</v>
      </c>
      <c r="N107" s="22">
        <v>0</v>
      </c>
      <c r="O107" s="22">
        <v>0</v>
      </c>
      <c r="P107" s="22">
        <v>0</v>
      </c>
      <c r="Q107" s="22">
        <v>0</v>
      </c>
      <c r="R107" s="22">
        <v>0</v>
      </c>
      <c r="S107" s="22">
        <v>0</v>
      </c>
      <c r="T107" s="22">
        <v>0</v>
      </c>
      <c r="U107" s="22">
        <v>0</v>
      </c>
      <c r="V107" s="22">
        <v>0</v>
      </c>
      <c r="W107" s="22">
        <v>0</v>
      </c>
      <c r="X107" s="22">
        <v>0</v>
      </c>
      <c r="Y107" s="22">
        <v>0</v>
      </c>
      <c r="Z107" s="22">
        <v>0</v>
      </c>
      <c r="AA107" s="22">
        <v>0</v>
      </c>
      <c r="AB107" s="22">
        <v>0</v>
      </c>
      <c r="AC107" s="22">
        <v>0</v>
      </c>
      <c r="AD107" s="22">
        <v>0</v>
      </c>
      <c r="AE107" s="22">
        <v>0</v>
      </c>
      <c r="AF107" s="22">
        <v>0</v>
      </c>
      <c r="AG107" s="22">
        <v>0</v>
      </c>
      <c r="AH107" s="22">
        <v>0</v>
      </c>
      <c r="AI107" s="22">
        <v>0</v>
      </c>
      <c r="AJ107" s="22">
        <v>0</v>
      </c>
      <c r="AK107" s="22">
        <v>0</v>
      </c>
      <c r="AL107" s="22">
        <v>0</v>
      </c>
      <c r="AM107" s="22">
        <v>0</v>
      </c>
      <c r="AN107" s="22">
        <v>0</v>
      </c>
      <c r="AO107" s="22">
        <v>0</v>
      </c>
      <c r="AP107" s="22">
        <v>0</v>
      </c>
      <c r="AQ107" s="22">
        <v>0</v>
      </c>
      <c r="AR107" s="22">
        <v>0</v>
      </c>
      <c r="AS107" s="22">
        <v>0</v>
      </c>
      <c r="AT107" s="22">
        <v>0</v>
      </c>
      <c r="AU107" s="22">
        <v>0</v>
      </c>
      <c r="AV107" s="22">
        <v>0</v>
      </c>
      <c r="AW107" s="22">
        <v>0</v>
      </c>
      <c r="AX107" s="22">
        <v>0</v>
      </c>
      <c r="AY107" s="22">
        <v>0</v>
      </c>
      <c r="AZ107" s="22">
        <v>0</v>
      </c>
      <c r="BA107" s="22">
        <v>0</v>
      </c>
      <c r="BB107" s="22">
        <v>0</v>
      </c>
      <c r="BC107" s="22">
        <v>0</v>
      </c>
      <c r="BD107" s="22">
        <v>0</v>
      </c>
    </row>
    <row r="108" spans="2:56" ht="15" customHeight="1">
      <c r="B108" s="104" t="e">
        <v>#N/A</v>
      </c>
      <c r="C108" s="9"/>
      <c r="D108" s="9">
        <v>45</v>
      </c>
      <c r="E108" s="9" t="s">
        <v>98</v>
      </c>
      <c r="F108" s="9" t="s">
        <v>108</v>
      </c>
      <c r="G108" s="20"/>
      <c r="H108" s="21">
        <v>37</v>
      </c>
      <c r="I108" s="10"/>
      <c r="J108" s="9" t="s">
        <v>98</v>
      </c>
      <c r="K108" s="9" t="s">
        <v>98</v>
      </c>
      <c r="L108" s="22"/>
      <c r="M108" s="22">
        <v>0</v>
      </c>
      <c r="N108" s="22">
        <v>0</v>
      </c>
      <c r="O108" s="22">
        <v>0</v>
      </c>
      <c r="P108" s="22">
        <v>0</v>
      </c>
      <c r="Q108" s="22">
        <v>0</v>
      </c>
      <c r="R108" s="22">
        <v>0</v>
      </c>
      <c r="S108" s="22">
        <v>0</v>
      </c>
      <c r="T108" s="22">
        <v>0</v>
      </c>
      <c r="U108" s="22">
        <v>0</v>
      </c>
      <c r="V108" s="22">
        <v>0</v>
      </c>
      <c r="W108" s="22">
        <v>0</v>
      </c>
      <c r="X108" s="22">
        <v>0</v>
      </c>
      <c r="Y108" s="22">
        <v>0</v>
      </c>
      <c r="Z108" s="22">
        <v>0</v>
      </c>
      <c r="AA108" s="22">
        <v>0</v>
      </c>
      <c r="AB108" s="22">
        <v>0</v>
      </c>
      <c r="AC108" s="22">
        <v>0</v>
      </c>
      <c r="AD108" s="22">
        <v>0</v>
      </c>
      <c r="AE108" s="22">
        <v>0</v>
      </c>
      <c r="AF108" s="22">
        <v>0</v>
      </c>
      <c r="AG108" s="22">
        <v>0</v>
      </c>
      <c r="AH108" s="22">
        <v>0</v>
      </c>
      <c r="AI108" s="22">
        <v>0</v>
      </c>
      <c r="AJ108" s="22">
        <v>0</v>
      </c>
      <c r="AK108" s="22">
        <v>0</v>
      </c>
      <c r="AL108" s="22">
        <v>0</v>
      </c>
      <c r="AM108" s="22">
        <v>0</v>
      </c>
      <c r="AN108" s="22">
        <v>0</v>
      </c>
      <c r="AO108" s="22">
        <v>0</v>
      </c>
      <c r="AP108" s="22">
        <v>0</v>
      </c>
      <c r="AQ108" s="22">
        <v>0</v>
      </c>
      <c r="AR108" s="22">
        <v>0</v>
      </c>
      <c r="AS108" s="22">
        <v>0</v>
      </c>
      <c r="AT108" s="22">
        <v>0</v>
      </c>
      <c r="AU108" s="22">
        <v>0</v>
      </c>
      <c r="AV108" s="22">
        <v>0</v>
      </c>
      <c r="AW108" s="22">
        <v>0</v>
      </c>
      <c r="AX108" s="22">
        <v>0</v>
      </c>
      <c r="AY108" s="22">
        <v>0</v>
      </c>
      <c r="AZ108" s="22">
        <v>0</v>
      </c>
      <c r="BA108" s="22">
        <v>0</v>
      </c>
      <c r="BB108" s="22">
        <v>0</v>
      </c>
      <c r="BC108" s="22">
        <v>0</v>
      </c>
      <c r="BD108" s="22">
        <v>0</v>
      </c>
    </row>
    <row r="109" spans="2:56" ht="15" customHeight="1">
      <c r="B109" s="104">
        <v>0.20004843639658132</v>
      </c>
      <c r="C109" s="9"/>
      <c r="D109" s="9">
        <v>46</v>
      </c>
      <c r="E109" s="9" t="s">
        <v>99</v>
      </c>
      <c r="F109" s="9" t="s">
        <v>108</v>
      </c>
      <c r="G109" s="20"/>
      <c r="H109" s="21">
        <v>38</v>
      </c>
      <c r="I109" s="10"/>
      <c r="J109" s="9" t="s">
        <v>99</v>
      </c>
      <c r="K109" s="9" t="s">
        <v>99</v>
      </c>
      <c r="L109" s="22"/>
      <c r="M109" s="22">
        <v>517.0295925220729</v>
      </c>
      <c r="N109" s="22">
        <v>406.69400883747988</v>
      </c>
      <c r="O109" s="22">
        <v>500.69702818106396</v>
      </c>
      <c r="P109" s="22">
        <v>548.93883269757282</v>
      </c>
      <c r="Q109" s="22">
        <v>551.98833398935233</v>
      </c>
      <c r="R109" s="22">
        <v>490.72896322348402</v>
      </c>
      <c r="S109" s="22">
        <v>454.8977474527685</v>
      </c>
      <c r="T109" s="22">
        <v>472.79148877966298</v>
      </c>
      <c r="U109" s="22">
        <v>502.73342097594434</v>
      </c>
      <c r="V109" s="22">
        <v>454.17722503817544</v>
      </c>
      <c r="W109" s="22">
        <v>476.12448698084256</v>
      </c>
      <c r="X109" s="22">
        <v>535.84897023820713</v>
      </c>
      <c r="Y109" s="22">
        <v>567.74449775779897</v>
      </c>
      <c r="Z109" s="22">
        <v>778.94787873770997</v>
      </c>
      <c r="AA109" s="22">
        <v>592.299848173756</v>
      </c>
      <c r="AB109" s="22">
        <v>551.51534921398923</v>
      </c>
      <c r="AC109" s="22">
        <v>574.67320000419909</v>
      </c>
      <c r="AD109" s="22">
        <v>549.18264521695266</v>
      </c>
      <c r="AE109" s="22">
        <v>556.48919820277672</v>
      </c>
      <c r="AF109" s="22">
        <v>622.97178064685272</v>
      </c>
      <c r="AG109" s="22">
        <v>564.61129096289642</v>
      </c>
      <c r="AH109" s="22">
        <v>480.95897947986117</v>
      </c>
      <c r="AI109" s="22">
        <v>588.36128903591145</v>
      </c>
      <c r="AJ109" s="22">
        <v>602.17058856162112</v>
      </c>
      <c r="AK109" s="22">
        <v>441.81959985297038</v>
      </c>
      <c r="AL109" s="22">
        <v>411.34343560055459</v>
      </c>
      <c r="AM109" s="22">
        <v>457.81643174469951</v>
      </c>
      <c r="AN109" s="22">
        <v>577.60432421951577</v>
      </c>
      <c r="AO109" s="22">
        <v>476.78039980471846</v>
      </c>
      <c r="AP109" s="22">
        <v>479.21335155583301</v>
      </c>
      <c r="AQ109" s="22">
        <v>461.94753378055873</v>
      </c>
      <c r="AR109" s="22">
        <v>597.14502970407909</v>
      </c>
      <c r="AS109" s="22">
        <v>475.190784499838</v>
      </c>
      <c r="AT109" s="22">
        <v>467.31657039977517</v>
      </c>
      <c r="AU109" s="22">
        <v>493.14234691612046</v>
      </c>
      <c r="AV109" s="22">
        <v>579.03658056315328</v>
      </c>
      <c r="AW109" s="22">
        <v>480.81313074532301</v>
      </c>
      <c r="AX109" s="22">
        <v>474.50099182089002</v>
      </c>
      <c r="AY109" s="22">
        <v>413.65918548853938</v>
      </c>
      <c r="AZ109" s="22">
        <v>521.13125701257002</v>
      </c>
      <c r="BA109" s="22">
        <v>275.51927006087601</v>
      </c>
      <c r="BB109" s="22">
        <v>210.2947051472901</v>
      </c>
      <c r="BC109" s="22">
        <v>296.87873701333172</v>
      </c>
      <c r="BD109" s="22">
        <v>462.48741662609973</v>
      </c>
    </row>
    <row r="110" spans="2:56" ht="15" customHeight="1">
      <c r="B110" s="104">
        <v>0.26370985059500263</v>
      </c>
      <c r="C110" s="9"/>
      <c r="D110" s="9">
        <v>47</v>
      </c>
      <c r="E110" s="9" t="s">
        <v>100</v>
      </c>
      <c r="F110" s="9" t="s">
        <v>108</v>
      </c>
      <c r="G110" s="20"/>
      <c r="H110" s="21">
        <v>39</v>
      </c>
      <c r="I110" s="10"/>
      <c r="J110" s="9" t="s">
        <v>100</v>
      </c>
      <c r="K110" s="9" t="s">
        <v>100</v>
      </c>
      <c r="L110" s="22"/>
      <c r="M110" s="22">
        <v>17.949513497384139</v>
      </c>
      <c r="N110" s="22">
        <v>16.099206498888396</v>
      </c>
      <c r="O110" s="22">
        <v>22.409445315349878</v>
      </c>
      <c r="P110" s="22">
        <v>27.280872061815259</v>
      </c>
      <c r="Q110" s="22">
        <v>28.020325217397676</v>
      </c>
      <c r="R110" s="22">
        <v>32.153170033469124</v>
      </c>
      <c r="S110" s="22">
        <v>29.13213652012691</v>
      </c>
      <c r="T110" s="22">
        <v>44.446721817528577</v>
      </c>
      <c r="U110" s="22">
        <v>38.029315403956069</v>
      </c>
      <c r="V110" s="22">
        <v>45.643090872614259</v>
      </c>
      <c r="W110" s="22">
        <v>43.064708687944638</v>
      </c>
      <c r="X110" s="22">
        <v>61.657696946396094</v>
      </c>
      <c r="Y110" s="22">
        <v>47.996096248164427</v>
      </c>
      <c r="Z110" s="22">
        <v>54.882593138642747</v>
      </c>
      <c r="AA110" s="22">
        <v>56.174851972078521</v>
      </c>
      <c r="AB110" s="22">
        <v>76.626883284132845</v>
      </c>
      <c r="AC110" s="22">
        <v>52.097686616982969</v>
      </c>
      <c r="AD110" s="22">
        <v>53.641345285368629</v>
      </c>
      <c r="AE110" s="22">
        <v>53.479262996592297</v>
      </c>
      <c r="AF110" s="22">
        <v>70.619521146998409</v>
      </c>
      <c r="AG110" s="22">
        <v>51.078050787260622</v>
      </c>
      <c r="AH110" s="22">
        <v>51.930966621516575</v>
      </c>
      <c r="AI110" s="22">
        <v>52.824340997453874</v>
      </c>
      <c r="AJ110" s="22">
        <v>67.89192259664344</v>
      </c>
      <c r="AK110" s="22">
        <v>49.558077045030188</v>
      </c>
      <c r="AL110" s="22">
        <v>50.3246589154802</v>
      </c>
      <c r="AM110" s="22">
        <v>49.976209728281901</v>
      </c>
      <c r="AN110" s="22">
        <v>65.435873776945755</v>
      </c>
      <c r="AO110" s="22">
        <v>52.058936353008562</v>
      </c>
      <c r="AP110" s="22">
        <v>53.023060656696543</v>
      </c>
      <c r="AQ110" s="22">
        <v>52.597901694277652</v>
      </c>
      <c r="AR110" s="22">
        <v>68.239382033783954</v>
      </c>
      <c r="AS110" s="22">
        <v>53.886834322292884</v>
      </c>
      <c r="AT110" s="22">
        <v>54.855549530939356</v>
      </c>
      <c r="AU110" s="22">
        <v>54.789782716572745</v>
      </c>
      <c r="AV110" s="22">
        <v>70.22456921085859</v>
      </c>
      <c r="AW110" s="22">
        <v>54.198664240489563</v>
      </c>
      <c r="AX110" s="22">
        <v>55.029275068737547</v>
      </c>
      <c r="AY110" s="22">
        <v>54.448519425183065</v>
      </c>
      <c r="AZ110" s="22">
        <v>68.939911871136133</v>
      </c>
      <c r="BA110" s="22">
        <v>40.042369012046947</v>
      </c>
      <c r="BB110" s="22">
        <v>35.631155698001237</v>
      </c>
      <c r="BC110" s="22">
        <v>37.343821840615988</v>
      </c>
      <c r="BD110" s="22">
        <v>53.376710739801354</v>
      </c>
    </row>
    <row r="111" spans="2:56" ht="15" customHeight="1">
      <c r="B111" s="104">
        <v>0.20592120651414203</v>
      </c>
      <c r="C111" s="9"/>
      <c r="D111" s="9">
        <v>48</v>
      </c>
      <c r="E111" s="9" t="s">
        <v>101</v>
      </c>
      <c r="F111" s="9" t="s">
        <v>108</v>
      </c>
      <c r="G111" s="20"/>
      <c r="H111" s="21">
        <v>40</v>
      </c>
      <c r="I111" s="10"/>
      <c r="J111" s="9" t="s">
        <v>101</v>
      </c>
      <c r="K111" s="9" t="s">
        <v>101</v>
      </c>
      <c r="L111" s="22"/>
      <c r="M111" s="22">
        <v>534.97910601945705</v>
      </c>
      <c r="N111" s="22">
        <v>422.79321533636829</v>
      </c>
      <c r="O111" s="22">
        <v>523.10647349641386</v>
      </c>
      <c r="P111" s="22">
        <v>576.21970475938804</v>
      </c>
      <c r="Q111" s="22">
        <v>580.00865920675005</v>
      </c>
      <c r="R111" s="22">
        <v>522.88213325695313</v>
      </c>
      <c r="S111" s="22">
        <v>484.02988397289539</v>
      </c>
      <c r="T111" s="22">
        <v>517.2382105971916</v>
      </c>
      <c r="U111" s="22">
        <v>540.76273637990039</v>
      </c>
      <c r="V111" s="22">
        <v>499.8203159107897</v>
      </c>
      <c r="W111" s="22">
        <v>519.18919566878719</v>
      </c>
      <c r="X111" s="22">
        <v>597.5066671846032</v>
      </c>
      <c r="Y111" s="22">
        <v>615.74059400596343</v>
      </c>
      <c r="Z111" s="22">
        <v>833.8304718763527</v>
      </c>
      <c r="AA111" s="22">
        <v>648.4747001458345</v>
      </c>
      <c r="AB111" s="22">
        <v>628.1422324981221</v>
      </c>
      <c r="AC111" s="22">
        <v>626.77088662118206</v>
      </c>
      <c r="AD111" s="22">
        <v>602.82399050232129</v>
      </c>
      <c r="AE111" s="22">
        <v>609.96846119936902</v>
      </c>
      <c r="AF111" s="22">
        <v>693.59130179385113</v>
      </c>
      <c r="AG111" s="22">
        <v>615.68934175015704</v>
      </c>
      <c r="AH111" s="22">
        <v>532.88994610137775</v>
      </c>
      <c r="AI111" s="22">
        <v>641.18563003336533</v>
      </c>
      <c r="AJ111" s="22">
        <v>670.06251115826456</v>
      </c>
      <c r="AK111" s="22">
        <v>491.37767689800057</v>
      </c>
      <c r="AL111" s="22">
        <v>461.66809451603478</v>
      </c>
      <c r="AM111" s="22">
        <v>507.79264147298142</v>
      </c>
      <c r="AN111" s="22">
        <v>643.04019799646153</v>
      </c>
      <c r="AO111" s="22">
        <v>528.83933615772708</v>
      </c>
      <c r="AP111" s="22">
        <v>532.23641221252956</v>
      </c>
      <c r="AQ111" s="22">
        <v>514.54543547483638</v>
      </c>
      <c r="AR111" s="22">
        <v>665.38441173786305</v>
      </c>
      <c r="AS111" s="22">
        <v>529.07761882213094</v>
      </c>
      <c r="AT111" s="22">
        <v>522.17211993071453</v>
      </c>
      <c r="AU111" s="22">
        <v>547.9321296326932</v>
      </c>
      <c r="AV111" s="22">
        <v>649.26114977401187</v>
      </c>
      <c r="AW111" s="22">
        <v>535.01179498581257</v>
      </c>
      <c r="AX111" s="22">
        <v>529.53026688962757</v>
      </c>
      <c r="AY111" s="22">
        <v>468.10770491372244</v>
      </c>
      <c r="AZ111" s="22">
        <v>590.07116888370615</v>
      </c>
      <c r="BA111" s="22">
        <v>315.56163907292296</v>
      </c>
      <c r="BB111" s="22">
        <v>245.92586084529134</v>
      </c>
      <c r="BC111" s="22">
        <v>334.2225588539477</v>
      </c>
      <c r="BD111" s="22">
        <v>515.86412736590114</v>
      </c>
    </row>
    <row r="112" spans="2:56" ht="15" customHeight="1">
      <c r="B112" s="9" t="s">
        <v>168</v>
      </c>
      <c r="C112" s="9"/>
      <c r="D112" s="9"/>
      <c r="E112" s="19" t="s">
        <v>39</v>
      </c>
      <c r="F112" s="9"/>
      <c r="G112" s="19" t="s">
        <v>39</v>
      </c>
      <c r="H112" s="21"/>
      <c r="I112" s="10"/>
      <c r="J112" s="9"/>
      <c r="K112" s="9"/>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c r="AM112" s="22"/>
      <c r="AN112" s="22"/>
      <c r="AO112" s="22"/>
      <c r="AP112" s="22"/>
      <c r="AQ112" s="22"/>
      <c r="AR112" s="22"/>
      <c r="AS112" s="22"/>
      <c r="AT112" s="22"/>
      <c r="AU112" s="22"/>
      <c r="AV112" s="22"/>
      <c r="AW112" s="22"/>
      <c r="AX112" s="22"/>
      <c r="AY112" s="22"/>
      <c r="AZ112" s="22"/>
      <c r="BA112" s="22"/>
      <c r="BB112" s="22"/>
      <c r="BC112" s="22"/>
      <c r="BD112" s="22"/>
    </row>
    <row r="113" spans="2:56" ht="15" customHeight="1">
      <c r="B113" s="104">
        <v>0.63879095694360366</v>
      </c>
      <c r="D113" s="9">
        <v>9</v>
      </c>
      <c r="E113" s="9" t="s">
        <v>63</v>
      </c>
      <c r="F113" s="9" t="s">
        <v>109</v>
      </c>
      <c r="H113" s="21">
        <v>1</v>
      </c>
      <c r="I113" s="10"/>
      <c r="J113" s="9" t="s">
        <v>63</v>
      </c>
      <c r="K113" s="9" t="s">
        <v>63</v>
      </c>
      <c r="L113" s="22"/>
      <c r="M113" s="22">
        <v>78.554001832331892</v>
      </c>
      <c r="N113" s="22">
        <v>59.852310511279825</v>
      </c>
      <c r="O113" s="22">
        <v>92.804811159685812</v>
      </c>
      <c r="P113" s="22">
        <v>108.8441416008442</v>
      </c>
      <c r="Q113" s="22">
        <v>100.05896949525759</v>
      </c>
      <c r="R113" s="22">
        <v>111.05959019752957</v>
      </c>
      <c r="S113" s="22">
        <v>74.881936591088618</v>
      </c>
      <c r="T113" s="22">
        <v>68.710614425763822</v>
      </c>
      <c r="U113" s="22">
        <v>64.959620093194587</v>
      </c>
      <c r="V113" s="22">
        <v>57.641040321586452</v>
      </c>
      <c r="W113" s="22">
        <v>84.843840378068023</v>
      </c>
      <c r="X113" s="22">
        <v>111.53913538451184</v>
      </c>
      <c r="Y113" s="22">
        <v>90.634917833187501</v>
      </c>
      <c r="Z113" s="22">
        <v>133.13957511019413</v>
      </c>
      <c r="AA113" s="22">
        <v>51.482250323253183</v>
      </c>
      <c r="AB113" s="22">
        <v>65.894691347931584</v>
      </c>
      <c r="AC113" s="22">
        <v>42.68893607375999</v>
      </c>
      <c r="AD113" s="22">
        <v>52.349520050374466</v>
      </c>
      <c r="AE113" s="22">
        <v>53.976724381360825</v>
      </c>
      <c r="AF113" s="22">
        <v>56.947044848393688</v>
      </c>
      <c r="AG113" s="22">
        <v>40.042222037186875</v>
      </c>
      <c r="AH113" s="22">
        <v>37.69445452800263</v>
      </c>
      <c r="AI113" s="22">
        <v>57.038719914599554</v>
      </c>
      <c r="AJ113" s="22">
        <v>60.166099178833285</v>
      </c>
      <c r="AK113" s="22">
        <v>27.461792576249803</v>
      </c>
      <c r="AL113" s="22">
        <v>32.256699654389664</v>
      </c>
      <c r="AM113" s="22">
        <v>40.084397824803148</v>
      </c>
      <c r="AN113" s="22">
        <v>61.773331207412582</v>
      </c>
      <c r="AO113" s="22">
        <v>37.073419977937235</v>
      </c>
      <c r="AP113" s="22">
        <v>41.557150398984433</v>
      </c>
      <c r="AQ113" s="22">
        <v>31.036849580758954</v>
      </c>
      <c r="AR113" s="22">
        <v>59.648324727487562</v>
      </c>
      <c r="AS113" s="22">
        <v>32.323665387945582</v>
      </c>
      <c r="AT113" s="22">
        <v>39.300953640630304</v>
      </c>
      <c r="AU113" s="22">
        <v>34.368623679968678</v>
      </c>
      <c r="AV113" s="22">
        <v>56.408433476842362</v>
      </c>
      <c r="AW113" s="22">
        <v>33.616612003463409</v>
      </c>
      <c r="AX113" s="22">
        <v>44.523949101393015</v>
      </c>
      <c r="AY113" s="22">
        <v>22.339605391979642</v>
      </c>
      <c r="AZ113" s="22">
        <v>45.289470733315838</v>
      </c>
      <c r="BA113" s="22">
        <v>28.058706880848014</v>
      </c>
      <c r="BB113" s="22">
        <v>19.756782076478416</v>
      </c>
      <c r="BC113" s="22">
        <v>33.766180969952913</v>
      </c>
      <c r="BD113" s="22">
        <v>48.855152887623881</v>
      </c>
    </row>
    <row r="114" spans="2:56" ht="15" customHeight="1">
      <c r="B114" s="104">
        <v>0.18898642157548662</v>
      </c>
      <c r="D114" s="9">
        <v>10</v>
      </c>
      <c r="E114" s="9" t="s">
        <v>64</v>
      </c>
      <c r="F114" s="9" t="s">
        <v>109</v>
      </c>
      <c r="H114" s="21">
        <v>2</v>
      </c>
      <c r="I114" s="10"/>
      <c r="J114" s="9" t="s">
        <v>64</v>
      </c>
      <c r="K114" s="9" t="s">
        <v>64</v>
      </c>
      <c r="L114" s="22"/>
      <c r="M114" s="22">
        <v>7.5374999999999988</v>
      </c>
      <c r="N114" s="22">
        <v>-2.734375</v>
      </c>
      <c r="O114" s="22">
        <v>4.3343749999999996</v>
      </c>
      <c r="P114" s="22">
        <v>-1.78125</v>
      </c>
      <c r="Q114" s="22">
        <v>5.310359589041096</v>
      </c>
      <c r="R114" s="22">
        <v>3.6532534246575343</v>
      </c>
      <c r="S114" s="22">
        <v>3.2607020547945202</v>
      </c>
      <c r="T114" s="22">
        <v>3.5178082191780824</v>
      </c>
      <c r="U114" s="22">
        <v>4.4785060975609756</v>
      </c>
      <c r="V114" s="22">
        <v>2.1473577235772359</v>
      </c>
      <c r="W114" s="22">
        <v>3.1350355691056908</v>
      </c>
      <c r="X114" s="22">
        <v>3.4829268292682922</v>
      </c>
      <c r="Y114" s="22">
        <v>3.6704468724737267</v>
      </c>
      <c r="Z114" s="22">
        <v>6.5176169765561855</v>
      </c>
      <c r="AA114" s="22">
        <v>5.6875663146725941</v>
      </c>
      <c r="AB114" s="22">
        <v>5.0384017784963619</v>
      </c>
      <c r="AC114" s="22">
        <v>2.9290995957962811</v>
      </c>
      <c r="AD114" s="22">
        <v>4.1529705739692808</v>
      </c>
      <c r="AE114" s="22">
        <v>3.1909624090541633</v>
      </c>
      <c r="AF114" s="22">
        <v>3.6574155780113178</v>
      </c>
      <c r="AG114" s="22">
        <v>3.0570549991915921</v>
      </c>
      <c r="AH114" s="22">
        <v>3.7895856487469688</v>
      </c>
      <c r="AI114" s="22">
        <v>3.6696067704122877</v>
      </c>
      <c r="AJ114" s="22">
        <v>3.9500088242522233</v>
      </c>
      <c r="AK114" s="22">
        <v>3.3933310491026676</v>
      </c>
      <c r="AL114" s="22">
        <v>4.206440070109136</v>
      </c>
      <c r="AM114" s="22">
        <v>3.9191400308003232</v>
      </c>
      <c r="AN114" s="22">
        <v>4.5057658797574778</v>
      </c>
      <c r="AO114" s="22">
        <v>3.4611976700847213</v>
      </c>
      <c r="AP114" s="22">
        <v>4.2721296821628947</v>
      </c>
      <c r="AQ114" s="22">
        <v>3.7231830292603068</v>
      </c>
      <c r="AR114" s="22">
        <v>5.4069190557089728</v>
      </c>
      <c r="AS114" s="22">
        <v>3.6342575535889572</v>
      </c>
      <c r="AT114" s="22">
        <v>3.8541363086208174</v>
      </c>
      <c r="AU114" s="22">
        <v>3.2391692354564672</v>
      </c>
      <c r="AV114" s="22">
        <v>4.0551892917817298</v>
      </c>
      <c r="AW114" s="22">
        <v>3.9976833089478534</v>
      </c>
      <c r="AX114" s="22">
        <v>4.0083017609656508</v>
      </c>
      <c r="AY114" s="22">
        <v>2.5913353883651737</v>
      </c>
      <c r="AZ114" s="22">
        <v>3.6496703626035569</v>
      </c>
      <c r="BA114" s="22">
        <v>4.197567474395246</v>
      </c>
      <c r="BB114" s="22">
        <v>1.0020754402414127</v>
      </c>
      <c r="BC114" s="22">
        <v>2.7209021577834331</v>
      </c>
      <c r="BD114" s="22">
        <v>4.014637398863913</v>
      </c>
    </row>
    <row r="115" spans="2:56" ht="15" customHeight="1">
      <c r="B115" s="104" t="e">
        <v>#N/A</v>
      </c>
      <c r="D115" s="9">
        <v>11</v>
      </c>
      <c r="E115" s="9" t="s">
        <v>134</v>
      </c>
      <c r="F115" s="9" t="s">
        <v>109</v>
      </c>
      <c r="H115" s="21">
        <v>3</v>
      </c>
      <c r="I115" s="10"/>
      <c r="J115" s="9" t="s">
        <v>134</v>
      </c>
      <c r="K115" s="9" t="s">
        <v>134</v>
      </c>
      <c r="L115" s="22"/>
      <c r="M115" s="22">
        <v>0</v>
      </c>
      <c r="N115" s="22">
        <v>0</v>
      </c>
      <c r="O115" s="22">
        <v>0</v>
      </c>
      <c r="P115" s="22">
        <v>0</v>
      </c>
      <c r="Q115" s="22">
        <v>0</v>
      </c>
      <c r="R115" s="22">
        <v>0</v>
      </c>
      <c r="S115" s="22">
        <v>0</v>
      </c>
      <c r="T115" s="22">
        <v>0</v>
      </c>
      <c r="U115" s="22">
        <v>0</v>
      </c>
      <c r="V115" s="22">
        <v>0</v>
      </c>
      <c r="W115" s="22">
        <v>0</v>
      </c>
      <c r="X115" s="22">
        <v>0</v>
      </c>
      <c r="Y115" s="22">
        <v>0</v>
      </c>
      <c r="Z115" s="22">
        <v>0</v>
      </c>
      <c r="AA115" s="22">
        <v>0</v>
      </c>
      <c r="AB115" s="22">
        <v>0</v>
      </c>
      <c r="AC115" s="22">
        <v>0</v>
      </c>
      <c r="AD115" s="22">
        <v>0</v>
      </c>
      <c r="AE115" s="22">
        <v>0</v>
      </c>
      <c r="AF115" s="22">
        <v>0</v>
      </c>
      <c r="AG115" s="22">
        <v>0</v>
      </c>
      <c r="AH115" s="22">
        <v>0</v>
      </c>
      <c r="AI115" s="22">
        <v>0</v>
      </c>
      <c r="AJ115" s="22">
        <v>0</v>
      </c>
      <c r="AK115" s="22">
        <v>0</v>
      </c>
      <c r="AL115" s="22">
        <v>0</v>
      </c>
      <c r="AM115" s="22">
        <v>0</v>
      </c>
      <c r="AN115" s="22">
        <v>0</v>
      </c>
      <c r="AO115" s="22">
        <v>0</v>
      </c>
      <c r="AP115" s="22">
        <v>0</v>
      </c>
      <c r="AQ115" s="22">
        <v>0</v>
      </c>
      <c r="AR115" s="22">
        <v>0</v>
      </c>
      <c r="AS115" s="22">
        <v>0</v>
      </c>
      <c r="AT115" s="22">
        <v>0</v>
      </c>
      <c r="AU115" s="22">
        <v>0</v>
      </c>
      <c r="AV115" s="22">
        <v>0</v>
      </c>
      <c r="AW115" s="22">
        <v>0</v>
      </c>
      <c r="AX115" s="22">
        <v>0</v>
      </c>
      <c r="AY115" s="22">
        <v>0</v>
      </c>
      <c r="AZ115" s="22">
        <v>0</v>
      </c>
      <c r="BA115" s="22">
        <v>0</v>
      </c>
      <c r="BB115" s="22">
        <v>0</v>
      </c>
      <c r="BC115" s="22">
        <v>0</v>
      </c>
      <c r="BD115" s="22">
        <v>0</v>
      </c>
    </row>
    <row r="116" spans="2:56" ht="15" customHeight="1">
      <c r="B116" s="104">
        <v>1.6588755946070974</v>
      </c>
      <c r="D116" s="9">
        <v>12</v>
      </c>
      <c r="E116" s="9" t="s">
        <v>65</v>
      </c>
      <c r="F116" s="9" t="s">
        <v>109</v>
      </c>
      <c r="H116" s="21">
        <v>4</v>
      </c>
      <c r="I116" s="10"/>
      <c r="J116" s="9" t="s">
        <v>65</v>
      </c>
      <c r="K116" s="9" t="s">
        <v>65</v>
      </c>
      <c r="L116" s="22"/>
      <c r="M116" s="22">
        <v>39.632632251555059</v>
      </c>
      <c r="N116" s="22">
        <v>35.26752083753901</v>
      </c>
      <c r="O116" s="22">
        <v>48.154690314954934</v>
      </c>
      <c r="P116" s="22">
        <v>60.520895857505145</v>
      </c>
      <c r="Q116" s="22">
        <v>86.550419452018843</v>
      </c>
      <c r="R116" s="22">
        <v>54.91035851081466</v>
      </c>
      <c r="S116" s="22">
        <v>61.152933402745347</v>
      </c>
      <c r="T116" s="22">
        <v>63.870499910776331</v>
      </c>
      <c r="U116" s="22">
        <v>93.15110150864453</v>
      </c>
      <c r="V116" s="22">
        <v>52.376362132766999</v>
      </c>
      <c r="W116" s="22">
        <v>53.553717947161999</v>
      </c>
      <c r="X116" s="22">
        <v>65.052976603426941</v>
      </c>
      <c r="Y116" s="22">
        <v>119.62163659867154</v>
      </c>
      <c r="Z116" s="22">
        <v>158.89605623439439</v>
      </c>
      <c r="AA116" s="22">
        <v>84.273992999247199</v>
      </c>
      <c r="AB116" s="22">
        <v>55.687680464633722</v>
      </c>
      <c r="AC116" s="22">
        <v>64.514756268656726</v>
      </c>
      <c r="AD116" s="22">
        <v>46.445716417910447</v>
      </c>
      <c r="AE116" s="22">
        <v>42.550462686567165</v>
      </c>
      <c r="AF116" s="22">
        <v>54.891269701492533</v>
      </c>
      <c r="AG116" s="22">
        <v>66.096117499999991</v>
      </c>
      <c r="AH116" s="22">
        <v>46.8875125</v>
      </c>
      <c r="AI116" s="22">
        <v>55.300457500000007</v>
      </c>
      <c r="AJ116" s="22">
        <v>68.020602499999995</v>
      </c>
      <c r="AK116" s="22">
        <v>83.191207920081965</v>
      </c>
      <c r="AL116" s="22">
        <v>41.785328081454914</v>
      </c>
      <c r="AM116" s="22">
        <v>42.523526757812498</v>
      </c>
      <c r="AN116" s="22">
        <v>124.68455351562498</v>
      </c>
      <c r="AO116" s="22">
        <v>107.89929013671876</v>
      </c>
      <c r="AP116" s="22">
        <v>64.093924855957027</v>
      </c>
      <c r="AQ116" s="22">
        <v>71.146808844433608</v>
      </c>
      <c r="AR116" s="22">
        <v>70.84840421687403</v>
      </c>
      <c r="AS116" s="22">
        <v>79.348108840820316</v>
      </c>
      <c r="AT116" s="22">
        <v>70.81284718857421</v>
      </c>
      <c r="AU116" s="22">
        <v>90.148749999999993</v>
      </c>
      <c r="AV116" s="22">
        <v>75.117903549999994</v>
      </c>
      <c r="AW116" s="22">
        <v>72.94</v>
      </c>
      <c r="AX116" s="22">
        <v>50.700499999999991</v>
      </c>
      <c r="AY116" s="22">
        <v>44.496430000000004</v>
      </c>
      <c r="AZ116" s="22">
        <v>49.595000000000006</v>
      </c>
      <c r="BA116" s="22">
        <v>39.333800000000004</v>
      </c>
      <c r="BB116" s="22">
        <v>42.722000000000001</v>
      </c>
      <c r="BC116" s="22">
        <v>60.480000000000004</v>
      </c>
      <c r="BD116" s="22">
        <v>65.6922</v>
      </c>
    </row>
    <row r="117" spans="2:56" ht="15" customHeight="1">
      <c r="B117" s="104">
        <v>1.7044261470317124</v>
      </c>
      <c r="D117" s="9">
        <v>13</v>
      </c>
      <c r="E117" s="9" t="s">
        <v>66</v>
      </c>
      <c r="F117" s="9" t="s">
        <v>109</v>
      </c>
      <c r="H117" s="21">
        <v>5</v>
      </c>
      <c r="I117" s="10"/>
      <c r="J117" s="9" t="s">
        <v>66</v>
      </c>
      <c r="K117" s="9" t="s">
        <v>66</v>
      </c>
      <c r="L117" s="22"/>
      <c r="M117" s="22">
        <v>39.371388092676554</v>
      </c>
      <c r="N117" s="22">
        <v>36.544890385825617</v>
      </c>
      <c r="O117" s="22">
        <v>47.672371779129392</v>
      </c>
      <c r="P117" s="22">
        <v>60.205141444213346</v>
      </c>
      <c r="Q117" s="22">
        <v>84.758332711364631</v>
      </c>
      <c r="R117" s="22">
        <v>53.272713066889423</v>
      </c>
      <c r="S117" s="22">
        <v>59.081908934936422</v>
      </c>
      <c r="T117" s="22">
        <v>61.982703441409768</v>
      </c>
      <c r="U117" s="22">
        <v>91.237554900604323</v>
      </c>
      <c r="V117" s="22">
        <v>50.636729385698317</v>
      </c>
      <c r="W117" s="22">
        <v>52.173638592053123</v>
      </c>
      <c r="X117" s="22">
        <v>62.916040673778696</v>
      </c>
      <c r="Y117" s="22">
        <v>116.22144909867154</v>
      </c>
      <c r="Z117" s="22">
        <v>155.16905623439439</v>
      </c>
      <c r="AA117" s="22">
        <v>81.949617999247209</v>
      </c>
      <c r="AB117" s="22">
        <v>53.370680464633722</v>
      </c>
      <c r="AC117" s="22">
        <v>62.295756268656717</v>
      </c>
      <c r="AD117" s="22">
        <v>43.431716417910451</v>
      </c>
      <c r="AE117" s="22">
        <v>40.487462686567163</v>
      </c>
      <c r="AF117" s="22">
        <v>52.237269701492536</v>
      </c>
      <c r="AG117" s="22">
        <v>63.950117499999998</v>
      </c>
      <c r="AH117" s="22">
        <v>45.144512500000005</v>
      </c>
      <c r="AI117" s="22">
        <v>53.208957500000004</v>
      </c>
      <c r="AJ117" s="22">
        <v>65.799977499999997</v>
      </c>
      <c r="AK117" s="22">
        <v>81.263942295081961</v>
      </c>
      <c r="AL117" s="22">
        <v>40.180625737704915</v>
      </c>
      <c r="AM117" s="22">
        <v>41.019999999999996</v>
      </c>
      <c r="AN117" s="22">
        <v>122.08999999999999</v>
      </c>
      <c r="AO117" s="22">
        <v>105.9</v>
      </c>
      <c r="AP117" s="22">
        <v>62.625999999999998</v>
      </c>
      <c r="AQ117" s="22">
        <v>69.28537</v>
      </c>
      <c r="AR117" s="22">
        <v>68.574463000000009</v>
      </c>
      <c r="AS117" s="22">
        <v>77.317250000000001</v>
      </c>
      <c r="AT117" s="22">
        <v>69.451769999999996</v>
      </c>
      <c r="AU117" s="22">
        <v>87.998750000000001</v>
      </c>
      <c r="AV117" s="22">
        <v>73.26790355</v>
      </c>
      <c r="AW117" s="22">
        <v>71.188999999999993</v>
      </c>
      <c r="AX117" s="22">
        <v>49.455499999999994</v>
      </c>
      <c r="AY117" s="22">
        <v>42.835430000000002</v>
      </c>
      <c r="AZ117" s="22">
        <v>47.641000000000005</v>
      </c>
      <c r="BA117" s="22">
        <v>37.074800000000003</v>
      </c>
      <c r="BB117" s="22">
        <v>40.667000000000002</v>
      </c>
      <c r="BC117" s="22">
        <v>57.77</v>
      </c>
      <c r="BD117" s="22">
        <v>63.572199999999995</v>
      </c>
    </row>
    <row r="118" spans="2:56" ht="15" customHeight="1">
      <c r="B118" s="104">
        <v>0.26500000000000012</v>
      </c>
      <c r="D118" s="9">
        <v>14</v>
      </c>
      <c r="E118" s="9" t="s">
        <v>67</v>
      </c>
      <c r="F118" s="9" t="s">
        <v>109</v>
      </c>
      <c r="H118" s="21">
        <v>6</v>
      </c>
      <c r="I118" s="10"/>
      <c r="J118" s="9" t="s">
        <v>67</v>
      </c>
      <c r="K118" s="9" t="s">
        <v>67</v>
      </c>
      <c r="L118" s="22"/>
      <c r="M118" s="22">
        <v>0.26124415887850466</v>
      </c>
      <c r="N118" s="22">
        <v>0.26158878504672894</v>
      </c>
      <c r="O118" s="22">
        <v>0.37452686915887851</v>
      </c>
      <c r="P118" s="22">
        <v>0.2949766355140187</v>
      </c>
      <c r="Q118" s="22">
        <v>0.39921874999999996</v>
      </c>
      <c r="R118" s="22">
        <v>0.38906249999999998</v>
      </c>
      <c r="S118" s="22">
        <v>0.42100694444444442</v>
      </c>
      <c r="T118" s="22">
        <v>0.32777777777777783</v>
      </c>
      <c r="U118" s="22">
        <v>0.50494660804020097</v>
      </c>
      <c r="V118" s="22">
        <v>0.52571608040201012</v>
      </c>
      <c r="W118" s="22">
        <v>0.52628768844221108</v>
      </c>
      <c r="X118" s="22">
        <v>0.4559359296482412</v>
      </c>
      <c r="Y118" s="22">
        <v>0.68</v>
      </c>
      <c r="Z118" s="22">
        <v>1.08125</v>
      </c>
      <c r="AA118" s="22">
        <v>0.55312500000000009</v>
      </c>
      <c r="AB118" s="22">
        <v>0.6</v>
      </c>
      <c r="AC118" s="22">
        <v>0.49</v>
      </c>
      <c r="AD118" s="22">
        <v>0.28999999999999998</v>
      </c>
      <c r="AE118" s="22">
        <v>0.28000000000000003</v>
      </c>
      <c r="AF118" s="22">
        <v>0.33</v>
      </c>
      <c r="AG118" s="22">
        <v>0.37</v>
      </c>
      <c r="AH118" s="22">
        <v>0.3</v>
      </c>
      <c r="AI118" s="22">
        <v>0.49</v>
      </c>
      <c r="AJ118" s="22">
        <v>0.33</v>
      </c>
      <c r="AK118" s="22">
        <v>0.36</v>
      </c>
      <c r="AL118" s="22">
        <v>0.22</v>
      </c>
      <c r="AM118" s="22">
        <v>0.46500000000000002</v>
      </c>
      <c r="AN118" s="22">
        <v>0.3795</v>
      </c>
      <c r="AO118" s="22">
        <v>0.432</v>
      </c>
      <c r="AP118" s="22">
        <v>0.26400000000000001</v>
      </c>
      <c r="AQ118" s="22">
        <v>0.55800000000000005</v>
      </c>
      <c r="AR118" s="22">
        <v>0.45539999999999997</v>
      </c>
      <c r="AS118" s="22">
        <v>0.32832</v>
      </c>
      <c r="AT118" s="22">
        <v>0.23760000000000001</v>
      </c>
      <c r="AU118" s="22">
        <v>0.57999999999999996</v>
      </c>
      <c r="AV118" s="22">
        <v>0.33</v>
      </c>
      <c r="AW118" s="22">
        <v>0.28000000000000003</v>
      </c>
      <c r="AX118" s="22">
        <v>0.23</v>
      </c>
      <c r="AY118" s="22">
        <v>0.34</v>
      </c>
      <c r="AZ118" s="22">
        <v>0.38500000000000001</v>
      </c>
      <c r="BA118" s="22">
        <v>0.28000000000000003</v>
      </c>
      <c r="BB118" s="22">
        <v>0.46</v>
      </c>
      <c r="BC118" s="22">
        <v>1</v>
      </c>
      <c r="BD118" s="22">
        <v>0.7</v>
      </c>
    </row>
    <row r="119" spans="2:56" ht="15" customHeight="1">
      <c r="B119" s="104">
        <v>0.47177790987318824</v>
      </c>
      <c r="D119" s="9">
        <v>15</v>
      </c>
      <c r="E119" s="9" t="s">
        <v>68</v>
      </c>
      <c r="F119" s="9" t="s">
        <v>109</v>
      </c>
      <c r="H119" s="21">
        <v>7</v>
      </c>
      <c r="I119" s="10"/>
      <c r="J119" s="9" t="s">
        <v>68</v>
      </c>
      <c r="K119" s="9" t="s">
        <v>68</v>
      </c>
      <c r="L119" s="22"/>
      <c r="M119" s="22">
        <v>0</v>
      </c>
      <c r="N119" s="22">
        <v>-1.5389583333333334</v>
      </c>
      <c r="O119" s="22">
        <v>0.10779166666666665</v>
      </c>
      <c r="P119" s="22">
        <v>2.0777777777777784E-2</v>
      </c>
      <c r="Q119" s="22">
        <v>1.3928679906542056</v>
      </c>
      <c r="R119" s="22">
        <v>1.2485829439252336</v>
      </c>
      <c r="S119" s="22">
        <v>1.650017523364486</v>
      </c>
      <c r="T119" s="22">
        <v>1.560018691588785</v>
      </c>
      <c r="U119" s="22">
        <v>1.4086000000000001</v>
      </c>
      <c r="V119" s="22">
        <v>1.213916666666667</v>
      </c>
      <c r="W119" s="22">
        <v>0.85379166666666662</v>
      </c>
      <c r="X119" s="22">
        <v>1.681</v>
      </c>
      <c r="Y119" s="22">
        <v>2.7201874999999998</v>
      </c>
      <c r="Z119" s="22">
        <v>2.6457499999999996</v>
      </c>
      <c r="AA119" s="22">
        <v>1.77125</v>
      </c>
      <c r="AB119" s="22">
        <v>1.7170000000000001</v>
      </c>
      <c r="AC119" s="22">
        <v>1.7290000000000001</v>
      </c>
      <c r="AD119" s="22">
        <v>2.7240000000000002</v>
      </c>
      <c r="AE119" s="22">
        <v>1.7829999999999999</v>
      </c>
      <c r="AF119" s="22">
        <v>2.3239999999999998</v>
      </c>
      <c r="AG119" s="22">
        <v>1.776</v>
      </c>
      <c r="AH119" s="22">
        <v>1.4430000000000001</v>
      </c>
      <c r="AI119" s="22">
        <v>1.6014999999999999</v>
      </c>
      <c r="AJ119" s="22">
        <v>1.8906249999999998</v>
      </c>
      <c r="AK119" s="22">
        <v>1.5672656249999997</v>
      </c>
      <c r="AL119" s="22">
        <v>1.3847023437499997</v>
      </c>
      <c r="AM119" s="22">
        <v>1.0385267578124999</v>
      </c>
      <c r="AN119" s="22">
        <v>2.2150535156249997</v>
      </c>
      <c r="AO119" s="22">
        <v>1.5672901367187497</v>
      </c>
      <c r="AP119" s="22">
        <v>1.203924855957031</v>
      </c>
      <c r="AQ119" s="22">
        <v>1.3034388444335936</v>
      </c>
      <c r="AR119" s="22">
        <v>1.8185412168740234</v>
      </c>
      <c r="AS119" s="22">
        <v>1.7025388408203121</v>
      </c>
      <c r="AT119" s="22">
        <v>1.1234771885742185</v>
      </c>
      <c r="AU119" s="22">
        <v>1.57</v>
      </c>
      <c r="AV119" s="22">
        <v>1.52</v>
      </c>
      <c r="AW119" s="22">
        <v>1.4710000000000001</v>
      </c>
      <c r="AX119" s="22">
        <v>1.0149999999999999</v>
      </c>
      <c r="AY119" s="22">
        <v>1.321</v>
      </c>
      <c r="AZ119" s="22">
        <v>1.569</v>
      </c>
      <c r="BA119" s="22">
        <v>1.9790000000000001</v>
      </c>
      <c r="BB119" s="22">
        <v>1.595</v>
      </c>
      <c r="BC119" s="22">
        <v>1.71</v>
      </c>
      <c r="BD119" s="22">
        <v>1.42</v>
      </c>
    </row>
    <row r="120" spans="2:56" ht="15" customHeight="1">
      <c r="B120" s="104">
        <v>-20.807683614359775</v>
      </c>
      <c r="D120" s="9">
        <v>16</v>
      </c>
      <c r="E120" s="9" t="s">
        <v>69</v>
      </c>
      <c r="F120" s="9" t="s">
        <v>109</v>
      </c>
      <c r="H120" s="21">
        <v>8</v>
      </c>
      <c r="I120" s="10"/>
      <c r="J120" s="9" t="s">
        <v>69</v>
      </c>
      <c r="K120" s="9" t="s">
        <v>69</v>
      </c>
      <c r="L120" s="22"/>
      <c r="M120" s="22">
        <v>-11.806719827586207</v>
      </c>
      <c r="N120" s="22">
        <v>-7.7761490147783254</v>
      </c>
      <c r="O120" s="22">
        <v>-9.667191502463055</v>
      </c>
      <c r="P120" s="22">
        <v>-10.558233990147784</v>
      </c>
      <c r="Q120" s="22">
        <v>-6.0814743589743596</v>
      </c>
      <c r="R120" s="22">
        <v>-10.369826923076923</v>
      </c>
      <c r="S120" s="22">
        <v>-22.295334935897436</v>
      </c>
      <c r="T120" s="22">
        <v>-13.537012820512821</v>
      </c>
      <c r="U120" s="22">
        <v>-3.6419975247524752</v>
      </c>
      <c r="V120" s="22">
        <v>2.2660767326732674</v>
      </c>
      <c r="W120" s="22">
        <v>-5.3262636138613857</v>
      </c>
      <c r="X120" s="22">
        <v>-4.2701138613861387</v>
      </c>
      <c r="Y120" s="22">
        <v>-9.8942812500000006</v>
      </c>
      <c r="Z120" s="22">
        <v>8.1369374999999984</v>
      </c>
      <c r="AA120" s="22">
        <v>-0.89593750000000016</v>
      </c>
      <c r="AB120" s="22">
        <v>6.5745000000000005</v>
      </c>
      <c r="AC120" s="22">
        <v>7.6080000000000005</v>
      </c>
      <c r="AD120" s="22">
        <v>-1.1099999999999999</v>
      </c>
      <c r="AE120" s="22">
        <v>-1.0448460000000004</v>
      </c>
      <c r="AF120" s="22">
        <v>-8.1939467549999989</v>
      </c>
      <c r="AG120" s="22">
        <v>-3.1723965000000005</v>
      </c>
      <c r="AH120" s="22">
        <v>-0.23227350000000024</v>
      </c>
      <c r="AI120" s="22">
        <v>10.764598500000002</v>
      </c>
      <c r="AJ120" s="22">
        <v>8.8049999999999997</v>
      </c>
      <c r="AK120" s="22">
        <v>3.5936000000000003</v>
      </c>
      <c r="AL120" s="22">
        <v>5.7243999999999993</v>
      </c>
      <c r="AM120" s="22">
        <v>3.1820000000000004</v>
      </c>
      <c r="AN120" s="22">
        <v>4.6007999999999996</v>
      </c>
      <c r="AO120" s="22">
        <v>-1.8399999999999999</v>
      </c>
      <c r="AP120" s="22">
        <v>1.1020000000000001</v>
      </c>
      <c r="AQ120" s="22">
        <v>-4.1579999999999995</v>
      </c>
      <c r="AR120" s="22">
        <v>1.6095999999999999</v>
      </c>
      <c r="AS120" s="22">
        <v>1.4556</v>
      </c>
      <c r="AT120" s="22">
        <v>2.7162000000000002</v>
      </c>
      <c r="AU120" s="22">
        <v>7.9656000000000002</v>
      </c>
      <c r="AV120" s="22">
        <v>0.37359999999999999</v>
      </c>
      <c r="AW120" s="22">
        <v>-6.1525999999999996</v>
      </c>
      <c r="AX120" s="22">
        <v>-3.1720000000000002</v>
      </c>
      <c r="AY120" s="22">
        <v>-7.8148</v>
      </c>
      <c r="AZ120" s="22">
        <v>-2.9800000000000004</v>
      </c>
      <c r="BA120" s="22">
        <v>-6.5331999999999999</v>
      </c>
      <c r="BB120" s="22">
        <v>-2.4028</v>
      </c>
      <c r="BC120" s="22">
        <v>4.0399999999999964E-2</v>
      </c>
      <c r="BD120" s="22">
        <v>-0.43240000000000006</v>
      </c>
    </row>
    <row r="121" spans="2:56" ht="15" customHeight="1">
      <c r="B121" s="104">
        <v>0.1727529117504969</v>
      </c>
      <c r="D121" s="9">
        <v>17</v>
      </c>
      <c r="E121" s="9" t="s">
        <v>70</v>
      </c>
      <c r="F121" s="9" t="s">
        <v>109</v>
      </c>
      <c r="H121" s="21">
        <v>9</v>
      </c>
      <c r="I121" s="10"/>
      <c r="J121" s="9" t="s">
        <v>70</v>
      </c>
      <c r="K121" s="9" t="s">
        <v>70</v>
      </c>
      <c r="L121" s="22"/>
      <c r="M121" s="22">
        <v>3.3410457516339869</v>
      </c>
      <c r="N121" s="22">
        <v>3.0468300653594773</v>
      </c>
      <c r="O121" s="22">
        <v>4.3024754901960787</v>
      </c>
      <c r="P121" s="22">
        <v>6.4696895424836605</v>
      </c>
      <c r="Q121" s="22">
        <v>5.7240801411290327</v>
      </c>
      <c r="R121" s="22">
        <v>6.7953125000000005</v>
      </c>
      <c r="S121" s="22">
        <v>6.5609248991935489</v>
      </c>
      <c r="T121" s="22">
        <v>8.3473790322580648</v>
      </c>
      <c r="U121" s="22">
        <v>10.444915158371042</v>
      </c>
      <c r="V121" s="22">
        <v>5.7257918552036191</v>
      </c>
      <c r="W121" s="22">
        <v>4.2425622171945694</v>
      </c>
      <c r="X121" s="22">
        <v>6.0340950226244345</v>
      </c>
      <c r="Y121" s="22">
        <v>14.246375</v>
      </c>
      <c r="Z121" s="22">
        <v>15.175374999999999</v>
      </c>
      <c r="AA121" s="22">
        <v>8.6068749999999987</v>
      </c>
      <c r="AB121" s="22">
        <v>8.91</v>
      </c>
      <c r="AC121" s="22">
        <v>5.54</v>
      </c>
      <c r="AD121" s="22">
        <v>6.74</v>
      </c>
      <c r="AE121" s="22">
        <v>6.76</v>
      </c>
      <c r="AF121" s="22">
        <v>7.86</v>
      </c>
      <c r="AG121" s="22">
        <v>5.6849999999999996</v>
      </c>
      <c r="AH121" s="22">
        <v>4.5279999999999996</v>
      </c>
      <c r="AI121" s="22">
        <v>4.6454000000000004</v>
      </c>
      <c r="AJ121" s="22">
        <v>5.2672100000000004</v>
      </c>
      <c r="AK121" s="22">
        <v>5.2288494999999999</v>
      </c>
      <c r="AL121" s="22">
        <v>5.9581769250000001</v>
      </c>
      <c r="AM121" s="22">
        <v>4.6175871168749998</v>
      </c>
      <c r="AN121" s="22">
        <v>5.3102251844062494</v>
      </c>
      <c r="AO121" s="22">
        <v>5.0030000000000001</v>
      </c>
      <c r="AP121" s="22">
        <v>5.615875</v>
      </c>
      <c r="AQ121" s="22">
        <v>4.3982140000000003</v>
      </c>
      <c r="AR121" s="22">
        <v>5.2126000000000001</v>
      </c>
      <c r="AS121" s="22">
        <v>5.1155749999999998</v>
      </c>
      <c r="AT121" s="22">
        <v>5.9886899999999992</v>
      </c>
      <c r="AU121" s="22">
        <v>5.08</v>
      </c>
      <c r="AV121" s="22">
        <v>5.9788899999999998</v>
      </c>
      <c r="AW121" s="22">
        <v>5.36635375</v>
      </c>
      <c r="AX121" s="22">
        <v>6.228237599999999</v>
      </c>
      <c r="AY121" s="22">
        <v>-0.8266</v>
      </c>
      <c r="AZ121" s="22">
        <v>3.4007599999999996</v>
      </c>
      <c r="BA121" s="22">
        <v>3.4725299375000005</v>
      </c>
      <c r="BB121" s="22">
        <v>3.1697663199999995</v>
      </c>
      <c r="BC121" s="22">
        <v>5.4874799999999997</v>
      </c>
      <c r="BD121" s="22">
        <v>4.6246239999999998</v>
      </c>
    </row>
    <row r="122" spans="2:56" ht="15" customHeight="1">
      <c r="B122" s="104">
        <v>0.37466511875000008</v>
      </c>
      <c r="D122" s="9">
        <v>18</v>
      </c>
      <c r="E122" s="9" t="s">
        <v>71</v>
      </c>
      <c r="F122" s="9" t="s">
        <v>109</v>
      </c>
      <c r="H122" s="21">
        <v>10</v>
      </c>
      <c r="I122" s="10"/>
      <c r="J122" s="9" t="s">
        <v>71</v>
      </c>
      <c r="K122" s="9" t="s">
        <v>71</v>
      </c>
      <c r="L122" s="22"/>
      <c r="M122" s="22">
        <v>1.7373071967789511</v>
      </c>
      <c r="N122" s="22">
        <v>1.7726275291555433</v>
      </c>
      <c r="O122" s="22">
        <v>1.1726180618757658</v>
      </c>
      <c r="P122" s="22">
        <v>0.77578052980542189</v>
      </c>
      <c r="Q122" s="22">
        <v>2.1601090937077401</v>
      </c>
      <c r="R122" s="22">
        <v>2.3674070216589209</v>
      </c>
      <c r="S122" s="22">
        <v>2.5139673795033732</v>
      </c>
      <c r="T122" s="22">
        <v>2.7175774569209139</v>
      </c>
      <c r="U122" s="22">
        <v>2.5814568454063762</v>
      </c>
      <c r="V122" s="22">
        <v>1.843861726348194</v>
      </c>
      <c r="W122" s="22">
        <v>1.2989234240935952</v>
      </c>
      <c r="X122" s="22">
        <v>1.9630623587321669</v>
      </c>
      <c r="Y122" s="22">
        <v>1.731716359609375</v>
      </c>
      <c r="Z122" s="22">
        <v>3.4265609064062503</v>
      </c>
      <c r="AA122" s="22">
        <v>2.7970304532031252</v>
      </c>
      <c r="AB122" s="22">
        <v>2.3199999999999998</v>
      </c>
      <c r="AC122" s="22">
        <v>2.27</v>
      </c>
      <c r="AD122" s="22">
        <v>2.0699999999999998</v>
      </c>
      <c r="AE122" s="22">
        <v>2.0699999999999998</v>
      </c>
      <c r="AF122" s="22">
        <v>1.82</v>
      </c>
      <c r="AG122" s="22">
        <v>2.5</v>
      </c>
      <c r="AH122" s="22">
        <v>1</v>
      </c>
      <c r="AI122" s="22">
        <v>1.7181</v>
      </c>
      <c r="AJ122" s="22">
        <v>1.5806519999999999</v>
      </c>
      <c r="AK122" s="22">
        <v>1.5016194</v>
      </c>
      <c r="AL122" s="22">
        <v>1.22192455</v>
      </c>
      <c r="AM122" s="22">
        <v>1.099732095</v>
      </c>
      <c r="AN122" s="22">
        <v>1.3746651187500001</v>
      </c>
      <c r="AO122" s="22">
        <v>1.4777650026562501</v>
      </c>
      <c r="AP122" s="22">
        <v>1.3907517234999998</v>
      </c>
      <c r="AQ122" s="22">
        <v>1.4380883282500001</v>
      </c>
      <c r="AR122" s="22">
        <v>1.45</v>
      </c>
      <c r="AS122" s="22">
        <v>1.58</v>
      </c>
      <c r="AT122" s="22">
        <v>1.357</v>
      </c>
      <c r="AU122" s="22">
        <v>1.65</v>
      </c>
      <c r="AV122" s="22">
        <v>1.41</v>
      </c>
      <c r="AW122" s="22">
        <v>1.39</v>
      </c>
      <c r="AX122" s="22">
        <v>1.3</v>
      </c>
      <c r="AY122" s="22">
        <v>1.42</v>
      </c>
      <c r="AZ122" s="22">
        <v>1.2849999999999999</v>
      </c>
      <c r="BA122" s="22">
        <v>1.05</v>
      </c>
      <c r="BB122" s="22">
        <v>0.53159999999999996</v>
      </c>
      <c r="BC122" s="22">
        <v>1.22</v>
      </c>
      <c r="BD122" s="22">
        <v>1.1100000000000001</v>
      </c>
    </row>
    <row r="123" spans="2:56" ht="15" customHeight="1">
      <c r="B123" s="104">
        <v>0.31402731291666686</v>
      </c>
      <c r="D123" s="9">
        <v>19</v>
      </c>
      <c r="E123" s="9" t="s">
        <v>72</v>
      </c>
      <c r="F123" s="9" t="s">
        <v>109</v>
      </c>
      <c r="H123" s="21">
        <v>11</v>
      </c>
      <c r="I123" s="10"/>
      <c r="J123" s="9" t="s">
        <v>72</v>
      </c>
      <c r="K123" s="9" t="s">
        <v>72</v>
      </c>
      <c r="L123" s="22"/>
      <c r="M123" s="22">
        <v>1.1214108428880833</v>
      </c>
      <c r="N123" s="22">
        <v>-0.16025073437218559</v>
      </c>
      <c r="O123" s="22">
        <v>0.69515034880979754</v>
      </c>
      <c r="P123" s="22">
        <v>-0.29564090561854611</v>
      </c>
      <c r="Q123" s="22">
        <v>1.3487291328265134</v>
      </c>
      <c r="R123" s="22">
        <v>1.0845807692401976</v>
      </c>
      <c r="S123" s="22">
        <v>0.92811144542905777</v>
      </c>
      <c r="T123" s="22">
        <v>0.82548164150550574</v>
      </c>
      <c r="U123" s="22">
        <v>1.499169593494148</v>
      </c>
      <c r="V123" s="22">
        <v>1.275321792915922</v>
      </c>
      <c r="W123" s="22">
        <v>1.105870034150938</v>
      </c>
      <c r="X123" s="22">
        <v>1.2655470280243126</v>
      </c>
      <c r="Y123" s="22">
        <v>1.3837704958298978</v>
      </c>
      <c r="Z123" s="22">
        <v>1.8725136638865987</v>
      </c>
      <c r="AA123" s="22">
        <v>1.5956318319432992</v>
      </c>
      <c r="AB123" s="22">
        <v>1.65</v>
      </c>
      <c r="AC123" s="22">
        <v>1.42</v>
      </c>
      <c r="AD123" s="22">
        <v>1.7450000000000001</v>
      </c>
      <c r="AE123" s="22">
        <v>1.72</v>
      </c>
      <c r="AF123" s="22">
        <v>1.63</v>
      </c>
      <c r="AG123" s="22">
        <v>1.6</v>
      </c>
      <c r="AH123" s="22">
        <v>1.2</v>
      </c>
      <c r="AI123" s="22">
        <v>1.512</v>
      </c>
      <c r="AJ123" s="22">
        <v>1.5909500000000001</v>
      </c>
      <c r="AK123" s="22">
        <v>1.1638675000000001</v>
      </c>
      <c r="AL123" s="22">
        <v>1.1969769000000001</v>
      </c>
      <c r="AM123" s="22">
        <v>1.0582792100000002</v>
      </c>
      <c r="AN123" s="22">
        <v>1.5768327755000002</v>
      </c>
      <c r="AO123" s="22">
        <v>1.3503078591750002</v>
      </c>
      <c r="AP123" s="22">
        <v>1.1055039838193752</v>
      </c>
      <c r="AQ123" s="22">
        <v>1.0130911850329221</v>
      </c>
      <c r="AR123" s="22">
        <v>1.3456730997944448</v>
      </c>
      <c r="AS123" s="22">
        <v>1.3971201735420002</v>
      </c>
      <c r="AT123" s="22">
        <v>1.0693537353627602</v>
      </c>
      <c r="AU123" s="22">
        <v>1.23</v>
      </c>
      <c r="AV123" s="22">
        <v>1.17</v>
      </c>
      <c r="AW123" s="22">
        <v>1.21</v>
      </c>
      <c r="AX123" s="22">
        <v>1</v>
      </c>
      <c r="AY123" s="22">
        <v>1.08</v>
      </c>
      <c r="AZ123" s="22">
        <v>1.1499999999999999</v>
      </c>
      <c r="BA123" s="22">
        <v>1.05</v>
      </c>
      <c r="BB123" s="22">
        <v>0.44</v>
      </c>
      <c r="BC123" s="22">
        <v>1.2</v>
      </c>
      <c r="BD123" s="22">
        <v>1.05</v>
      </c>
    </row>
    <row r="124" spans="2:56" ht="15" customHeight="1">
      <c r="B124" s="104">
        <v>0.71848037109375018</v>
      </c>
      <c r="D124" s="9">
        <v>20</v>
      </c>
      <c r="E124" s="9" t="s">
        <v>73</v>
      </c>
      <c r="F124" s="9" t="s">
        <v>109</v>
      </c>
      <c r="H124" s="21">
        <v>12</v>
      </c>
      <c r="I124" s="10"/>
      <c r="J124" s="9" t="s">
        <v>73</v>
      </c>
      <c r="K124" s="9" t="s">
        <v>73</v>
      </c>
      <c r="L124" s="22"/>
      <c r="M124" s="22">
        <v>2.74115625</v>
      </c>
      <c r="N124" s="22">
        <v>-5.2765624999999998</v>
      </c>
      <c r="O124" s="22">
        <v>7.5814375000000007</v>
      </c>
      <c r="P124" s="22">
        <v>-3.7212499999999999</v>
      </c>
      <c r="Q124" s="22">
        <v>2.3452330508474577</v>
      </c>
      <c r="R124" s="22">
        <v>2.352851694915254</v>
      </c>
      <c r="S124" s="22">
        <v>0.86499788135593214</v>
      </c>
      <c r="T124" s="22">
        <v>2.3642796610169494</v>
      </c>
      <c r="U124" s="22">
        <v>3.4399687499999994</v>
      </c>
      <c r="V124" s="22">
        <v>3.3086111111111114</v>
      </c>
      <c r="W124" s="22">
        <v>2.224670138888889</v>
      </c>
      <c r="X124" s="22">
        <v>2.3814583333333332</v>
      </c>
      <c r="Y124" s="22">
        <v>3.8358749999999997</v>
      </c>
      <c r="Z124" s="22">
        <v>5.1586249999999998</v>
      </c>
      <c r="AA124" s="22">
        <v>4.3589062500000004</v>
      </c>
      <c r="AB124" s="22">
        <v>4.5475000000000003</v>
      </c>
      <c r="AC124" s="22">
        <v>4.3710000000000004</v>
      </c>
      <c r="AD124" s="22">
        <v>4.2134999999999998</v>
      </c>
      <c r="AE124" s="22">
        <v>4.0984999999999996</v>
      </c>
      <c r="AF124" s="22">
        <v>4.0534999999999997</v>
      </c>
      <c r="AG124" s="22">
        <v>4.6115000000000004</v>
      </c>
      <c r="AH124" s="22">
        <v>4.2030000000000003</v>
      </c>
      <c r="AI124" s="22">
        <v>5.4184999999999999</v>
      </c>
      <c r="AJ124" s="22">
        <v>5.7024999999999997</v>
      </c>
      <c r="AK124" s="22">
        <v>3.5024999999999999</v>
      </c>
      <c r="AL124" s="22">
        <v>3.2734999999999999</v>
      </c>
      <c r="AM124" s="22">
        <v>3.4017499999999998</v>
      </c>
      <c r="AN124" s="22">
        <v>4.9017499999999998</v>
      </c>
      <c r="AO124" s="22">
        <v>4.5685000000000002</v>
      </c>
      <c r="AP124" s="22">
        <v>4.1615000000000002</v>
      </c>
      <c r="AQ124" s="22">
        <v>4.4625000000000004</v>
      </c>
      <c r="AR124" s="22">
        <v>5.3377499999999998</v>
      </c>
      <c r="AS124" s="22">
        <v>5.0529999999999999</v>
      </c>
      <c r="AT124" s="22">
        <v>4.0339999999999998</v>
      </c>
      <c r="AU124" s="22">
        <v>4.9820000000000002</v>
      </c>
      <c r="AV124" s="22">
        <v>5.2089999999999996</v>
      </c>
      <c r="AW124" s="22">
        <v>4.3899999999999997</v>
      </c>
      <c r="AX124" s="22">
        <v>5.4850000000000003</v>
      </c>
      <c r="AY124" s="22">
        <v>4.9130000000000003</v>
      </c>
      <c r="AZ124" s="22">
        <v>4.6929999999999996</v>
      </c>
      <c r="BA124" s="22">
        <v>3.9630000000000001</v>
      </c>
      <c r="BB124" s="22">
        <v>4.05</v>
      </c>
      <c r="BC124" s="22">
        <v>5.71</v>
      </c>
      <c r="BD124" s="22">
        <v>5.29</v>
      </c>
    </row>
    <row r="125" spans="2:56" ht="15" customHeight="1">
      <c r="B125" s="104">
        <v>6.6692026780279967E-2</v>
      </c>
      <c r="D125" s="9">
        <v>21</v>
      </c>
      <c r="E125" s="9" t="s">
        <v>74</v>
      </c>
      <c r="F125" s="9" t="s">
        <v>109</v>
      </c>
      <c r="H125" s="21">
        <v>13</v>
      </c>
      <c r="I125" s="10"/>
      <c r="J125" s="9" t="s">
        <v>74</v>
      </c>
      <c r="K125" s="9" t="s">
        <v>74</v>
      </c>
      <c r="L125" s="22"/>
      <c r="M125" s="22">
        <v>15.655638002485711</v>
      </c>
      <c r="N125" s="22">
        <v>19.827769379047197</v>
      </c>
      <c r="O125" s="22">
        <v>20.479577706179445</v>
      </c>
      <c r="P125" s="22">
        <v>8.2720556237235012</v>
      </c>
      <c r="Q125" s="22">
        <v>30.07011737466993</v>
      </c>
      <c r="R125" s="22">
        <v>17.991090482431627</v>
      </c>
      <c r="S125" s="22">
        <v>34.543821825067937</v>
      </c>
      <c r="T125" s="22">
        <v>24.033285661970197</v>
      </c>
      <c r="U125" s="22">
        <v>31.027643455471733</v>
      </c>
      <c r="V125" s="22">
        <v>15.962108503967869</v>
      </c>
      <c r="W125" s="22">
        <v>19.204653240423237</v>
      </c>
      <c r="X125" s="22">
        <v>34.673026501420594</v>
      </c>
      <c r="Y125" s="22">
        <v>55.53875</v>
      </c>
      <c r="Z125" s="22">
        <v>35.849375000000002</v>
      </c>
      <c r="AA125" s="22">
        <v>24.943437500000002</v>
      </c>
      <c r="AB125" s="22">
        <v>22.6</v>
      </c>
      <c r="AC125" s="22">
        <v>24.5</v>
      </c>
      <c r="AD125" s="22">
        <v>17.95</v>
      </c>
      <c r="AE125" s="22">
        <v>25.6</v>
      </c>
      <c r="AF125" s="22">
        <v>28.3</v>
      </c>
      <c r="AG125" s="22">
        <v>19.5</v>
      </c>
      <c r="AH125" s="22">
        <v>16.43</v>
      </c>
      <c r="AI125" s="22">
        <v>20.524999999999999</v>
      </c>
      <c r="AJ125" s="22">
        <v>21.52375</v>
      </c>
      <c r="AK125" s="22">
        <v>22.42</v>
      </c>
      <c r="AL125" s="22">
        <v>15.683999999999997</v>
      </c>
      <c r="AM125" s="22">
        <v>14.050599999999999</v>
      </c>
      <c r="AN125" s="22">
        <v>17.525749999999999</v>
      </c>
      <c r="AO125" s="22">
        <v>20.229612499999998</v>
      </c>
      <c r="AP125" s="22">
        <v>15.184709374999999</v>
      </c>
      <c r="AQ125" s="22">
        <v>13.349120703124997</v>
      </c>
      <c r="AR125" s="22">
        <v>15.212243205078122</v>
      </c>
      <c r="AS125" s="22">
        <v>21.1106950625</v>
      </c>
      <c r="AT125" s="22">
        <v>15.131700444999998</v>
      </c>
      <c r="AU125" s="22">
        <v>16.245927257812497</v>
      </c>
      <c r="AV125" s="22">
        <v>15.972855365332029</v>
      </c>
      <c r="AW125" s="22">
        <v>21.321802013124998</v>
      </c>
      <c r="AX125" s="22">
        <v>12.859445378249999</v>
      </c>
      <c r="AY125" s="22">
        <v>-9.7308509195312531</v>
      </c>
      <c r="AZ125" s="22">
        <v>10.954534292265624</v>
      </c>
      <c r="BA125" s="22">
        <v>5.6622812078749991</v>
      </c>
      <c r="BB125" s="22">
        <v>-40.570277310874999</v>
      </c>
      <c r="BC125" s="22">
        <v>-45.157076297525002</v>
      </c>
      <c r="BD125" s="22">
        <v>-7.2768750000000004</v>
      </c>
    </row>
    <row r="126" spans="2:56" ht="15" customHeight="1">
      <c r="B126" s="104">
        <v>0.24566418324849648</v>
      </c>
      <c r="D126" s="9">
        <v>22</v>
      </c>
      <c r="E126" s="9" t="s">
        <v>75</v>
      </c>
      <c r="F126" s="9" t="s">
        <v>109</v>
      </c>
      <c r="H126" s="21">
        <v>14</v>
      </c>
      <c r="I126" s="10"/>
      <c r="J126" s="9" t="s">
        <v>75</v>
      </c>
      <c r="K126" s="9" t="s">
        <v>75</v>
      </c>
      <c r="L126" s="22"/>
      <c r="M126" s="22">
        <v>14.190097947761194</v>
      </c>
      <c r="N126" s="22">
        <v>12.659748134328359</v>
      </c>
      <c r="O126" s="22">
        <v>19.364225746268655</v>
      </c>
      <c r="P126" s="22">
        <v>21.946977611940294</v>
      </c>
      <c r="Q126" s="22">
        <v>14.531043564920273</v>
      </c>
      <c r="R126" s="22">
        <v>14.391657175398633</v>
      </c>
      <c r="S126" s="22">
        <v>34.90316771070615</v>
      </c>
      <c r="T126" s="22">
        <v>26.762357630979501</v>
      </c>
      <c r="U126" s="22">
        <v>19.356532826409499</v>
      </c>
      <c r="V126" s="22">
        <v>18.209875741839767</v>
      </c>
      <c r="W126" s="22">
        <v>17.591246290801188</v>
      </c>
      <c r="X126" s="22">
        <v>18.622700296735907</v>
      </c>
      <c r="Y126" s="22">
        <v>19.424999999999997</v>
      </c>
      <c r="Z126" s="22">
        <v>26.731249999999999</v>
      </c>
      <c r="AA126" s="22">
        <v>22.018750000000001</v>
      </c>
      <c r="AB126" s="22">
        <v>19.7</v>
      </c>
      <c r="AC126" s="22">
        <v>16</v>
      </c>
      <c r="AD126" s="22">
        <v>12.25</v>
      </c>
      <c r="AE126" s="22">
        <v>13.15</v>
      </c>
      <c r="AF126" s="22">
        <v>12.75</v>
      </c>
      <c r="AG126" s="22">
        <v>14.44</v>
      </c>
      <c r="AH126" s="22">
        <v>10.805</v>
      </c>
      <c r="AI126" s="22">
        <v>11.455400000000001</v>
      </c>
      <c r="AJ126" s="22">
        <v>11.081238000000001</v>
      </c>
      <c r="AK126" s="22">
        <v>11.472</v>
      </c>
      <c r="AL126" s="22">
        <v>8.8508000000000013</v>
      </c>
      <c r="AM126" s="22">
        <v>9.1343400000000017</v>
      </c>
      <c r="AN126" s="22">
        <v>13.459401500000004</v>
      </c>
      <c r="AO126" s="22">
        <v>12.113461350000003</v>
      </c>
      <c r="AP126" s="22">
        <v>8.8657767855000014</v>
      </c>
      <c r="AQ126" s="22">
        <v>8.1966724105150028</v>
      </c>
      <c r="AR126" s="22">
        <v>8.1999999999999993</v>
      </c>
      <c r="AS126" s="22">
        <v>12.694907494800004</v>
      </c>
      <c r="AT126" s="22">
        <v>9.4486633131250013</v>
      </c>
      <c r="AU126" s="22">
        <v>10.211956378175001</v>
      </c>
      <c r="AV126" s="22">
        <v>8.9215</v>
      </c>
      <c r="AW126" s="22">
        <v>13.329628638375002</v>
      </c>
      <c r="AX126" s="22">
        <v>8.9762301474687511</v>
      </c>
      <c r="AY126" s="22">
        <v>9.1907607403575025</v>
      </c>
      <c r="AZ126" s="22">
        <v>7.5832750000000004</v>
      </c>
      <c r="BA126" s="22">
        <v>12.250868347305003</v>
      </c>
      <c r="BB126" s="22">
        <v>5.2160500000000001</v>
      </c>
      <c r="BC126" s="22">
        <v>4.7718695849859012</v>
      </c>
      <c r="BD126" s="22">
        <v>6.8249475000000004</v>
      </c>
    </row>
    <row r="127" spans="2:56" ht="15" customHeight="1">
      <c r="B127" s="104">
        <v>-0.60991785834988743</v>
      </c>
      <c r="D127" s="9">
        <v>23</v>
      </c>
      <c r="E127" s="9" t="s">
        <v>76</v>
      </c>
      <c r="F127" s="9" t="s">
        <v>109</v>
      </c>
      <c r="H127" s="21">
        <v>15</v>
      </c>
      <c r="I127" s="10"/>
      <c r="J127" s="9" t="s">
        <v>76</v>
      </c>
      <c r="K127" s="9" t="s">
        <v>76</v>
      </c>
      <c r="L127" s="22"/>
      <c r="M127" s="22">
        <v>18.746205913966943</v>
      </c>
      <c r="N127" s="22">
        <v>19.335023059304156</v>
      </c>
      <c r="O127" s="22">
        <v>20.772871661812161</v>
      </c>
      <c r="P127" s="22">
        <v>14.078713138933722</v>
      </c>
      <c r="Q127" s="22">
        <v>18.532488922109344</v>
      </c>
      <c r="R127" s="22">
        <v>19.607159711055939</v>
      </c>
      <c r="S127" s="22">
        <v>26.452397121313716</v>
      </c>
      <c r="T127" s="22">
        <v>23.847790319780536</v>
      </c>
      <c r="U127" s="22">
        <v>20.264170252009546</v>
      </c>
      <c r="V127" s="22">
        <v>20.997598114666786</v>
      </c>
      <c r="W127" s="22">
        <v>22.941329328539222</v>
      </c>
      <c r="X127" s="22">
        <v>26.372598857580719</v>
      </c>
      <c r="Y127" s="22">
        <v>23.081722390880561</v>
      </c>
      <c r="Z127" s="22">
        <v>37.270871550625152</v>
      </c>
      <c r="AA127" s="22">
        <v>24.44132493341446</v>
      </c>
      <c r="AB127" s="22">
        <v>26.451303282663183</v>
      </c>
      <c r="AC127" s="22">
        <v>31.276901631833763</v>
      </c>
      <c r="AD127" s="22">
        <v>18.368022354163443</v>
      </c>
      <c r="AE127" s="22">
        <v>13.310486132258024</v>
      </c>
      <c r="AF127" s="22">
        <v>11.898338274965582</v>
      </c>
      <c r="AG127" s="22">
        <v>24.664406347705839</v>
      </c>
      <c r="AH127" s="22">
        <v>15.417056198436825</v>
      </c>
      <c r="AI127" s="22">
        <v>13.596893556031471</v>
      </c>
      <c r="AJ127" s="22">
        <v>11.202439277578144</v>
      </c>
      <c r="AK127" s="22">
        <v>8.7320007341523098</v>
      </c>
      <c r="AL127" s="22">
        <v>7.2649657150331342</v>
      </c>
      <c r="AM127" s="22">
        <v>6.5455587481966964</v>
      </c>
      <c r="AN127" s="22">
        <v>7.481238077292315</v>
      </c>
      <c r="AO127" s="22">
        <v>9.6230263588175653</v>
      </c>
      <c r="AP127" s="22">
        <v>10.927595133164345</v>
      </c>
      <c r="AQ127" s="22">
        <v>11.324616556738885</v>
      </c>
      <c r="AR127" s="22">
        <v>11.026511607618161</v>
      </c>
      <c r="AS127" s="22">
        <v>15.571939611283478</v>
      </c>
      <c r="AT127" s="22">
        <v>21.494019960952137</v>
      </c>
      <c r="AU127" s="22">
        <v>27.499769621499667</v>
      </c>
      <c r="AV127" s="22">
        <v>21.809162046269911</v>
      </c>
      <c r="AW127" s="22">
        <v>17.214354546696089</v>
      </c>
      <c r="AX127" s="22">
        <v>15.813769836356167</v>
      </c>
      <c r="AY127" s="22">
        <v>14.420729806587957</v>
      </c>
      <c r="AZ127" s="22">
        <v>13.321221341043964</v>
      </c>
      <c r="BA127" s="22">
        <v>15.245142304648825</v>
      </c>
      <c r="BB127" s="22">
        <v>10.493165626747201</v>
      </c>
      <c r="BC127" s="22">
        <v>17.578073673447715</v>
      </c>
      <c r="BD127" s="22">
        <v>13.872584490899104</v>
      </c>
    </row>
    <row r="128" spans="2:56" ht="15" customHeight="1">
      <c r="B128" s="104">
        <v>-0.24193524991011861</v>
      </c>
      <c r="D128" s="9">
        <v>24</v>
      </c>
      <c r="E128" s="9" t="s">
        <v>77</v>
      </c>
      <c r="F128" s="9" t="s">
        <v>109</v>
      </c>
      <c r="H128" s="21">
        <v>16</v>
      </c>
      <c r="I128" s="10"/>
      <c r="J128" s="9" t="s">
        <v>77</v>
      </c>
      <c r="K128" s="9" t="s">
        <v>77</v>
      </c>
      <c r="L128" s="22"/>
      <c r="M128" s="22">
        <v>3.5044018295930641</v>
      </c>
      <c r="N128" s="22">
        <v>2.3057852617508843</v>
      </c>
      <c r="O128" s="22">
        <v>4.8181103846114635</v>
      </c>
      <c r="P128" s="22">
        <v>3.9196195833290859</v>
      </c>
      <c r="Q128" s="22">
        <v>3.7496776791273052</v>
      </c>
      <c r="R128" s="22">
        <v>3.9628355508961586</v>
      </c>
      <c r="S128" s="22">
        <v>4.8902254064149968</v>
      </c>
      <c r="T128" s="22">
        <v>5.1074111981130912</v>
      </c>
      <c r="U128" s="22">
        <v>3.9240582406693019</v>
      </c>
      <c r="V128" s="22">
        <v>4.041469923570256</v>
      </c>
      <c r="W128" s="22">
        <v>4.0556169159272812</v>
      </c>
      <c r="X128" s="22">
        <v>4.9045872740862171</v>
      </c>
      <c r="Y128" s="22">
        <v>3.8733273170970706</v>
      </c>
      <c r="Z128" s="22">
        <v>6.1158678735683045</v>
      </c>
      <c r="AA128" s="22">
        <v>4.4392104701092778</v>
      </c>
      <c r="AB128" s="22">
        <v>3.8743453456120154</v>
      </c>
      <c r="AC128" s="22">
        <v>4.95868662425565</v>
      </c>
      <c r="AD128" s="22">
        <v>3.6630171532750184</v>
      </c>
      <c r="AE128" s="22">
        <v>3.1859123753680061</v>
      </c>
      <c r="AF128" s="22">
        <v>3.8409112924662168</v>
      </c>
      <c r="AG128" s="22">
        <v>4.7485172763820378</v>
      </c>
      <c r="AH128" s="22">
        <v>3.2302651423491309</v>
      </c>
      <c r="AI128" s="22">
        <v>3.251220839343159</v>
      </c>
      <c r="AJ128" s="22">
        <v>3.6879122899032222</v>
      </c>
      <c r="AK128" s="22">
        <v>3.4166601981407982</v>
      </c>
      <c r="AL128" s="22">
        <v>2.6294227195732702</v>
      </c>
      <c r="AM128" s="22">
        <v>2.3161473169172218</v>
      </c>
      <c r="AN128" s="22">
        <v>2.4487501378589491</v>
      </c>
      <c r="AO128" s="22">
        <v>2.904161168419678</v>
      </c>
      <c r="AP128" s="22">
        <v>2.4979515835946069</v>
      </c>
      <c r="AQ128" s="22">
        <v>2.2003399510713604</v>
      </c>
      <c r="AR128" s="22">
        <v>2.3263126309660014</v>
      </c>
      <c r="AS128" s="22">
        <v>2.4685369931567265</v>
      </c>
      <c r="AT128" s="22">
        <v>2.7477467419540678</v>
      </c>
      <c r="AU128" s="22">
        <v>2.7504249388392008</v>
      </c>
      <c r="AV128" s="22">
        <v>2.2099969994177009</v>
      </c>
      <c r="AW128" s="22">
        <v>2.3451101434988901</v>
      </c>
      <c r="AX128" s="22">
        <v>2.1981973935632544</v>
      </c>
      <c r="AY128" s="22">
        <v>2.2003399510713604</v>
      </c>
      <c r="AZ128" s="22">
        <v>2.0994971494468162</v>
      </c>
      <c r="BA128" s="22">
        <v>2.4623656506738345</v>
      </c>
      <c r="BB128" s="22">
        <v>1.0990986967816272</v>
      </c>
      <c r="BC128" s="22">
        <v>2.4203739461784965</v>
      </c>
      <c r="BD128" s="22">
        <v>2.4144217218638384</v>
      </c>
    </row>
    <row r="129" spans="2:56" ht="15" customHeight="1">
      <c r="B129" s="104">
        <v>-0.37220450950376027</v>
      </c>
      <c r="D129" s="9">
        <v>25</v>
      </c>
      <c r="E129" s="9" t="s">
        <v>78</v>
      </c>
      <c r="F129" s="9" t="s">
        <v>109</v>
      </c>
      <c r="H129" s="21">
        <v>17</v>
      </c>
      <c r="I129" s="10"/>
      <c r="J129" s="9" t="s">
        <v>78</v>
      </c>
      <c r="K129" s="9" t="s">
        <v>78</v>
      </c>
      <c r="L129" s="22"/>
      <c r="M129" s="22">
        <v>2.7140232904774844</v>
      </c>
      <c r="N129" s="22">
        <v>2.7379147417743255</v>
      </c>
      <c r="O129" s="22">
        <v>2.8312129167582696</v>
      </c>
      <c r="P129" s="22">
        <v>1.6850582261937115</v>
      </c>
      <c r="Q129" s="22">
        <v>3.0285589615920259</v>
      </c>
      <c r="R129" s="22">
        <v>2.6745209210676841</v>
      </c>
      <c r="S129" s="22">
        <v>3.1044395222638346</v>
      </c>
      <c r="T129" s="22">
        <v>3.0698086233678996</v>
      </c>
      <c r="U129" s="22">
        <v>2.9433113517335068</v>
      </c>
      <c r="V129" s="22">
        <v>2.4927131570520178</v>
      </c>
      <c r="W129" s="22">
        <v>2.2985349147038749</v>
      </c>
      <c r="X129" s="22">
        <v>2.9306358924269098</v>
      </c>
      <c r="Y129" s="22">
        <v>3.6690095528317404</v>
      </c>
      <c r="Z129" s="22">
        <v>4.7064784745608552</v>
      </c>
      <c r="AA129" s="22">
        <v>3.4655313602267444</v>
      </c>
      <c r="AB129" s="22">
        <v>2.2745728297874432</v>
      </c>
      <c r="AC129" s="22">
        <v>3.2200879646647675</v>
      </c>
      <c r="AD129" s="22">
        <v>2.6965468319202675</v>
      </c>
      <c r="AE129" s="22">
        <v>2.0705129019114992</v>
      </c>
      <c r="AF129" s="22">
        <v>1.9550923231559043</v>
      </c>
      <c r="AG129" s="22">
        <v>2.8980791681982909</v>
      </c>
      <c r="AH129" s="22">
        <v>2.2920648071322272</v>
      </c>
      <c r="AI129" s="22">
        <v>1.7599359666247743</v>
      </c>
      <c r="AJ129" s="22">
        <v>1.7986849373034322</v>
      </c>
      <c r="AK129" s="22">
        <v>2.173559376148718</v>
      </c>
      <c r="AL129" s="22">
        <v>1.3752388842793364</v>
      </c>
      <c r="AM129" s="22">
        <v>1.0559615799748645</v>
      </c>
      <c r="AN129" s="22">
        <v>1.4389479498427458</v>
      </c>
      <c r="AO129" s="22">
        <v>1.9562034385338465</v>
      </c>
      <c r="AP129" s="22">
        <v>1.3064769400653695</v>
      </c>
      <c r="AQ129" s="22">
        <v>0.98257225016661154</v>
      </c>
      <c r="AR129" s="22">
        <v>1.2950531548584714</v>
      </c>
      <c r="AS129" s="22">
        <v>1.7214590259097848</v>
      </c>
      <c r="AT129" s="22">
        <v>1.4893837116745212</v>
      </c>
      <c r="AU129" s="22">
        <v>1.4197667433157048</v>
      </c>
      <c r="AV129" s="22">
        <v>1.1389992496980255</v>
      </c>
      <c r="AW129" s="22">
        <v>1.6353860746142956</v>
      </c>
      <c r="AX129" s="22">
        <v>1.3367218812278827</v>
      </c>
      <c r="AY129" s="22">
        <v>0.99383672032099335</v>
      </c>
      <c r="AZ129" s="22">
        <v>1.0820492872131242</v>
      </c>
      <c r="BA129" s="22">
        <v>1.7989246820757252</v>
      </c>
      <c r="BB129" s="22">
        <v>0.80203312873672961</v>
      </c>
      <c r="BC129" s="22">
        <v>1.3913714084493907</v>
      </c>
      <c r="BD129" s="22">
        <v>1.2010747088065681</v>
      </c>
    </row>
    <row r="130" spans="2:56" ht="15" customHeight="1">
      <c r="B130" s="104">
        <v>-0.26790313875719607</v>
      </c>
      <c r="D130" s="9">
        <v>26</v>
      </c>
      <c r="E130" s="9" t="s">
        <v>79</v>
      </c>
      <c r="F130" s="9" t="s">
        <v>109</v>
      </c>
      <c r="H130" s="21">
        <v>18</v>
      </c>
      <c r="I130" s="10"/>
      <c r="J130" s="9" t="s">
        <v>79</v>
      </c>
      <c r="K130" s="9" t="s">
        <v>79</v>
      </c>
      <c r="L130" s="22"/>
      <c r="M130" s="22">
        <v>0.37996750558158038</v>
      </c>
      <c r="N130" s="22">
        <v>0.26995125837237061</v>
      </c>
      <c r="O130" s="22">
        <v>0.42487814593092649</v>
      </c>
      <c r="P130" s="22">
        <v>0.27988626953553142</v>
      </c>
      <c r="Q130" s="22">
        <v>0.38332071004553514</v>
      </c>
      <c r="R130" s="22">
        <v>0.25198939643824958</v>
      </c>
      <c r="S130" s="22">
        <v>0.40397879287649902</v>
      </c>
      <c r="T130" s="22">
        <v>0.25065050885828499</v>
      </c>
      <c r="U130" s="22">
        <v>0.49404867706250005</v>
      </c>
      <c r="V130" s="22">
        <v>0.31576794813333336</v>
      </c>
      <c r="W130" s="22">
        <v>0.44345354476874999</v>
      </c>
      <c r="X130" s="22">
        <v>0.37396932609</v>
      </c>
      <c r="Y130" s="22">
        <v>0.65432286250000016</v>
      </c>
      <c r="Z130" s="22">
        <v>1.281220475</v>
      </c>
      <c r="AA130" s="22">
        <v>0.96835390625000017</v>
      </c>
      <c r="AB130" s="22">
        <v>0.91412640000000012</v>
      </c>
      <c r="AC130" s="22">
        <v>0.90256052000000009</v>
      </c>
      <c r="AD130" s="22">
        <v>1.03425872</v>
      </c>
      <c r="AE130" s="22">
        <v>0.78366200000000019</v>
      </c>
      <c r="AF130" s="22">
        <v>0.85595472000000006</v>
      </c>
      <c r="AG130" s="22">
        <v>0.81611810400000018</v>
      </c>
      <c r="AH130" s="22">
        <v>0.82740697600000013</v>
      </c>
      <c r="AI130" s="22">
        <v>0.62692960000000009</v>
      </c>
      <c r="AJ130" s="22">
        <v>0.72423741600000002</v>
      </c>
      <c r="AK130" s="22">
        <v>0.68264084400000014</v>
      </c>
      <c r="AL130" s="22">
        <v>0.66192558080000019</v>
      </c>
      <c r="AM130" s="22">
        <v>0.50154368000000016</v>
      </c>
      <c r="AN130" s="22">
        <v>0.61560180360000005</v>
      </c>
      <c r="AO130" s="22">
        <v>0.71503386818400017</v>
      </c>
      <c r="AP130" s="22">
        <v>0.72510938624000021</v>
      </c>
      <c r="AQ130" s="22">
        <v>0.53573984000000019</v>
      </c>
      <c r="AR130" s="22">
        <v>0.64638189378000011</v>
      </c>
      <c r="AS130" s="22">
        <v>0.78358092437520022</v>
      </c>
      <c r="AT130" s="22">
        <v>0.79762032486400036</v>
      </c>
      <c r="AU130" s="22">
        <v>0.69646179200000025</v>
      </c>
      <c r="AV130" s="22">
        <v>0.67870098846900007</v>
      </c>
      <c r="AW130" s="22">
        <v>0.78358092437520022</v>
      </c>
      <c r="AX130" s="22">
        <v>0.67797727613440029</v>
      </c>
      <c r="AY130" s="22">
        <v>0.48752325440000016</v>
      </c>
      <c r="AZ130" s="22">
        <v>0.61083088962210019</v>
      </c>
      <c r="BA130" s="22">
        <v>0.82275997059396022</v>
      </c>
      <c r="BB130" s="22">
        <v>0.50848295710080016</v>
      </c>
      <c r="BC130" s="22">
        <v>0.70690871888000018</v>
      </c>
      <c r="BD130" s="22">
        <v>0.68413059637675222</v>
      </c>
    </row>
    <row r="131" spans="2:56" ht="15" customHeight="1">
      <c r="B131" s="104">
        <v>-0.31259313886711781</v>
      </c>
      <c r="D131" s="9">
        <v>27</v>
      </c>
      <c r="E131" s="9" t="s">
        <v>80</v>
      </c>
      <c r="F131" s="9" t="s">
        <v>109</v>
      </c>
      <c r="H131" s="21">
        <v>19</v>
      </c>
      <c r="I131" s="10"/>
      <c r="J131" s="9" t="s">
        <v>80</v>
      </c>
      <c r="K131" s="9" t="s">
        <v>80</v>
      </c>
      <c r="L131" s="22"/>
      <c r="M131" s="22">
        <v>0.57690011027049848</v>
      </c>
      <c r="N131" s="22">
        <v>0.59358643504241049</v>
      </c>
      <c r="O131" s="22">
        <v>0.49198304380301305</v>
      </c>
      <c r="P131" s="22">
        <v>0.68503501509895759</v>
      </c>
      <c r="Q131" s="22">
        <v>0.435006167895364</v>
      </c>
      <c r="R131" s="22">
        <v>0.48293495283779664</v>
      </c>
      <c r="S131" s="22">
        <v>0.65123214885879466</v>
      </c>
      <c r="T131" s="22">
        <v>0.76830953181172612</v>
      </c>
      <c r="U131" s="22">
        <v>0.47258887050162085</v>
      </c>
      <c r="V131" s="22">
        <v>0.50489987088356092</v>
      </c>
      <c r="W131" s="22">
        <v>0.58906575315100573</v>
      </c>
      <c r="X131" s="22">
        <v>0.55970431904601536</v>
      </c>
      <c r="Y131" s="22">
        <v>0.77302459042730887</v>
      </c>
      <c r="Z131" s="22">
        <v>2.5434857687892443</v>
      </c>
      <c r="AA131" s="22">
        <v>2.1249798234789252</v>
      </c>
      <c r="AB131" s="22">
        <v>1.6776683570078794</v>
      </c>
      <c r="AC131" s="22">
        <v>1.6749067767669237</v>
      </c>
      <c r="AD131" s="22">
        <v>1.5716806197433126</v>
      </c>
      <c r="AE131" s="22">
        <v>1.4260527028221739</v>
      </c>
      <c r="AF131" s="22">
        <v>1.3495199781790499</v>
      </c>
      <c r="AG131" s="22">
        <v>1.1154659254483859</v>
      </c>
      <c r="AH131" s="22">
        <v>1.1574458752988295</v>
      </c>
      <c r="AI131" s="22">
        <v>1.4191405247691922</v>
      </c>
      <c r="AJ131" s="22">
        <v>1.2240557478005687</v>
      </c>
      <c r="AK131" s="22">
        <v>0.61350625899661226</v>
      </c>
      <c r="AL131" s="22">
        <v>0.57872293764941474</v>
      </c>
      <c r="AM131" s="22">
        <v>0.70957026238459608</v>
      </c>
      <c r="AN131" s="22">
        <v>0.79563623607036971</v>
      </c>
      <c r="AO131" s="22">
        <v>0.55215563309695104</v>
      </c>
      <c r="AP131" s="22">
        <v>0.50522512456793911</v>
      </c>
      <c r="AQ131" s="22">
        <v>0.67693003031490462</v>
      </c>
      <c r="AR131" s="22">
        <v>0.73994169954544375</v>
      </c>
      <c r="AS131" s="22">
        <v>0.52454785144210347</v>
      </c>
      <c r="AT131" s="22">
        <v>0.53048638079633603</v>
      </c>
      <c r="AU131" s="22">
        <v>0.74462303334639501</v>
      </c>
      <c r="AV131" s="22">
        <v>0.81393586949998831</v>
      </c>
      <c r="AW131" s="22">
        <v>0.55077524401420863</v>
      </c>
      <c r="AX131" s="22">
        <v>0.49335233414059254</v>
      </c>
      <c r="AY131" s="22">
        <v>0.59569842667711614</v>
      </c>
      <c r="AZ131" s="22">
        <v>0.82207522819498813</v>
      </c>
      <c r="BA131" s="22">
        <v>0.59189416430039143</v>
      </c>
      <c r="BB131" s="22">
        <v>0.29594708215019572</v>
      </c>
      <c r="BC131" s="22">
        <v>0.53612858400940444</v>
      </c>
      <c r="BD131" s="22">
        <v>0.7398677053754894</v>
      </c>
    </row>
    <row r="132" spans="2:56" ht="15" customHeight="1">
      <c r="B132" s="104">
        <v>-0.95749079276738991</v>
      </c>
      <c r="D132" s="9">
        <v>28</v>
      </c>
      <c r="E132" s="9" t="s">
        <v>81</v>
      </c>
      <c r="F132" s="9" t="s">
        <v>109</v>
      </c>
      <c r="H132" s="21">
        <v>20</v>
      </c>
      <c r="I132" s="10"/>
      <c r="J132" s="9" t="s">
        <v>81</v>
      </c>
      <c r="K132" s="9" t="s">
        <v>81</v>
      </c>
      <c r="L132" s="22"/>
      <c r="M132" s="22">
        <v>11.228309007295833</v>
      </c>
      <c r="N132" s="22">
        <v>13.166222856352752</v>
      </c>
      <c r="O132" s="22">
        <v>11.788718406793187</v>
      </c>
      <c r="P132" s="22">
        <v>7.2727945901892825</v>
      </c>
      <c r="Q132" s="22">
        <v>10.480220967686698</v>
      </c>
      <c r="R132" s="22">
        <v>11.845416980570921</v>
      </c>
      <c r="S132" s="22">
        <v>16.755525686975361</v>
      </c>
      <c r="T132" s="22">
        <v>14.106543148271317</v>
      </c>
      <c r="U132" s="22">
        <v>11.834170289253329</v>
      </c>
      <c r="V132" s="22">
        <v>13.18013011773227</v>
      </c>
      <c r="W132" s="22">
        <v>14.968871275248143</v>
      </c>
      <c r="X132" s="22">
        <v>16.992844115500308</v>
      </c>
      <c r="Y132" s="22">
        <v>13.178506585315366</v>
      </c>
      <c r="Z132" s="22">
        <v>21.567281386174685</v>
      </c>
      <c r="AA132" s="22">
        <v>12.421022497196956</v>
      </c>
      <c r="AB132" s="22">
        <v>16.865438037050673</v>
      </c>
      <c r="AC132" s="22">
        <v>19.521668832657088</v>
      </c>
      <c r="AD132" s="22">
        <v>8.5202441630752244</v>
      </c>
      <c r="AE132" s="22">
        <v>5.0351258133138534</v>
      </c>
      <c r="AF132" s="22">
        <v>2.9840060150024765</v>
      </c>
      <c r="AG132" s="22">
        <v>14.151727557558742</v>
      </c>
      <c r="AH132" s="22">
        <v>7.0196698768669572</v>
      </c>
      <c r="AI132" s="22">
        <v>5.7903946853109316</v>
      </c>
      <c r="AJ132" s="22">
        <v>3.1332063157526009</v>
      </c>
      <c r="AK132" s="22">
        <v>1.0243155184518709</v>
      </c>
      <c r="AL132" s="22">
        <v>1.1365179800641738</v>
      </c>
      <c r="AM132" s="22">
        <v>1.2132255531127667</v>
      </c>
      <c r="AN132" s="22">
        <v>1.2532825263010405</v>
      </c>
      <c r="AO132" s="22">
        <v>2.6632203479748648</v>
      </c>
      <c r="AP132" s="22">
        <v>5.0151153471114265</v>
      </c>
      <c r="AQ132" s="22">
        <v>6.2205623773538896</v>
      </c>
      <c r="AR132" s="22">
        <v>5.2585345683827054</v>
      </c>
      <c r="AS132" s="22">
        <v>9.3127966179781723</v>
      </c>
      <c r="AT132" s="22">
        <v>15.162092277689142</v>
      </c>
      <c r="AU132" s="22">
        <v>21.131590496221584</v>
      </c>
      <c r="AV132" s="22">
        <v>16.171461296801841</v>
      </c>
      <c r="AW132" s="22">
        <v>11.178436448877081</v>
      </c>
      <c r="AX132" s="22">
        <v>10.420883049920228</v>
      </c>
      <c r="AY132" s="22">
        <v>9.52895429773295</v>
      </c>
      <c r="AZ132" s="22">
        <v>7.9607306484009204</v>
      </c>
      <c r="BA132" s="22">
        <v>8.8667792549239302</v>
      </c>
      <c r="BB132" s="22">
        <v>7.4371734039391439</v>
      </c>
      <c r="BC132" s="22">
        <v>11.85265759930185</v>
      </c>
      <c r="BD132" s="22">
        <v>8.0947985909258833</v>
      </c>
    </row>
    <row r="133" spans="2:56" ht="15" customHeight="1">
      <c r="B133" s="104">
        <v>-0.10881757927186952</v>
      </c>
      <c r="D133" s="9">
        <v>29</v>
      </c>
      <c r="E133" s="9" t="s">
        <v>82</v>
      </c>
      <c r="F133" s="9" t="s">
        <v>109</v>
      </c>
      <c r="H133" s="21">
        <v>21</v>
      </c>
      <c r="I133" s="10"/>
      <c r="J133" s="9" t="s">
        <v>82</v>
      </c>
      <c r="K133" s="9" t="s">
        <v>82</v>
      </c>
      <c r="L133" s="22"/>
      <c r="M133" s="22">
        <v>0.34260417074848865</v>
      </c>
      <c r="N133" s="22">
        <v>0.26156250601141051</v>
      </c>
      <c r="O133" s="22">
        <v>0.41796876391530208</v>
      </c>
      <c r="P133" s="22">
        <v>0.23631945458715353</v>
      </c>
      <c r="Q133" s="22">
        <v>0.45570443576241648</v>
      </c>
      <c r="R133" s="22">
        <v>0.38946190924512303</v>
      </c>
      <c r="S133" s="22">
        <v>0.64699556392422974</v>
      </c>
      <c r="T133" s="22">
        <v>0.54506730935821346</v>
      </c>
      <c r="U133" s="22">
        <v>0.59599282278928567</v>
      </c>
      <c r="V133" s="22">
        <v>0.46261709729534173</v>
      </c>
      <c r="W133" s="22">
        <v>0.58578692474017047</v>
      </c>
      <c r="X133" s="22">
        <v>0.61085793043126912</v>
      </c>
      <c r="Y133" s="22">
        <v>0.93353148270907305</v>
      </c>
      <c r="Z133" s="22">
        <v>1.0565375725320667</v>
      </c>
      <c r="AA133" s="22">
        <v>1.0222268761525557</v>
      </c>
      <c r="AB133" s="22">
        <v>0.84515231320517237</v>
      </c>
      <c r="AC133" s="22">
        <v>0.99899091348932934</v>
      </c>
      <c r="AD133" s="22">
        <v>0.88227486614961914</v>
      </c>
      <c r="AE133" s="22">
        <v>0.80922033884249167</v>
      </c>
      <c r="AF133" s="22">
        <v>0.91285394616193416</v>
      </c>
      <c r="AG133" s="22">
        <v>0.93449831611838141</v>
      </c>
      <c r="AH133" s="22">
        <v>0.89020352078967768</v>
      </c>
      <c r="AI133" s="22">
        <v>0.74927193998341335</v>
      </c>
      <c r="AJ133" s="22">
        <v>0.63434257081832068</v>
      </c>
      <c r="AK133" s="22">
        <v>0.8213185384143098</v>
      </c>
      <c r="AL133" s="22">
        <v>0.88313761266693835</v>
      </c>
      <c r="AM133" s="22">
        <v>0.74911035580724805</v>
      </c>
      <c r="AN133" s="22">
        <v>0.92901942361921008</v>
      </c>
      <c r="AO133" s="22">
        <v>0.8322519026082259</v>
      </c>
      <c r="AP133" s="22">
        <v>0.87771675158500262</v>
      </c>
      <c r="AQ133" s="22">
        <v>0.70847210783211878</v>
      </c>
      <c r="AR133" s="22">
        <v>0.76028766008553794</v>
      </c>
      <c r="AS133" s="22">
        <v>0.76101819842148988</v>
      </c>
      <c r="AT133" s="22">
        <v>0.76669052397406867</v>
      </c>
      <c r="AU133" s="22">
        <v>0.75690261777677859</v>
      </c>
      <c r="AV133" s="22">
        <v>0.79606764238335659</v>
      </c>
      <c r="AW133" s="22">
        <v>0.7210657113164114</v>
      </c>
      <c r="AX133" s="22">
        <v>0.68663790136980762</v>
      </c>
      <c r="AY133" s="22">
        <v>0.61437715638553658</v>
      </c>
      <c r="AZ133" s="22">
        <v>0.74603813816601339</v>
      </c>
      <c r="BA133" s="22">
        <v>0.70241858208098196</v>
      </c>
      <c r="BB133" s="22">
        <v>0.35043035803870493</v>
      </c>
      <c r="BC133" s="22">
        <v>0.67063341662857368</v>
      </c>
      <c r="BD133" s="22">
        <v>0.73829116755057278</v>
      </c>
    </row>
    <row r="134" spans="2:56" ht="15" customHeight="1">
      <c r="B134" s="104">
        <v>2.2204230158016958</v>
      </c>
      <c r="D134" s="9">
        <v>30</v>
      </c>
      <c r="E134" s="9" t="s">
        <v>83</v>
      </c>
      <c r="F134" s="9" t="s">
        <v>109</v>
      </c>
      <c r="H134" s="21">
        <v>22</v>
      </c>
      <c r="I134" s="10"/>
      <c r="J134" s="9" t="s">
        <v>83</v>
      </c>
      <c r="K134" s="9" t="s">
        <v>83</v>
      </c>
      <c r="L134" s="22"/>
      <c r="M134" s="22">
        <v>9.1339147602383726</v>
      </c>
      <c r="N134" s="22">
        <v>7.2053095308186448</v>
      </c>
      <c r="O134" s="22">
        <v>16.412473782449126</v>
      </c>
      <c r="P134" s="22">
        <v>8.1192606953437245</v>
      </c>
      <c r="Q134" s="22">
        <v>17.112485956623811</v>
      </c>
      <c r="R134" s="22">
        <v>14.545798321085597</v>
      </c>
      <c r="S134" s="22">
        <v>23.228412675301414</v>
      </c>
      <c r="T134" s="22">
        <v>17.061202002619495</v>
      </c>
      <c r="U134" s="22">
        <v>15.196718822887167</v>
      </c>
      <c r="V134" s="22">
        <v>18.332381671312806</v>
      </c>
      <c r="W134" s="22">
        <v>7.837610832791551</v>
      </c>
      <c r="X134" s="22">
        <v>6.7197288488721707</v>
      </c>
      <c r="Y134" s="22">
        <v>31.435899411249999</v>
      </c>
      <c r="Z134" s="22">
        <v>37.529650730625001</v>
      </c>
      <c r="AA134" s="22">
        <v>8.2209785105833326</v>
      </c>
      <c r="AB134" s="22">
        <v>27.03401792</v>
      </c>
      <c r="AC134" s="22">
        <v>12.569352</v>
      </c>
      <c r="AD134" s="22">
        <v>15.511910400000001</v>
      </c>
      <c r="AE134" s="22">
        <v>5.4509327999999995</v>
      </c>
      <c r="AF134" s="22">
        <v>15.077726400000001</v>
      </c>
      <c r="AG134" s="22">
        <v>5.2266959999999996</v>
      </c>
      <c r="AH134" s="22">
        <v>4.5001247999999991</v>
      </c>
      <c r="AI134" s="22">
        <v>9.1768942459999998</v>
      </c>
      <c r="AJ134" s="22">
        <v>4.2102101588000007</v>
      </c>
      <c r="AK134" s="22">
        <v>5.0499743733600013</v>
      </c>
      <c r="AL134" s="22">
        <v>4.4807118837599997</v>
      </c>
      <c r="AM134" s="22">
        <v>5.3289731249999992</v>
      </c>
      <c r="AN134" s="22">
        <v>14.492305479900001</v>
      </c>
      <c r="AO134" s="22">
        <v>8.9375708768600006</v>
      </c>
      <c r="AP134" s="22">
        <v>23.334226600439997</v>
      </c>
      <c r="AQ134" s="22">
        <v>15.039700098119997</v>
      </c>
      <c r="AR134" s="22">
        <v>5.0575965943919989</v>
      </c>
      <c r="AS134" s="22">
        <v>13.130520273920002</v>
      </c>
      <c r="AT134" s="22">
        <v>11.6215520982</v>
      </c>
      <c r="AU134" s="22">
        <v>4.63447139186</v>
      </c>
      <c r="AV134" s="22">
        <v>8.3811219298800008</v>
      </c>
      <c r="AW134" s="22">
        <v>16.615129599999999</v>
      </c>
      <c r="AX134" s="22">
        <v>9.5916820999999999</v>
      </c>
      <c r="AY134" s="22">
        <v>6.7171365999999999</v>
      </c>
      <c r="AZ134" s="22">
        <v>19.985121875000004</v>
      </c>
      <c r="BA134" s="22">
        <v>23.297297292500001</v>
      </c>
      <c r="BB134" s="22">
        <v>20.003120902999996</v>
      </c>
      <c r="BC134" s="22">
        <v>49.251574153500002</v>
      </c>
      <c r="BD134" s="22">
        <v>28.436090546875</v>
      </c>
    </row>
    <row r="135" spans="2:56" ht="15" customHeight="1">
      <c r="B135" s="104">
        <v>-0.34000000000000008</v>
      </c>
      <c r="D135" s="9">
        <v>31</v>
      </c>
      <c r="E135" s="9" t="s">
        <v>85</v>
      </c>
      <c r="F135" s="9" t="s">
        <v>109</v>
      </c>
      <c r="H135" s="21">
        <v>23</v>
      </c>
      <c r="I135" s="10"/>
      <c r="J135" s="9" t="s">
        <v>85</v>
      </c>
      <c r="K135" s="9" t="s">
        <v>85</v>
      </c>
      <c r="L135" s="22"/>
      <c r="M135" s="22">
        <v>0</v>
      </c>
      <c r="N135" s="22">
        <v>0</v>
      </c>
      <c r="O135" s="22">
        <v>0</v>
      </c>
      <c r="P135" s="22">
        <v>0</v>
      </c>
      <c r="Q135" s="22">
        <v>0</v>
      </c>
      <c r="R135" s="22">
        <v>0</v>
      </c>
      <c r="S135" s="22">
        <v>0</v>
      </c>
      <c r="T135" s="22">
        <v>0</v>
      </c>
      <c r="U135" s="22">
        <v>0</v>
      </c>
      <c r="V135" s="22">
        <v>0</v>
      </c>
      <c r="W135" s="22">
        <v>0</v>
      </c>
      <c r="X135" s="22">
        <v>0</v>
      </c>
      <c r="Y135" s="22">
        <v>0</v>
      </c>
      <c r="Z135" s="22">
        <v>0</v>
      </c>
      <c r="AA135" s="22">
        <v>0</v>
      </c>
      <c r="AB135" s="22">
        <v>0</v>
      </c>
      <c r="AC135" s="22">
        <v>2.1881500000000003</v>
      </c>
      <c r="AD135" s="22">
        <v>2.18025</v>
      </c>
      <c r="AE135" s="22">
        <v>2.0802499999999999</v>
      </c>
      <c r="AF135" s="22">
        <v>1.45675</v>
      </c>
      <c r="AG135" s="22">
        <v>1.25</v>
      </c>
      <c r="AH135" s="22">
        <v>1.25</v>
      </c>
      <c r="AI135" s="22">
        <v>1.2000000000000002</v>
      </c>
      <c r="AJ135" s="22">
        <v>1.1000000000000001</v>
      </c>
      <c r="AK135" s="22">
        <v>0.98</v>
      </c>
      <c r="AL135" s="22">
        <v>0.98</v>
      </c>
      <c r="AM135" s="22">
        <v>0.90000000000000013</v>
      </c>
      <c r="AN135" s="22">
        <v>0.82499999999999996</v>
      </c>
      <c r="AO135" s="22">
        <v>0.66</v>
      </c>
      <c r="AP135" s="22">
        <v>0.66</v>
      </c>
      <c r="AQ135" s="22">
        <v>0.60000000000000009</v>
      </c>
      <c r="AR135" s="22">
        <v>0.54374999999999996</v>
      </c>
      <c r="AS135" s="22">
        <v>0.81194999999999995</v>
      </c>
      <c r="AT135" s="22">
        <v>0.64874999999999994</v>
      </c>
      <c r="AU135" s="22">
        <v>0.60675000000000001</v>
      </c>
      <c r="AV135" s="22">
        <v>0.56737499999999996</v>
      </c>
      <c r="AW135" s="22">
        <v>1.0516799999999999</v>
      </c>
      <c r="AX135" s="22">
        <v>0.90480000000000005</v>
      </c>
      <c r="AY135" s="22">
        <v>0.86699999999999999</v>
      </c>
      <c r="AZ135" s="22">
        <v>0.83156249999999998</v>
      </c>
      <c r="BA135" s="22">
        <v>1.2225000000000001</v>
      </c>
      <c r="BB135" s="22">
        <v>1.2225000000000001</v>
      </c>
      <c r="BC135" s="22">
        <v>1.2725</v>
      </c>
      <c r="BD135" s="22">
        <v>1.2725</v>
      </c>
    </row>
    <row r="136" spans="2:56" ht="15" customHeight="1">
      <c r="B136" s="104">
        <v>1.2373260905365471</v>
      </c>
      <c r="D136" s="9">
        <v>32</v>
      </c>
      <c r="E136" s="9" t="s">
        <v>86</v>
      </c>
      <c r="F136" s="9" t="s">
        <v>109</v>
      </c>
      <c r="H136" s="21">
        <v>24</v>
      </c>
      <c r="I136" s="10"/>
      <c r="J136" s="9" t="s">
        <v>86</v>
      </c>
      <c r="K136" s="9" t="s">
        <v>86</v>
      </c>
      <c r="L136" s="22"/>
      <c r="M136" s="22">
        <v>18.532406751693294</v>
      </c>
      <c r="N136" s="22">
        <v>35.58805916865704</v>
      </c>
      <c r="O136" s="22">
        <v>26.156164632568277</v>
      </c>
      <c r="P136" s="22">
        <v>32.969618868143179</v>
      </c>
      <c r="Q136" s="22">
        <v>23.306748278736595</v>
      </c>
      <c r="R136" s="22">
        <v>22.278091258650885</v>
      </c>
      <c r="S136" s="22">
        <v>24.507787552733284</v>
      </c>
      <c r="T136" s="22">
        <v>22.325990104732583</v>
      </c>
      <c r="U136" s="22">
        <v>16.148273696955869</v>
      </c>
      <c r="V136" s="22">
        <v>13.82799477984663</v>
      </c>
      <c r="W136" s="22">
        <v>12.276767543647034</v>
      </c>
      <c r="X136" s="22">
        <v>19.368164690779672</v>
      </c>
      <c r="Y136" s="22">
        <v>25.043708448130257</v>
      </c>
      <c r="Z136" s="22">
        <v>29.717407377991218</v>
      </c>
      <c r="AA136" s="22">
        <v>12.949050813841898</v>
      </c>
      <c r="AB136" s="22">
        <v>17.910406004465671</v>
      </c>
      <c r="AC136" s="22">
        <v>13.75252273074627</v>
      </c>
      <c r="AD136" s="22">
        <v>13.315173295822623</v>
      </c>
      <c r="AE136" s="22">
        <v>12.115282232854387</v>
      </c>
      <c r="AF136" s="22">
        <v>16.91585908298779</v>
      </c>
      <c r="AG136" s="22">
        <v>13.462840294403474</v>
      </c>
      <c r="AH136" s="22">
        <v>13.717608164507332</v>
      </c>
      <c r="AI136" s="22">
        <v>32.765675323518622</v>
      </c>
      <c r="AJ136" s="22">
        <v>18.271412217384313</v>
      </c>
      <c r="AK136" s="22">
        <v>22.99703507013389</v>
      </c>
      <c r="AL136" s="22">
        <v>29.004675734190538</v>
      </c>
      <c r="AM136" s="22">
        <v>18.700693362873967</v>
      </c>
      <c r="AN136" s="22">
        <v>28.314717601921259</v>
      </c>
      <c r="AO136" s="22">
        <v>17.95418767526353</v>
      </c>
      <c r="AP136" s="22">
        <v>5.8759917491872988</v>
      </c>
      <c r="AQ136" s="22">
        <v>7.6232042892564955</v>
      </c>
      <c r="AR136" s="22">
        <v>10.390263716824526</v>
      </c>
      <c r="AS136" s="22">
        <v>7.2517775831160023</v>
      </c>
      <c r="AT136" s="22">
        <v>6.1028277390730281</v>
      </c>
      <c r="AU136" s="22">
        <v>8.9718600433804081</v>
      </c>
      <c r="AV136" s="22">
        <v>8.9029230461854389</v>
      </c>
      <c r="AW136" s="22">
        <v>8.8550092782816456</v>
      </c>
      <c r="AX136" s="22">
        <v>4.2833135902069408</v>
      </c>
      <c r="AY136" s="22">
        <v>5.8262418996029792</v>
      </c>
      <c r="AZ136" s="22">
        <v>5.9977645367207213</v>
      </c>
      <c r="BA136" s="22">
        <v>17.84515949283124</v>
      </c>
      <c r="BB136" s="22">
        <v>16.710035813925398</v>
      </c>
      <c r="BC136" s="22">
        <v>23.910918860734171</v>
      </c>
      <c r="BD136" s="22">
        <v>17.804432777798169</v>
      </c>
    </row>
    <row r="137" spans="2:56" ht="15" customHeight="1">
      <c r="B137" s="104">
        <v>1.3063822675597763</v>
      </c>
      <c r="D137" s="9">
        <v>33</v>
      </c>
      <c r="E137" s="9" t="s">
        <v>87</v>
      </c>
      <c r="F137" s="9" t="s">
        <v>109</v>
      </c>
      <c r="H137" s="21">
        <v>25</v>
      </c>
      <c r="I137" s="10"/>
      <c r="J137" s="9" t="s">
        <v>87</v>
      </c>
      <c r="K137" s="9" t="s">
        <v>87</v>
      </c>
      <c r="L137" s="22"/>
      <c r="M137" s="22">
        <v>16.466782541451991</v>
      </c>
      <c r="N137" s="22">
        <v>32.785963182930352</v>
      </c>
      <c r="O137" s="22">
        <v>24.090031107791667</v>
      </c>
      <c r="P137" s="22">
        <v>31.007381102307225</v>
      </c>
      <c r="Q137" s="22">
        <v>20.805980531183685</v>
      </c>
      <c r="R137" s="22">
        <v>20.408634446715475</v>
      </c>
      <c r="S137" s="22">
        <v>21.688869420857387</v>
      </c>
      <c r="T137" s="22">
        <v>19.710423586776209</v>
      </c>
      <c r="U137" s="22">
        <v>14.050851662550063</v>
      </c>
      <c r="V137" s="22">
        <v>12.397989855667053</v>
      </c>
      <c r="W137" s="22">
        <v>10.29236922137896</v>
      </c>
      <c r="X137" s="22">
        <v>16.391303369236844</v>
      </c>
      <c r="Y137" s="22">
        <v>23.255979262957556</v>
      </c>
      <c r="Z137" s="22">
        <v>26.796900482536202</v>
      </c>
      <c r="AA137" s="22">
        <v>10.042243986742644</v>
      </c>
      <c r="AB137" s="22">
        <v>15.178270739756995</v>
      </c>
      <c r="AC137" s="22">
        <v>11.388299584097627</v>
      </c>
      <c r="AD137" s="22">
        <v>11.682910096770122</v>
      </c>
      <c r="AE137" s="22">
        <v>10.591564351358791</v>
      </c>
      <c r="AF137" s="22">
        <v>14.525795934695898</v>
      </c>
      <c r="AG137" s="22">
        <v>11.699114296410864</v>
      </c>
      <c r="AH137" s="22">
        <v>12.309618727917243</v>
      </c>
      <c r="AI137" s="22">
        <v>30.585410279323938</v>
      </c>
      <c r="AJ137" s="22">
        <v>16.459478619024694</v>
      </c>
      <c r="AK137" s="22">
        <v>20.944392371333645</v>
      </c>
      <c r="AL137" s="22">
        <v>27.078255150327891</v>
      </c>
      <c r="AM137" s="22">
        <v>17.086040671559232</v>
      </c>
      <c r="AN137" s="22">
        <v>26.21208684632974</v>
      </c>
      <c r="AO137" s="22">
        <v>15.506605175523317</v>
      </c>
      <c r="AP137" s="22">
        <v>4.8440764891905346</v>
      </c>
      <c r="AQ137" s="22">
        <v>6.0418775977649499</v>
      </c>
      <c r="AR137" s="22">
        <v>8.8150664107619772</v>
      </c>
      <c r="AS137" s="22">
        <v>5.5403999078487498</v>
      </c>
      <c r="AT137" s="22">
        <v>5.1840545196641425</v>
      </c>
      <c r="AU137" s="22">
        <v>7.6352744114981306</v>
      </c>
      <c r="AV137" s="22">
        <v>7.7065229828166402</v>
      </c>
      <c r="AW137" s="22">
        <v>7.30899704647035</v>
      </c>
      <c r="AX137" s="22">
        <v>3.3395058604670163</v>
      </c>
      <c r="AY137" s="22">
        <v>4.5650437025557355</v>
      </c>
      <c r="AZ137" s="22">
        <v>4.4862309001769924</v>
      </c>
      <c r="BA137" s="22">
        <v>15.681120936475393</v>
      </c>
      <c r="BB137" s="22">
        <v>14.077401855029272</v>
      </c>
      <c r="BC137" s="22">
        <v>21.013273078925359</v>
      </c>
      <c r="BD137" s="22">
        <v>15.618892296753696</v>
      </c>
    </row>
    <row r="138" spans="2:56" ht="15" customHeight="1">
      <c r="B138" s="104">
        <v>0.97115832155379045</v>
      </c>
      <c r="D138" s="9">
        <v>34</v>
      </c>
      <c r="E138" s="9" t="s">
        <v>88</v>
      </c>
      <c r="F138" s="9" t="s">
        <v>109</v>
      </c>
      <c r="H138" s="21">
        <v>26</v>
      </c>
      <c r="I138" s="10"/>
      <c r="J138" s="9" t="s">
        <v>88</v>
      </c>
      <c r="K138" s="9" t="s">
        <v>88</v>
      </c>
      <c r="L138" s="22"/>
      <c r="M138" s="22">
        <v>0.96779173331227752</v>
      </c>
      <c r="N138" s="22">
        <v>1.2531912327622181</v>
      </c>
      <c r="O138" s="22">
        <v>0.64936996576596662</v>
      </c>
      <c r="P138" s="22">
        <v>0.82729598501376889</v>
      </c>
      <c r="Q138" s="22">
        <v>1.7867573526851634</v>
      </c>
      <c r="R138" s="22">
        <v>0.68247807853038589</v>
      </c>
      <c r="S138" s="22">
        <v>1.9074956577610158</v>
      </c>
      <c r="T138" s="22">
        <v>1.5712962955314476</v>
      </c>
      <c r="U138" s="22">
        <v>1.0950067874177272</v>
      </c>
      <c r="V138" s="22">
        <v>0.70953013467325032</v>
      </c>
      <c r="W138" s="22">
        <v>1.0138166344376189</v>
      </c>
      <c r="X138" s="22">
        <v>1.5771544927161041</v>
      </c>
      <c r="Y138" s="22">
        <v>0.95817398407214593</v>
      </c>
      <c r="Z138" s="22">
        <v>1.9848233909187234</v>
      </c>
      <c r="AA138" s="22">
        <v>1.8390811495548178</v>
      </c>
      <c r="AB138" s="22">
        <v>1.6663052647086785</v>
      </c>
      <c r="AC138" s="22">
        <v>1.2628709805751752</v>
      </c>
      <c r="AD138" s="22">
        <v>1.0008803206879633</v>
      </c>
      <c r="AE138" s="22">
        <v>0.75202151834639852</v>
      </c>
      <c r="AF138" s="22">
        <v>1.3879160042448202</v>
      </c>
      <c r="AG138" s="22">
        <v>0.87736403848901778</v>
      </c>
      <c r="AH138" s="22">
        <v>0.63721257235569473</v>
      </c>
      <c r="AI138" s="22">
        <v>1.0216009590962394</v>
      </c>
      <c r="AJ138" s="22">
        <v>0.83261098008958001</v>
      </c>
      <c r="AK138" s="22">
        <v>1.1072963381582757</v>
      </c>
      <c r="AL138" s="22">
        <v>1.285948063567786</v>
      </c>
      <c r="AM138" s="22">
        <v>0.63958713601007999</v>
      </c>
      <c r="AN138" s="22">
        <v>1.1118152002868662</v>
      </c>
      <c r="AO138" s="22">
        <v>1.3225105710288187</v>
      </c>
      <c r="AP138" s="22">
        <v>0.30716801729824783</v>
      </c>
      <c r="AQ138" s="22">
        <v>0.57989172597880834</v>
      </c>
      <c r="AR138" s="22">
        <v>0.68690030540938141</v>
      </c>
      <c r="AS138" s="22">
        <v>0.62415330217896292</v>
      </c>
      <c r="AT138" s="22">
        <v>0.42827528234409074</v>
      </c>
      <c r="AU138" s="22">
        <v>0.62807392338377532</v>
      </c>
      <c r="AV138" s="22">
        <v>0.51062343235797658</v>
      </c>
      <c r="AW138" s="22">
        <v>0.94161244689779822</v>
      </c>
      <c r="AX138" s="22">
        <v>0.49906668307939422</v>
      </c>
      <c r="AY138" s="22">
        <v>0.66935547434135945</v>
      </c>
      <c r="AZ138" s="22">
        <v>0.84710359883152275</v>
      </c>
      <c r="BA138" s="22">
        <v>1.7000121950461562</v>
      </c>
      <c r="BB138" s="22">
        <v>2.0468401852067331</v>
      </c>
      <c r="BC138" s="22">
        <v>2.2568698414108188</v>
      </c>
      <c r="BD138" s="22">
        <v>1.5779198937381738</v>
      </c>
    </row>
    <row r="139" spans="2:56" ht="15" customHeight="1">
      <c r="B139" s="104">
        <v>0.54789488386921836</v>
      </c>
      <c r="D139" s="9">
        <v>35</v>
      </c>
      <c r="E139" s="9" t="s">
        <v>89</v>
      </c>
      <c r="F139" s="9" t="s">
        <v>109</v>
      </c>
      <c r="H139" s="21">
        <v>27</v>
      </c>
      <c r="I139" s="10"/>
      <c r="J139" s="9" t="s">
        <v>89</v>
      </c>
      <c r="K139" s="9" t="s">
        <v>89</v>
      </c>
      <c r="L139" s="22"/>
      <c r="M139" s="22">
        <v>1.0362938102623565</v>
      </c>
      <c r="N139" s="22">
        <v>1.4758274196311387</v>
      </c>
      <c r="O139" s="22">
        <v>1.2475315590106413</v>
      </c>
      <c r="P139" s="22">
        <v>0.94263244748884989</v>
      </c>
      <c r="Q139" s="22">
        <v>0.62721733931218804</v>
      </c>
      <c r="R139" s="22">
        <v>0.9986754000716892</v>
      </c>
      <c r="S139" s="22">
        <v>0.70840191855932677</v>
      </c>
      <c r="T139" s="22">
        <v>0.60879466686937</v>
      </c>
      <c r="U139" s="22">
        <v>0.82088649698807781</v>
      </c>
      <c r="V139" s="22">
        <v>0.62518103950632709</v>
      </c>
      <c r="W139" s="22">
        <v>0.77093543783045493</v>
      </c>
      <c r="X139" s="22">
        <v>0.87794432882672013</v>
      </c>
      <c r="Y139" s="22">
        <v>0.55663543547555161</v>
      </c>
      <c r="Z139" s="22">
        <v>0.54522366078629048</v>
      </c>
      <c r="AA139" s="22">
        <v>0.66950825566943639</v>
      </c>
      <c r="AB139" s="22">
        <v>0.74213999999999991</v>
      </c>
      <c r="AC139" s="22">
        <v>0.6869621660734665</v>
      </c>
      <c r="AD139" s="22">
        <v>0.36969287836453696</v>
      </c>
      <c r="AE139" s="22">
        <v>0.46000636314919841</v>
      </c>
      <c r="AF139" s="22">
        <v>0.69045714404707303</v>
      </c>
      <c r="AG139" s="22">
        <v>0.53636195950359244</v>
      </c>
      <c r="AH139" s="22">
        <v>0.42077686423439403</v>
      </c>
      <c r="AI139" s="22">
        <v>0.80866408509844168</v>
      </c>
      <c r="AJ139" s="22">
        <v>0.61182261827003814</v>
      </c>
      <c r="AK139" s="22">
        <v>0.63034636064197069</v>
      </c>
      <c r="AL139" s="22">
        <v>0.32547252029485862</v>
      </c>
      <c r="AM139" s="22">
        <v>0.66006555530465616</v>
      </c>
      <c r="AN139" s="22">
        <v>0.66006555530465616</v>
      </c>
      <c r="AO139" s="22">
        <v>0.84157192871139308</v>
      </c>
      <c r="AP139" s="22">
        <v>0.49374724269851639</v>
      </c>
      <c r="AQ139" s="22">
        <v>0.77043496551273705</v>
      </c>
      <c r="AR139" s="22">
        <v>0.60324700065316772</v>
      </c>
      <c r="AS139" s="22">
        <v>0.83207437308828924</v>
      </c>
      <c r="AT139" s="22">
        <v>0.2825979370647948</v>
      </c>
      <c r="AU139" s="22">
        <v>0.50061170849850123</v>
      </c>
      <c r="AV139" s="22">
        <v>0.42923163101082307</v>
      </c>
      <c r="AW139" s="22">
        <v>0.36200728491349748</v>
      </c>
      <c r="AX139" s="22">
        <v>0.24723604666053095</v>
      </c>
      <c r="AY139" s="22">
        <v>0.39433772270588485</v>
      </c>
      <c r="AZ139" s="22">
        <v>0.42071228771220626</v>
      </c>
      <c r="BA139" s="22">
        <v>0.23375348630968901</v>
      </c>
      <c r="BB139" s="22">
        <v>0.18579377368939287</v>
      </c>
      <c r="BC139" s="22">
        <v>0.24077594039799632</v>
      </c>
      <c r="BD139" s="22">
        <v>0.20762058730630192</v>
      </c>
    </row>
    <row r="140" spans="2:56" ht="15" customHeight="1">
      <c r="B140" s="104">
        <v>-5.4999999999999827E-2</v>
      </c>
      <c r="D140" s="9">
        <v>36</v>
      </c>
      <c r="E140" s="9" t="s">
        <v>90</v>
      </c>
      <c r="F140" s="9" t="s">
        <v>109</v>
      </c>
      <c r="H140" s="21">
        <v>28</v>
      </c>
      <c r="I140" s="10"/>
      <c r="J140" s="9" t="s">
        <v>90</v>
      </c>
      <c r="K140" s="9" t="s">
        <v>90</v>
      </c>
      <c r="L140" s="22"/>
      <c r="M140" s="22">
        <v>6.1538666666666665E-2</v>
      </c>
      <c r="N140" s="22">
        <v>7.3077333333333341E-2</v>
      </c>
      <c r="O140" s="22">
        <v>0.16923199999999999</v>
      </c>
      <c r="P140" s="22">
        <v>0.19230933333333333</v>
      </c>
      <c r="Q140" s="22">
        <v>8.6793055555555554E-2</v>
      </c>
      <c r="R140" s="22">
        <v>0.18830333333333335</v>
      </c>
      <c r="S140" s="22">
        <v>0.20302055555555557</v>
      </c>
      <c r="T140" s="22">
        <v>0.43547555555555562</v>
      </c>
      <c r="U140" s="22">
        <v>0.18152875000000002</v>
      </c>
      <c r="V140" s="22">
        <v>9.5293749999999997E-2</v>
      </c>
      <c r="W140" s="22">
        <v>0.19964625</v>
      </c>
      <c r="X140" s="22">
        <v>0.52176249999999991</v>
      </c>
      <c r="Y140" s="22">
        <v>0.27291976562499998</v>
      </c>
      <c r="Z140" s="22">
        <v>0.39045984374999998</v>
      </c>
      <c r="AA140" s="22">
        <v>0.39821742187500003</v>
      </c>
      <c r="AB140" s="22">
        <v>0.32369000000000003</v>
      </c>
      <c r="AC140" s="22">
        <v>0.41438999999999998</v>
      </c>
      <c r="AD140" s="22">
        <v>0.26169000000000003</v>
      </c>
      <c r="AE140" s="22">
        <v>0.31169000000000002</v>
      </c>
      <c r="AF140" s="22">
        <v>0.31169000000000002</v>
      </c>
      <c r="AG140" s="22">
        <v>0.35</v>
      </c>
      <c r="AH140" s="22">
        <v>0.35</v>
      </c>
      <c r="AI140" s="22">
        <v>0.35</v>
      </c>
      <c r="AJ140" s="22">
        <v>0.36750000000000005</v>
      </c>
      <c r="AK140" s="22">
        <v>0.315</v>
      </c>
      <c r="AL140" s="22">
        <v>0.315</v>
      </c>
      <c r="AM140" s="22">
        <v>0.315</v>
      </c>
      <c r="AN140" s="22">
        <v>0.33075000000000004</v>
      </c>
      <c r="AO140" s="22">
        <v>0.28350000000000003</v>
      </c>
      <c r="AP140" s="22">
        <v>0.23100000000000001</v>
      </c>
      <c r="AQ140" s="22">
        <v>0.23100000000000001</v>
      </c>
      <c r="AR140" s="22">
        <v>0.28505000000000003</v>
      </c>
      <c r="AS140" s="22">
        <v>0.25515000000000004</v>
      </c>
      <c r="AT140" s="22">
        <v>0.20790000000000003</v>
      </c>
      <c r="AU140" s="22">
        <v>0.20790000000000003</v>
      </c>
      <c r="AV140" s="22">
        <v>0.25654500000000002</v>
      </c>
      <c r="AW140" s="22">
        <v>0.24239250000000004</v>
      </c>
      <c r="AX140" s="22">
        <v>0.19750500000000001</v>
      </c>
      <c r="AY140" s="22">
        <v>0.19750500000000001</v>
      </c>
      <c r="AZ140" s="22">
        <v>0.24371775000000001</v>
      </c>
      <c r="BA140" s="22">
        <v>0.23027287500000004</v>
      </c>
      <c r="BB140" s="22">
        <v>0.4</v>
      </c>
      <c r="BC140" s="22">
        <v>0.4</v>
      </c>
      <c r="BD140" s="22">
        <v>0.4</v>
      </c>
    </row>
    <row r="141" spans="2:56" ht="15" customHeight="1">
      <c r="B141" s="104">
        <v>0.56522888946898542</v>
      </c>
      <c r="D141" s="9">
        <v>37</v>
      </c>
      <c r="E141" s="9" t="s">
        <v>91</v>
      </c>
      <c r="F141" s="9" t="s">
        <v>109</v>
      </c>
      <c r="H141" s="21">
        <v>29</v>
      </c>
      <c r="I141" s="10"/>
      <c r="J141" s="9" t="s">
        <v>91</v>
      </c>
      <c r="K141" s="9" t="s">
        <v>91</v>
      </c>
      <c r="L141" s="22"/>
      <c r="M141" s="22">
        <v>47.384994754561887</v>
      </c>
      <c r="N141" s="22">
        <v>111.99201107507096</v>
      </c>
      <c r="O141" s="22">
        <v>53.509704081194201</v>
      </c>
      <c r="P141" s="22">
        <v>75.370574753600948</v>
      </c>
      <c r="Q141" s="22">
        <v>77.481326234319354</v>
      </c>
      <c r="R141" s="22">
        <v>57.743875947752393</v>
      </c>
      <c r="S141" s="22">
        <v>117.99662326174395</v>
      </c>
      <c r="T141" s="22">
        <v>80.600492865073079</v>
      </c>
      <c r="U141" s="22">
        <v>57.013221611620139</v>
      </c>
      <c r="V141" s="22">
        <v>66.267495391411899</v>
      </c>
      <c r="W141" s="22">
        <v>59.285167852341438</v>
      </c>
      <c r="X141" s="22">
        <v>57.342001375378629</v>
      </c>
      <c r="Y141" s="22">
        <v>45.931396636686536</v>
      </c>
      <c r="Z141" s="22">
        <v>80.41858456579925</v>
      </c>
      <c r="AA141" s="22">
        <v>58.576923628255486</v>
      </c>
      <c r="AB141" s="22">
        <v>76.48938563265466</v>
      </c>
      <c r="AC141" s="22">
        <v>51.864764628275339</v>
      </c>
      <c r="AD141" s="22">
        <v>38.954995717820815</v>
      </c>
      <c r="AE141" s="22">
        <v>44.843165811906928</v>
      </c>
      <c r="AF141" s="22">
        <v>60.740860886777917</v>
      </c>
      <c r="AG141" s="22">
        <v>58.110854329451136</v>
      </c>
      <c r="AH141" s="22">
        <v>45.687722120776812</v>
      </c>
      <c r="AI141" s="22">
        <v>58.596022478836069</v>
      </c>
      <c r="AJ141" s="22">
        <v>57.790038558286447</v>
      </c>
      <c r="AK141" s="22">
        <v>55.850819283991754</v>
      </c>
      <c r="AL141" s="22">
        <v>41.108032849310341</v>
      </c>
      <c r="AM141" s="22">
        <v>33.47222011010048</v>
      </c>
      <c r="AN141" s="22">
        <v>71.489838247351443</v>
      </c>
      <c r="AO141" s="22">
        <v>64.793168636866127</v>
      </c>
      <c r="AP141" s="22">
        <v>39.633538482110083</v>
      </c>
      <c r="AQ141" s="22">
        <v>46.574417389073581</v>
      </c>
      <c r="AR141" s="22">
        <v>41.499833496396832</v>
      </c>
      <c r="AS141" s="22">
        <v>40.247598724665636</v>
      </c>
      <c r="AT141" s="22">
        <v>33.510834838657715</v>
      </c>
      <c r="AU141" s="22">
        <v>51.874013653517551</v>
      </c>
      <c r="AV141" s="22">
        <v>46.161832536266729</v>
      </c>
      <c r="AW141" s="22">
        <v>42.640380251704663</v>
      </c>
      <c r="AX141" s="22">
        <v>29.67360913773053</v>
      </c>
      <c r="AY141" s="22">
        <v>31.497094584113885</v>
      </c>
      <c r="AZ141" s="22">
        <v>49.361644729605338</v>
      </c>
      <c r="BA141" s="22">
        <v>73.199558895118827</v>
      </c>
      <c r="BB141" s="22">
        <v>70.456037193649507</v>
      </c>
      <c r="BC141" s="22">
        <v>50.653511969010864</v>
      </c>
      <c r="BD141" s="22">
        <v>61.842054823151329</v>
      </c>
    </row>
    <row r="142" spans="2:56" ht="15" customHeight="1">
      <c r="B142" s="104">
        <v>-1.2419354838709684</v>
      </c>
      <c r="D142" s="9">
        <v>38</v>
      </c>
      <c r="E142" s="9" t="s">
        <v>92</v>
      </c>
      <c r="F142" s="9" t="s">
        <v>109</v>
      </c>
      <c r="H142" s="21">
        <v>30</v>
      </c>
      <c r="I142" s="10"/>
      <c r="J142" s="9" t="s">
        <v>92</v>
      </c>
      <c r="K142" s="9" t="s">
        <v>92</v>
      </c>
      <c r="L142" s="22"/>
      <c r="M142" s="22">
        <v>0.13076171875000001</v>
      </c>
      <c r="N142" s="22">
        <v>0.40468750000000003</v>
      </c>
      <c r="O142" s="22">
        <v>0.30527343750000002</v>
      </c>
      <c r="P142" s="22">
        <v>0.46054687499999991</v>
      </c>
      <c r="Q142" s="22">
        <v>0.679522659732541</v>
      </c>
      <c r="R142" s="22">
        <v>0.51139487369985148</v>
      </c>
      <c r="S142" s="22">
        <v>3.7402767459138189</v>
      </c>
      <c r="T142" s="22">
        <v>1.5251114413075779</v>
      </c>
      <c r="U142" s="22">
        <v>0.76451002559726966</v>
      </c>
      <c r="V142" s="22">
        <v>0.54739761092150163</v>
      </c>
      <c r="W142" s="22">
        <v>0.54213737201365175</v>
      </c>
      <c r="X142" s="22">
        <v>0.80531569965870298</v>
      </c>
      <c r="Y142" s="22">
        <v>0.6047499999999999</v>
      </c>
      <c r="Z142" s="22">
        <v>0.61499999999999966</v>
      </c>
      <c r="AA142" s="22">
        <v>0.40781249999999963</v>
      </c>
      <c r="AB142" s="22">
        <v>0.29749999999999988</v>
      </c>
      <c r="AC142" s="22">
        <v>5.4999999999999938E-2</v>
      </c>
      <c r="AD142" s="22">
        <v>0.14999999999999974</v>
      </c>
      <c r="AE142" s="22">
        <v>0.14999999999999974</v>
      </c>
      <c r="AF142" s="22">
        <v>0.62000000000000033</v>
      </c>
      <c r="AG142" s="22">
        <v>0.79999999999999993</v>
      </c>
      <c r="AH142" s="22">
        <v>-0.30999999999999994</v>
      </c>
      <c r="AI142" s="22">
        <v>-1.07</v>
      </c>
      <c r="AJ142" s="22">
        <v>6.0000000000000109E-2</v>
      </c>
      <c r="AK142" s="22">
        <v>-0.12000000000000022</v>
      </c>
      <c r="AL142" s="22">
        <v>-3.2500000000000009</v>
      </c>
      <c r="AM142" s="22">
        <v>-0.8</v>
      </c>
      <c r="AN142" s="22">
        <v>-4.4999999999999873E-2</v>
      </c>
      <c r="AO142" s="22">
        <v>1.1199999999999992</v>
      </c>
      <c r="AP142" s="22">
        <v>0.81999999999999984</v>
      </c>
      <c r="AQ142" s="22">
        <v>-0.15000000000000019</v>
      </c>
      <c r="AR142" s="22">
        <v>-1.8999999999999997</v>
      </c>
      <c r="AS142" s="22">
        <v>-0.29000000000000026</v>
      </c>
      <c r="AT142" s="22">
        <v>-0.7000000000000004</v>
      </c>
      <c r="AU142" s="22">
        <v>-0.35000000000000026</v>
      </c>
      <c r="AV142" s="22">
        <v>0.15000000000000024</v>
      </c>
      <c r="AW142" s="22">
        <v>0.40000000000000024</v>
      </c>
      <c r="AX142" s="22">
        <v>-0.54999999999999993</v>
      </c>
      <c r="AY142" s="22">
        <v>0.55000000000000004</v>
      </c>
      <c r="AZ142" s="22">
        <v>-0.1000000000000007</v>
      </c>
      <c r="BA142" s="22">
        <v>0.95000000000000018</v>
      </c>
      <c r="BB142" s="22">
        <v>1.2116499999999997</v>
      </c>
      <c r="BC142" s="22">
        <v>1.2800000000000002</v>
      </c>
      <c r="BD142" s="22">
        <v>0.59999999999999987</v>
      </c>
    </row>
    <row r="143" spans="2:56" ht="15" customHeight="1">
      <c r="B143" s="104">
        <v>0.78534257687572295</v>
      </c>
      <c r="D143" s="9">
        <v>39</v>
      </c>
      <c r="E143" s="9" t="s">
        <v>93</v>
      </c>
      <c r="F143" s="9" t="s">
        <v>109</v>
      </c>
      <c r="H143" s="21">
        <v>31</v>
      </c>
      <c r="I143" s="10"/>
      <c r="J143" s="9" t="s">
        <v>93</v>
      </c>
      <c r="K143" s="9" t="s">
        <v>93</v>
      </c>
      <c r="L143" s="22"/>
      <c r="M143" s="22">
        <v>18.37492022674245</v>
      </c>
      <c r="N143" s="22">
        <v>48.399574542626397</v>
      </c>
      <c r="O143" s="22">
        <v>23.22509313943436</v>
      </c>
      <c r="P143" s="22">
        <v>32.925212869954571</v>
      </c>
      <c r="Q143" s="22">
        <v>34.690014837962956</v>
      </c>
      <c r="R143" s="22">
        <v>20.451130683333329</v>
      </c>
      <c r="S143" s="22">
        <v>52.643287687534709</v>
      </c>
      <c r="T143" s="22">
        <v>34.606837315251809</v>
      </c>
      <c r="U143" s="22">
        <v>20.869973524143148</v>
      </c>
      <c r="V143" s="22">
        <v>32.938537133416368</v>
      </c>
      <c r="W143" s="22">
        <v>28.324207232084241</v>
      </c>
      <c r="X143" s="22">
        <v>26.053525460380747</v>
      </c>
      <c r="Y143" s="22">
        <v>21.300336336078548</v>
      </c>
      <c r="Z143" s="22">
        <v>40.410832768764237</v>
      </c>
      <c r="AA143" s="22">
        <v>31.047577918533488</v>
      </c>
      <c r="AB143" s="22">
        <v>40.52962923800704</v>
      </c>
      <c r="AC143" s="22">
        <v>26.802976006491203</v>
      </c>
      <c r="AD143" s="22">
        <v>19.470751924402599</v>
      </c>
      <c r="AE143" s="22">
        <v>23.881135983300673</v>
      </c>
      <c r="AF143" s="22">
        <v>31.101329136335384</v>
      </c>
      <c r="AG143" s="22">
        <v>30.927302951394314</v>
      </c>
      <c r="AH143" s="22">
        <v>23.120469256079954</v>
      </c>
      <c r="AI143" s="22">
        <v>30.212408164076354</v>
      </c>
      <c r="AJ143" s="22">
        <v>31.690786360664923</v>
      </c>
      <c r="AK143" s="22">
        <v>30.266080761960659</v>
      </c>
      <c r="AL143" s="22">
        <v>21.930485192088035</v>
      </c>
      <c r="AM143" s="22">
        <v>17.315149220467966</v>
      </c>
      <c r="AN143" s="22">
        <v>41.277958160225715</v>
      </c>
      <c r="AO143" s="22">
        <v>36.234692518307483</v>
      </c>
      <c r="AP143" s="22">
        <v>20.453651508815774</v>
      </c>
      <c r="AQ143" s="22">
        <v>25.757429536901295</v>
      </c>
      <c r="AR143" s="22">
        <v>24.1</v>
      </c>
      <c r="AS143" s="22">
        <v>23.455379199999999</v>
      </c>
      <c r="AT143" s="22">
        <v>18.840000000000003</v>
      </c>
      <c r="AU143" s="22">
        <v>28.872575386318644</v>
      </c>
      <c r="AV143" s="22">
        <v>25.09</v>
      </c>
      <c r="AW143" s="22">
        <v>22.799999999999997</v>
      </c>
      <c r="AX143" s="22">
        <v>16.399999999999999</v>
      </c>
      <c r="AY143" s="22">
        <v>17.8</v>
      </c>
      <c r="AZ143" s="22">
        <v>32.85</v>
      </c>
      <c r="BA143" s="22">
        <v>46</v>
      </c>
      <c r="BB143" s="22">
        <v>44.4</v>
      </c>
      <c r="BC143" s="22">
        <v>33</v>
      </c>
      <c r="BD143" s="22">
        <v>40</v>
      </c>
    </row>
    <row r="144" spans="2:56" ht="15" customHeight="1">
      <c r="B144" s="104" t="e">
        <v>#N/A</v>
      </c>
      <c r="D144" s="9">
        <v>40</v>
      </c>
      <c r="E144" s="9" t="s">
        <v>94</v>
      </c>
      <c r="F144" s="9" t="s">
        <v>109</v>
      </c>
      <c r="H144" s="21">
        <v>32</v>
      </c>
      <c r="I144" s="10"/>
      <c r="J144" s="9" t="s">
        <v>94</v>
      </c>
      <c r="K144" s="9" t="s">
        <v>94</v>
      </c>
      <c r="L144" s="22"/>
      <c r="M144" s="22">
        <v>0</v>
      </c>
      <c r="N144" s="22">
        <v>0</v>
      </c>
      <c r="O144" s="22">
        <v>0</v>
      </c>
      <c r="P144" s="22">
        <v>0</v>
      </c>
      <c r="Q144" s="22">
        <v>0</v>
      </c>
      <c r="R144" s="22">
        <v>0</v>
      </c>
      <c r="S144" s="22">
        <v>0</v>
      </c>
      <c r="T144" s="22">
        <v>0</v>
      </c>
      <c r="U144" s="22">
        <v>0</v>
      </c>
      <c r="V144" s="22">
        <v>0</v>
      </c>
      <c r="W144" s="22">
        <v>0</v>
      </c>
      <c r="X144" s="22">
        <v>0</v>
      </c>
      <c r="Y144" s="22">
        <v>0</v>
      </c>
      <c r="Z144" s="22">
        <v>0</v>
      </c>
      <c r="AA144" s="22">
        <v>0</v>
      </c>
      <c r="AB144" s="22">
        <v>0</v>
      </c>
      <c r="AC144" s="22">
        <v>0</v>
      </c>
      <c r="AD144" s="22">
        <v>0</v>
      </c>
      <c r="AE144" s="22">
        <v>0</v>
      </c>
      <c r="AF144" s="22">
        <v>0</v>
      </c>
      <c r="AG144" s="22">
        <v>0</v>
      </c>
      <c r="AH144" s="22">
        <v>0</v>
      </c>
      <c r="AI144" s="22">
        <v>0</v>
      </c>
      <c r="AJ144" s="22">
        <v>0</v>
      </c>
      <c r="AK144" s="22">
        <v>0</v>
      </c>
      <c r="AL144" s="22">
        <v>0</v>
      </c>
      <c r="AM144" s="22">
        <v>0</v>
      </c>
      <c r="AN144" s="22">
        <v>0</v>
      </c>
      <c r="AO144" s="22">
        <v>0</v>
      </c>
      <c r="AP144" s="22">
        <v>0</v>
      </c>
      <c r="AQ144" s="22">
        <v>0</v>
      </c>
      <c r="AR144" s="22">
        <v>0</v>
      </c>
      <c r="AS144" s="22">
        <v>0</v>
      </c>
      <c r="AT144" s="22">
        <v>0</v>
      </c>
      <c r="AU144" s="22">
        <v>0</v>
      </c>
      <c r="AV144" s="22">
        <v>0</v>
      </c>
      <c r="AW144" s="22">
        <v>0</v>
      </c>
      <c r="AX144" s="22">
        <v>0</v>
      </c>
      <c r="AY144" s="22">
        <v>0</v>
      </c>
      <c r="AZ144" s="22">
        <v>0</v>
      </c>
      <c r="BA144" s="22">
        <v>0</v>
      </c>
      <c r="BB144" s="22">
        <v>0</v>
      </c>
      <c r="BC144" s="22">
        <v>0</v>
      </c>
      <c r="BD144" s="22">
        <v>0</v>
      </c>
    </row>
    <row r="145" spans="2:56" ht="15" customHeight="1">
      <c r="B145" s="104" t="e">
        <v>#N/A</v>
      </c>
      <c r="D145" s="9">
        <v>41</v>
      </c>
      <c r="E145" s="9" t="s">
        <v>95</v>
      </c>
      <c r="F145" s="9" t="s">
        <v>109</v>
      </c>
      <c r="H145" s="21">
        <v>33</v>
      </c>
      <c r="I145" s="10"/>
      <c r="J145" s="9" t="s">
        <v>95</v>
      </c>
      <c r="K145" s="9" t="s">
        <v>95</v>
      </c>
      <c r="L145" s="22"/>
      <c r="M145" s="22">
        <v>0</v>
      </c>
      <c r="N145" s="22">
        <v>0</v>
      </c>
      <c r="O145" s="22">
        <v>0</v>
      </c>
      <c r="P145" s="22">
        <v>0</v>
      </c>
      <c r="Q145" s="22">
        <v>0</v>
      </c>
      <c r="R145" s="22">
        <v>0</v>
      </c>
      <c r="S145" s="22">
        <v>0</v>
      </c>
      <c r="T145" s="22">
        <v>0</v>
      </c>
      <c r="U145" s="22">
        <v>0</v>
      </c>
      <c r="V145" s="22">
        <v>0</v>
      </c>
      <c r="W145" s="22">
        <v>0</v>
      </c>
      <c r="X145" s="22">
        <v>0</v>
      </c>
      <c r="Y145" s="22">
        <v>0</v>
      </c>
      <c r="Z145" s="22">
        <v>0</v>
      </c>
      <c r="AA145" s="22">
        <v>0</v>
      </c>
      <c r="AB145" s="22">
        <v>0</v>
      </c>
      <c r="AC145" s="22">
        <v>0</v>
      </c>
      <c r="AD145" s="22">
        <v>0</v>
      </c>
      <c r="AE145" s="22">
        <v>0</v>
      </c>
      <c r="AF145" s="22">
        <v>0</v>
      </c>
      <c r="AG145" s="22">
        <v>0</v>
      </c>
      <c r="AH145" s="22">
        <v>0</v>
      </c>
      <c r="AI145" s="22">
        <v>0</v>
      </c>
      <c r="AJ145" s="22">
        <v>0</v>
      </c>
      <c r="AK145" s="22">
        <v>0</v>
      </c>
      <c r="AL145" s="22">
        <v>0</v>
      </c>
      <c r="AM145" s="22">
        <v>0</v>
      </c>
      <c r="AN145" s="22">
        <v>0</v>
      </c>
      <c r="AO145" s="22">
        <v>0</v>
      </c>
      <c r="AP145" s="22">
        <v>0</v>
      </c>
      <c r="AQ145" s="22">
        <v>0</v>
      </c>
      <c r="AR145" s="22">
        <v>0</v>
      </c>
      <c r="AS145" s="22">
        <v>0</v>
      </c>
      <c r="AT145" s="22">
        <v>0</v>
      </c>
      <c r="AU145" s="22">
        <v>0</v>
      </c>
      <c r="AV145" s="22">
        <v>0</v>
      </c>
      <c r="AW145" s="22">
        <v>0</v>
      </c>
      <c r="AX145" s="22">
        <v>0</v>
      </c>
      <c r="AY145" s="22">
        <v>0</v>
      </c>
      <c r="AZ145" s="22">
        <v>0</v>
      </c>
      <c r="BA145" s="22">
        <v>0</v>
      </c>
      <c r="BB145" s="22">
        <v>0</v>
      </c>
      <c r="BC145" s="22">
        <v>0</v>
      </c>
      <c r="BD145" s="22">
        <v>0</v>
      </c>
    </row>
    <row r="146" spans="2:56" ht="15" customHeight="1">
      <c r="B146" s="104">
        <v>0.54477520269644386</v>
      </c>
      <c r="D146" s="9">
        <v>42</v>
      </c>
      <c r="E146" s="9" t="s">
        <v>96</v>
      </c>
      <c r="F146" s="9" t="s">
        <v>109</v>
      </c>
      <c r="H146" s="21">
        <v>34</v>
      </c>
      <c r="I146" s="10"/>
      <c r="J146" s="9" t="s">
        <v>96</v>
      </c>
      <c r="K146" s="9" t="s">
        <v>96</v>
      </c>
      <c r="L146" s="22"/>
      <c r="M146" s="22">
        <v>3.0726077449455245</v>
      </c>
      <c r="N146" s="22">
        <v>5.76622839813359</v>
      </c>
      <c r="O146" s="22">
        <v>2.1452154898910489</v>
      </c>
      <c r="P146" s="22">
        <v>3.8388361430791145</v>
      </c>
      <c r="Q146" s="22">
        <v>3.8896450749019049</v>
      </c>
      <c r="R146" s="22">
        <v>4.3510208511175712</v>
      </c>
      <c r="S146" s="22">
        <v>5.7682546572940003</v>
      </c>
      <c r="T146" s="22">
        <v>3.3455031048626669</v>
      </c>
      <c r="U146" s="22">
        <v>4.2173661164047704</v>
      </c>
      <c r="V146" s="22">
        <v>5.6940022202667677</v>
      </c>
      <c r="W146" s="22">
        <v>2.0379868018045908</v>
      </c>
      <c r="X146" s="22">
        <v>3.019295684894189</v>
      </c>
      <c r="Y146" s="22">
        <v>2.9877636576894369</v>
      </c>
      <c r="Z146" s="22">
        <v>3.3012311871914743</v>
      </c>
      <c r="AA146" s="22">
        <v>2.4585871656487615</v>
      </c>
      <c r="AB146" s="22">
        <v>2.7191741116618573</v>
      </c>
      <c r="AC146" s="22">
        <v>2.5405124145856846</v>
      </c>
      <c r="AD146" s="22">
        <v>1.6069962960821087</v>
      </c>
      <c r="AE146" s="22">
        <v>1.5038584726042283</v>
      </c>
      <c r="AF146" s="22">
        <v>1.9921682250325037</v>
      </c>
      <c r="AG146" s="22">
        <v>1.9134753351358413</v>
      </c>
      <c r="AH146" s="22">
        <v>1.9603998330710573</v>
      </c>
      <c r="AI146" s="22">
        <v>2.5963793586926367</v>
      </c>
      <c r="AJ146" s="22">
        <v>2.0171108022216626</v>
      </c>
      <c r="AK146" s="22">
        <v>3.0499519222959717</v>
      </c>
      <c r="AL146" s="22">
        <v>3.1610975538028145</v>
      </c>
      <c r="AM146" s="22">
        <v>2.5836322636625102</v>
      </c>
      <c r="AN146" s="22">
        <v>3.1296143741042264</v>
      </c>
      <c r="AO146" s="22">
        <v>3.3491317566436525</v>
      </c>
      <c r="AP146" s="22">
        <v>2.1843440735809736</v>
      </c>
      <c r="AQ146" s="22">
        <v>2.590157774683953</v>
      </c>
      <c r="AR146" s="22">
        <v>2.3581456814468198</v>
      </c>
      <c r="AS146" s="22">
        <v>2.2507616063206251</v>
      </c>
      <c r="AT146" s="22">
        <v>2.8509641974227109</v>
      </c>
      <c r="AU146" s="22">
        <v>3.7366180785111589</v>
      </c>
      <c r="AV146" s="22">
        <v>3.2535788834274784</v>
      </c>
      <c r="AW146" s="22">
        <v>3.7899445955321625</v>
      </c>
      <c r="AX146" s="22">
        <v>2.2854531409530257</v>
      </c>
      <c r="AY146" s="22">
        <v>2.3813324434513841</v>
      </c>
      <c r="AZ146" s="22">
        <v>1.9944449676158342</v>
      </c>
      <c r="BA146" s="22">
        <v>3.868203239237809</v>
      </c>
      <c r="BB146" s="22">
        <v>3.7873914080495168</v>
      </c>
      <c r="BC146" s="22">
        <v>3.181754504008357</v>
      </c>
      <c r="BD146" s="22">
        <v>3.4841763351588257</v>
      </c>
    </row>
    <row r="147" spans="2:56" ht="15" customHeight="1">
      <c r="B147" s="104">
        <v>0.35997855867791984</v>
      </c>
      <c r="D147" s="9">
        <v>43</v>
      </c>
      <c r="E147" s="9" t="s">
        <v>97</v>
      </c>
      <c r="F147" s="9" t="s">
        <v>109</v>
      </c>
      <c r="H147" s="21">
        <v>35</v>
      </c>
      <c r="I147" s="10"/>
      <c r="J147" s="9" t="s">
        <v>97</v>
      </c>
      <c r="K147" s="9" t="s">
        <v>97</v>
      </c>
      <c r="L147" s="22"/>
      <c r="M147" s="22">
        <v>13.661360841423948</v>
      </c>
      <c r="N147" s="22">
        <v>33.972940291262141</v>
      </c>
      <c r="O147" s="22">
        <v>15.580899029126215</v>
      </c>
      <c r="P147" s="22">
        <v>23.665044012944982</v>
      </c>
      <c r="Q147" s="22">
        <v>24.597273753684618</v>
      </c>
      <c r="R147" s="22">
        <v>17.407180432256816</v>
      </c>
      <c r="S147" s="22">
        <v>30.273841426942354</v>
      </c>
      <c r="T147" s="22">
        <v>24.477855025066162</v>
      </c>
      <c r="U147" s="22">
        <v>21.424346328748893</v>
      </c>
      <c r="V147" s="22">
        <v>13.501880627855009</v>
      </c>
      <c r="W147" s="22">
        <v>13.197918798678892</v>
      </c>
      <c r="X147" s="22">
        <v>14.068040693088832</v>
      </c>
      <c r="Y147" s="22">
        <v>11.635592022499999</v>
      </c>
      <c r="Z147" s="22">
        <v>19.521125793611109</v>
      </c>
      <c r="AA147" s="22">
        <v>12.450136177083332</v>
      </c>
      <c r="AB147" s="22">
        <v>18.129147033333332</v>
      </c>
      <c r="AC147" s="22">
        <v>12.488649999999998</v>
      </c>
      <c r="AD147" s="22">
        <v>9.7897777777777772</v>
      </c>
      <c r="AE147" s="22">
        <v>10.447605555555555</v>
      </c>
      <c r="AF147" s="22">
        <v>15.001333333333331</v>
      </c>
      <c r="AG147" s="22">
        <v>13.8409</v>
      </c>
      <c r="AH147" s="22">
        <v>10.986055555555556</v>
      </c>
      <c r="AI147" s="22">
        <v>13.620722222222222</v>
      </c>
      <c r="AJ147" s="22">
        <v>11.9</v>
      </c>
      <c r="AK147" s="22">
        <v>11.68</v>
      </c>
      <c r="AL147" s="22">
        <v>10.7</v>
      </c>
      <c r="AM147" s="22">
        <v>8.3000000000000007</v>
      </c>
      <c r="AN147" s="22">
        <v>14.940799999999999</v>
      </c>
      <c r="AO147" s="22">
        <v>13.4</v>
      </c>
      <c r="AP147" s="22">
        <v>9</v>
      </c>
      <c r="AQ147" s="22">
        <v>10.45</v>
      </c>
      <c r="AR147" s="22">
        <v>9.6300000000000008</v>
      </c>
      <c r="AS147" s="22">
        <v>8.23</v>
      </c>
      <c r="AT147" s="22">
        <v>7.05</v>
      </c>
      <c r="AU147" s="22">
        <v>11.14</v>
      </c>
      <c r="AV147" s="22">
        <v>10.130000000000001</v>
      </c>
      <c r="AW147" s="22">
        <v>8.91</v>
      </c>
      <c r="AX147" s="22">
        <v>6.74</v>
      </c>
      <c r="AY147" s="22">
        <v>6.4850000000000003</v>
      </c>
      <c r="AZ147" s="22">
        <v>7.6850000000000005</v>
      </c>
      <c r="BA147" s="22">
        <v>14</v>
      </c>
      <c r="BB147" s="22">
        <v>11.8</v>
      </c>
      <c r="BC147" s="22">
        <v>7.5</v>
      </c>
      <c r="BD147" s="22">
        <v>9.6</v>
      </c>
    </row>
    <row r="148" spans="2:56" ht="15" customHeight="1">
      <c r="B148" s="104">
        <v>0.49126473563798267</v>
      </c>
      <c r="D148" s="9">
        <v>44</v>
      </c>
      <c r="E148" s="9" t="s">
        <v>132</v>
      </c>
      <c r="F148" s="9" t="s">
        <v>109</v>
      </c>
      <c r="H148" s="21">
        <v>36</v>
      </c>
      <c r="I148" s="10"/>
      <c r="J148" s="9" t="s">
        <v>132</v>
      </c>
      <c r="K148" s="9" t="s">
        <v>132</v>
      </c>
      <c r="L148" s="22"/>
      <c r="M148" s="22">
        <v>2.3814544718774999</v>
      </c>
      <c r="N148" s="22">
        <v>6.0057268987106243</v>
      </c>
      <c r="O148" s="22">
        <v>2.5397270336018751</v>
      </c>
      <c r="P148" s="22">
        <v>2.81036328074125</v>
      </c>
      <c r="Q148" s="22">
        <v>2.3333286008264325</v>
      </c>
      <c r="R148" s="22">
        <v>1.7399957407437898</v>
      </c>
      <c r="S148" s="22">
        <v>6.4394259482299763</v>
      </c>
      <c r="T148" s="22">
        <v>4.5866515226445852</v>
      </c>
      <c r="U148" s="22">
        <v>1.5005490260597749</v>
      </c>
      <c r="V148" s="22">
        <v>2.5010167149255089</v>
      </c>
      <c r="W148" s="22">
        <v>3.2576129694265172</v>
      </c>
      <c r="X148" s="22">
        <v>3.1572075451389554</v>
      </c>
      <c r="Y148" s="22">
        <v>1.9666199864846505</v>
      </c>
      <c r="Z148" s="22">
        <v>4.0714811478213333</v>
      </c>
      <c r="AA148" s="22">
        <v>2.9313896827738839</v>
      </c>
      <c r="AB148" s="22">
        <v>4.0174859528909348</v>
      </c>
      <c r="AC148" s="22">
        <v>2.8556504023252742</v>
      </c>
      <c r="AD148" s="22">
        <v>1.9366831031933327</v>
      </c>
      <c r="AE148" s="22">
        <v>2.3242501153182551</v>
      </c>
      <c r="AF148" s="22">
        <v>3.1145692196878221</v>
      </c>
      <c r="AG148" s="22">
        <v>2.9500669322249999</v>
      </c>
      <c r="AH148" s="22">
        <v>2.4713552112250001</v>
      </c>
      <c r="AI148" s="22">
        <v>3.5291816543149999</v>
      </c>
      <c r="AJ148" s="22">
        <v>3.2497273321400009</v>
      </c>
      <c r="AK148" s="22">
        <v>2.9198248286499999</v>
      </c>
      <c r="AL148" s="22">
        <v>2.3386774427000003</v>
      </c>
      <c r="AM148" s="22">
        <v>1.8930666683500004</v>
      </c>
      <c r="AN148" s="22">
        <v>3.6854448757350005</v>
      </c>
      <c r="AO148" s="22">
        <v>2.9797330191000002</v>
      </c>
      <c r="AP148" s="22">
        <v>2.0146741102750001</v>
      </c>
      <c r="AQ148" s="22">
        <v>2.585582648375</v>
      </c>
      <c r="AR148" s="22">
        <v>2.1029072939500009</v>
      </c>
      <c r="AS148" s="22">
        <v>1.7945149677000001</v>
      </c>
      <c r="AT148" s="22">
        <v>1.3884758821249998</v>
      </c>
      <c r="AU148" s="22">
        <v>2.7618739412150002</v>
      </c>
      <c r="AV148" s="22">
        <v>2.2363753321549997</v>
      </c>
      <c r="AW148" s="22">
        <v>1.7472593751274998</v>
      </c>
      <c r="AX148" s="22">
        <v>1.1708960164675002</v>
      </c>
      <c r="AY148" s="22">
        <v>1.0536976843499999</v>
      </c>
      <c r="AZ148" s="22">
        <v>2.2674757620450001</v>
      </c>
      <c r="BA148" s="22">
        <v>2.7858122384150006</v>
      </c>
      <c r="BB148" s="22">
        <v>3.2508528174000002</v>
      </c>
      <c r="BC148" s="22">
        <v>2.4058208290500014</v>
      </c>
      <c r="BD148" s="22">
        <v>3.1247069544000001</v>
      </c>
    </row>
    <row r="149" spans="2:56" ht="15" customHeight="1">
      <c r="B149" s="104">
        <v>0.1396322319364276</v>
      </c>
      <c r="D149" s="9">
        <v>45</v>
      </c>
      <c r="E149" s="9" t="s">
        <v>98</v>
      </c>
      <c r="F149" s="9" t="s">
        <v>109</v>
      </c>
      <c r="H149" s="21">
        <v>37</v>
      </c>
      <c r="I149" s="10"/>
      <c r="J149" s="9" t="s">
        <v>98</v>
      </c>
      <c r="K149" s="9" t="s">
        <v>98</v>
      </c>
      <c r="L149" s="22"/>
      <c r="M149" s="22">
        <v>9.763889750822468</v>
      </c>
      <c r="N149" s="22">
        <v>17.442853444338219</v>
      </c>
      <c r="O149" s="22">
        <v>9.7134959516407058</v>
      </c>
      <c r="P149" s="22">
        <v>11.670571571881037</v>
      </c>
      <c r="Q149" s="22">
        <v>11.291541307210903</v>
      </c>
      <c r="R149" s="22">
        <v>13.28315336660104</v>
      </c>
      <c r="S149" s="22">
        <v>19.131536795829078</v>
      </c>
      <c r="T149" s="22">
        <v>12.058534455940279</v>
      </c>
      <c r="U149" s="22">
        <v>8.2364765906662871</v>
      </c>
      <c r="V149" s="22">
        <v>11.084661084026756</v>
      </c>
      <c r="W149" s="22">
        <v>11.925304678333546</v>
      </c>
      <c r="X149" s="22">
        <v>10.238616292217205</v>
      </c>
      <c r="Y149" s="22">
        <v>7.4363346339338987</v>
      </c>
      <c r="Z149" s="22">
        <v>12.498913668411095</v>
      </c>
      <c r="AA149" s="22">
        <v>9.2814201842160262</v>
      </c>
      <c r="AB149" s="22">
        <v>10.796449296761487</v>
      </c>
      <c r="AC149" s="22">
        <v>7.1219758048731778</v>
      </c>
      <c r="AD149" s="22">
        <v>6.0007866163649997</v>
      </c>
      <c r="AE149" s="22">
        <v>6.5363156851282138</v>
      </c>
      <c r="AF149" s="22">
        <v>8.9114609723888751</v>
      </c>
      <c r="AG149" s="22">
        <v>7.6791091106959826</v>
      </c>
      <c r="AH149" s="22">
        <v>7.4594422648452392</v>
      </c>
      <c r="AI149" s="22">
        <v>9.7073310795298582</v>
      </c>
      <c r="AJ149" s="22">
        <v>8.8724140632598587</v>
      </c>
      <c r="AK149" s="22">
        <v>8.0549617710851287</v>
      </c>
      <c r="AL149" s="22">
        <v>6.2277726607194879</v>
      </c>
      <c r="AM149" s="22">
        <v>4.1803719576200002</v>
      </c>
      <c r="AN149" s="22">
        <v>8.5010208372865002</v>
      </c>
      <c r="AO149" s="22">
        <v>7.7096113428150002</v>
      </c>
      <c r="AP149" s="22">
        <v>5.160868789438334</v>
      </c>
      <c r="AQ149" s="22">
        <v>5.3412474291133334</v>
      </c>
      <c r="AR149" s="22">
        <v>5.2087805210000004</v>
      </c>
      <c r="AS149" s="22">
        <v>4.8069429506450003</v>
      </c>
      <c r="AT149" s="22">
        <v>4.0813947591100002</v>
      </c>
      <c r="AU149" s="22">
        <v>5.7129462474727495</v>
      </c>
      <c r="AV149" s="22">
        <v>5.3018783206842492</v>
      </c>
      <c r="AW149" s="22">
        <v>4.9931762810450007</v>
      </c>
      <c r="AX149" s="22">
        <v>3.6272599803099999</v>
      </c>
      <c r="AY149" s="22">
        <v>3.2270644563125002</v>
      </c>
      <c r="AZ149" s="22">
        <v>4.6647239999445</v>
      </c>
      <c r="BA149" s="22">
        <v>5.5955434174660006</v>
      </c>
      <c r="BB149" s="22">
        <v>6.0061429682000007</v>
      </c>
      <c r="BC149" s="22">
        <v>3.2859366359525</v>
      </c>
      <c r="BD149" s="22">
        <v>5.0331715335924994</v>
      </c>
    </row>
    <row r="150" spans="2:56" ht="15" customHeight="1">
      <c r="B150" s="104">
        <v>0.7735223502912798</v>
      </c>
      <c r="D150" s="9">
        <v>46</v>
      </c>
      <c r="E150" s="9" t="s">
        <v>99</v>
      </c>
      <c r="F150" s="9" t="s">
        <v>109</v>
      </c>
      <c r="H150" s="21">
        <v>38</v>
      </c>
      <c r="I150" s="10"/>
      <c r="J150" s="9" t="s">
        <v>99</v>
      </c>
      <c r="K150" s="9" t="s">
        <v>99</v>
      </c>
      <c r="L150" s="22"/>
      <c r="M150" s="22">
        <v>246.50159242830921</v>
      </c>
      <c r="N150" s="22">
        <v>290.5998720414097</v>
      </c>
      <c r="O150" s="22">
        <v>306.07338398353113</v>
      </c>
      <c r="P150" s="22">
        <v>321.01133332655735</v>
      </c>
      <c r="Q150" s="22">
        <v>378.45063592723329</v>
      </c>
      <c r="R150" s="22">
        <v>318.41120009211426</v>
      </c>
      <c r="S150" s="22">
        <v>389.50044886507942</v>
      </c>
      <c r="T150" s="22">
        <v>331.44774611206219</v>
      </c>
      <c r="U150" s="22">
        <v>335.91930118727316</v>
      </c>
      <c r="V150" s="22">
        <v>280.18187759922859</v>
      </c>
      <c r="W150" s="22">
        <v>284.21513118334599</v>
      </c>
      <c r="X150" s="22">
        <v>350.54730826930296</v>
      </c>
      <c r="Y150" s="22">
        <v>425.68693379671942</v>
      </c>
      <c r="Z150" s="22">
        <v>579.84039961647807</v>
      </c>
      <c r="AA150" s="22">
        <v>309.05678105841463</v>
      </c>
      <c r="AB150" s="22">
        <v>340.80788643084514</v>
      </c>
      <c r="AC150" s="22">
        <v>283.49348292906842</v>
      </c>
      <c r="AD150" s="22">
        <v>235.13705881006109</v>
      </c>
      <c r="AE150" s="22">
        <v>229.87192045400153</v>
      </c>
      <c r="AF150" s="22">
        <v>269.80481801762875</v>
      </c>
      <c r="AG150" s="22">
        <v>257.07429500793893</v>
      </c>
      <c r="AH150" s="22">
        <v>206.87779046047061</v>
      </c>
      <c r="AI150" s="22">
        <v>287.38326828939796</v>
      </c>
      <c r="AJ150" s="22">
        <v>280.26211071513444</v>
      </c>
      <c r="AK150" s="22">
        <v>256.53859740707236</v>
      </c>
      <c r="AL150" s="22">
        <v>202.99663236324773</v>
      </c>
      <c r="AM150" s="22">
        <v>188.01879838146215</v>
      </c>
      <c r="AN150" s="22">
        <v>362.31617458791624</v>
      </c>
      <c r="AO150" s="22">
        <v>293.30450804437919</v>
      </c>
      <c r="AP150" s="22">
        <v>227.78067376982543</v>
      </c>
      <c r="AQ150" s="22">
        <v>215.7684664145647</v>
      </c>
      <c r="AR150" s="22">
        <v>242.78946972017462</v>
      </c>
      <c r="AS150" s="22">
        <v>240.72671570618198</v>
      </c>
      <c r="AT150" s="22">
        <v>227.09152926819596</v>
      </c>
      <c r="AU150" s="22">
        <v>268.70889126167026</v>
      </c>
      <c r="AV150" s="22">
        <v>260.43978624255828</v>
      </c>
      <c r="AW150" s="22">
        <v>237.78603339059362</v>
      </c>
      <c r="AX150" s="22">
        <v>192.17683865237109</v>
      </c>
      <c r="AY150" s="22">
        <v>126.98708349147591</v>
      </c>
      <c r="AZ150" s="22">
        <v>214.11802537055502</v>
      </c>
      <c r="BA150" s="22">
        <v>223.31521183302206</v>
      </c>
      <c r="BB150" s="22">
        <v>152.80005606316698</v>
      </c>
      <c r="BC150" s="22">
        <v>212.90633507189006</v>
      </c>
      <c r="BD150" s="22">
        <v>252.97994942521143</v>
      </c>
    </row>
    <row r="151" spans="2:56" ht="15" customHeight="1">
      <c r="B151" s="104">
        <v>0.54863705529767604</v>
      </c>
      <c r="D151" s="9">
        <v>47</v>
      </c>
      <c r="E151" s="9" t="s">
        <v>100</v>
      </c>
      <c r="F151" s="9" t="s">
        <v>109</v>
      </c>
      <c r="H151" s="21">
        <v>39</v>
      </c>
      <c r="I151" s="10"/>
      <c r="J151" s="9" t="s">
        <v>100</v>
      </c>
      <c r="K151" s="9" t="s">
        <v>100</v>
      </c>
      <c r="L151" s="22"/>
      <c r="M151" s="22">
        <v>5.514487312864274</v>
      </c>
      <c r="N151" s="22">
        <v>15.547504182149002</v>
      </c>
      <c r="O151" s="22">
        <v>11.712574548245588</v>
      </c>
      <c r="P151" s="22">
        <v>7.2999105600080645</v>
      </c>
      <c r="Q151" s="22">
        <v>17.954873265297863</v>
      </c>
      <c r="R151" s="22">
        <v>15.283874403952654</v>
      </c>
      <c r="S151" s="22">
        <v>29.236781736101673</v>
      </c>
      <c r="T151" s="22">
        <v>22.024575282962779</v>
      </c>
      <c r="U151" s="22">
        <v>10.896923367792358</v>
      </c>
      <c r="V151" s="22">
        <v>15.88840945017794</v>
      </c>
      <c r="W151" s="22">
        <v>19.23847185688647</v>
      </c>
      <c r="X151" s="22">
        <v>25.000638478714102</v>
      </c>
      <c r="Y151" s="22">
        <v>17.689655812751077</v>
      </c>
      <c r="Z151" s="22">
        <v>19.781125820173564</v>
      </c>
      <c r="AA151" s="22">
        <v>18.180850836889309</v>
      </c>
      <c r="AB151" s="22">
        <v>19.592913350748496</v>
      </c>
      <c r="AC151" s="22">
        <v>9.6776925246766723</v>
      </c>
      <c r="AD151" s="22">
        <v>13.575798022190924</v>
      </c>
      <c r="AE151" s="22">
        <v>10.98883581952677</v>
      </c>
      <c r="AF151" s="22">
        <v>13.918627086162985</v>
      </c>
      <c r="AG151" s="22">
        <v>9.7594636706907636</v>
      </c>
      <c r="AH151" s="22">
        <v>11.712024569526136</v>
      </c>
      <c r="AI151" s="22">
        <v>17.890306412140944</v>
      </c>
      <c r="AJ151" s="22">
        <v>20.415355243198803</v>
      </c>
      <c r="AK151" s="22">
        <v>15.832175021587716</v>
      </c>
      <c r="AL151" s="22">
        <v>18.102807321108912</v>
      </c>
      <c r="AM151" s="22">
        <v>11.902601390198583</v>
      </c>
      <c r="AN151" s="22">
        <v>17.363892842109124</v>
      </c>
      <c r="AO151" s="22">
        <v>10.700345534363578</v>
      </c>
      <c r="AP151" s="22">
        <v>20.542143489090449</v>
      </c>
      <c r="AQ151" s="22">
        <v>17.110419929597128</v>
      </c>
      <c r="AR151" s="22">
        <v>15.869518574737157</v>
      </c>
      <c r="AS151" s="22">
        <v>20.480468319727891</v>
      </c>
      <c r="AT151" s="22">
        <v>20.856724626257801</v>
      </c>
      <c r="AU151" s="22">
        <v>28.6541639438733</v>
      </c>
      <c r="AV151" s="22">
        <v>23.302552830458069</v>
      </c>
      <c r="AW151" s="22">
        <v>19.540027722122574</v>
      </c>
      <c r="AX151" s="22">
        <v>26.875364304006865</v>
      </c>
      <c r="AY151" s="22">
        <v>22.287985516647495</v>
      </c>
      <c r="AZ151" s="22">
        <v>31.148687565421028</v>
      </c>
      <c r="BA151" s="22">
        <v>27.005347684937277</v>
      </c>
      <c r="BB151" s="22">
        <v>1.4057438377431879</v>
      </c>
      <c r="BC151" s="22">
        <v>9.9809793158715649</v>
      </c>
      <c r="BD151" s="22">
        <v>15.721601363557085</v>
      </c>
    </row>
    <row r="152" spans="2:56" ht="15" customHeight="1">
      <c r="B152" s="104">
        <v>0.76294951793583765</v>
      </c>
      <c r="D152" s="9">
        <v>48</v>
      </c>
      <c r="E152" s="9" t="s">
        <v>101</v>
      </c>
      <c r="F152" s="9" t="s">
        <v>109</v>
      </c>
      <c r="H152" s="21">
        <v>40</v>
      </c>
      <c r="I152" s="10"/>
      <c r="J152" s="9" t="s">
        <v>101</v>
      </c>
      <c r="K152" s="9" t="s">
        <v>101</v>
      </c>
      <c r="L152" s="22"/>
      <c r="M152" s="22">
        <v>252.01607974117348</v>
      </c>
      <c r="N152" s="22">
        <v>306.14737622355869</v>
      </c>
      <c r="O152" s="22">
        <v>317.78595853177671</v>
      </c>
      <c r="P152" s="22">
        <v>328.31124388656542</v>
      </c>
      <c r="Q152" s="22">
        <v>396.40550919253116</v>
      </c>
      <c r="R152" s="22">
        <v>333.69507449606692</v>
      </c>
      <c r="S152" s="22">
        <v>418.73723060118107</v>
      </c>
      <c r="T152" s="22">
        <v>353.47232139502495</v>
      </c>
      <c r="U152" s="22">
        <v>346.8162245550655</v>
      </c>
      <c r="V152" s="22">
        <v>296.07028704940655</v>
      </c>
      <c r="W152" s="22">
        <v>303.45360304023245</v>
      </c>
      <c r="X152" s="22">
        <v>375.54794674801707</v>
      </c>
      <c r="Y152" s="22">
        <v>443.3765896094705</v>
      </c>
      <c r="Z152" s="22">
        <v>599.62152543665161</v>
      </c>
      <c r="AA152" s="22">
        <v>327.23763189530393</v>
      </c>
      <c r="AB152" s="22">
        <v>360.40079978159366</v>
      </c>
      <c r="AC152" s="22">
        <v>293.17117545374509</v>
      </c>
      <c r="AD152" s="22">
        <v>248.71285683225202</v>
      </c>
      <c r="AE152" s="22">
        <v>240.8607562735283</v>
      </c>
      <c r="AF152" s="22">
        <v>283.72344510379173</v>
      </c>
      <c r="AG152" s="22">
        <v>266.83375867862969</v>
      </c>
      <c r="AH152" s="22">
        <v>218.58981502999674</v>
      </c>
      <c r="AI152" s="22">
        <v>305.27357470153891</v>
      </c>
      <c r="AJ152" s="22">
        <v>300.67746595833324</v>
      </c>
      <c r="AK152" s="22">
        <v>272.37077242866008</v>
      </c>
      <c r="AL152" s="22">
        <v>221.09943968435664</v>
      </c>
      <c r="AM152" s="22">
        <v>199.92139977166073</v>
      </c>
      <c r="AN152" s="22">
        <v>379.68006743002536</v>
      </c>
      <c r="AO152" s="22">
        <v>304.00485357874277</v>
      </c>
      <c r="AP152" s="22">
        <v>248.32281725891588</v>
      </c>
      <c r="AQ152" s="22">
        <v>232.87888634416183</v>
      </c>
      <c r="AR152" s="22">
        <v>258.65898829491175</v>
      </c>
      <c r="AS152" s="22">
        <v>261.2071840259099</v>
      </c>
      <c r="AT152" s="22">
        <v>247.94825389445376</v>
      </c>
      <c r="AU152" s="22">
        <v>297.36305520554356</v>
      </c>
      <c r="AV152" s="22">
        <v>283.74233907301635</v>
      </c>
      <c r="AW152" s="22">
        <v>257.32606111271616</v>
      </c>
      <c r="AX152" s="22">
        <v>219.05220295637795</v>
      </c>
      <c r="AY152" s="22">
        <v>149.27506900812341</v>
      </c>
      <c r="AZ152" s="22">
        <v>245.26671293597605</v>
      </c>
      <c r="BA152" s="22">
        <v>250.32055951795934</v>
      </c>
      <c r="BB152" s="22">
        <v>154.20579990091016</v>
      </c>
      <c r="BC152" s="22">
        <v>222.88731438776162</v>
      </c>
      <c r="BD152" s="22">
        <v>268.70155078876849</v>
      </c>
    </row>
    <row r="153" spans="2:56" ht="15" customHeight="1">
      <c r="B153" s="9" t="s">
        <v>168</v>
      </c>
      <c r="C153" s="9"/>
      <c r="D153" s="9"/>
      <c r="E153" s="19" t="s">
        <v>172</v>
      </c>
      <c r="F153" s="9"/>
      <c r="G153" s="19" t="s">
        <v>172</v>
      </c>
      <c r="H153" s="21"/>
      <c r="I153" s="10"/>
      <c r="J153" s="9"/>
      <c r="K153" s="9"/>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c r="AM153" s="22"/>
      <c r="AN153" s="22"/>
      <c r="AO153" s="22"/>
      <c r="AP153" s="22"/>
      <c r="AQ153" s="22"/>
      <c r="AR153" s="22"/>
      <c r="AS153" s="22"/>
      <c r="AT153" s="22"/>
      <c r="AU153" s="22"/>
      <c r="AV153" s="22"/>
      <c r="AW153" s="22"/>
      <c r="AX153" s="22"/>
      <c r="AY153" s="22"/>
      <c r="AZ153" s="22"/>
      <c r="BA153" s="22"/>
      <c r="BB153" s="22"/>
      <c r="BC153" s="22"/>
      <c r="BD153" s="22"/>
    </row>
    <row r="154" spans="2:56" ht="15" customHeight="1">
      <c r="B154" s="104">
        <v>0.53282583030105779</v>
      </c>
      <c r="D154" s="9">
        <v>9</v>
      </c>
      <c r="E154" s="9" t="s">
        <v>63</v>
      </c>
      <c r="F154" s="9" t="s">
        <v>110</v>
      </c>
      <c r="H154" s="21">
        <v>1</v>
      </c>
      <c r="I154" s="10"/>
      <c r="J154" s="9" t="s">
        <v>63</v>
      </c>
      <c r="K154" s="9" t="s">
        <v>63</v>
      </c>
      <c r="L154" s="22"/>
      <c r="M154" s="22">
        <v>269.41918909405962</v>
      </c>
      <c r="N154" s="22">
        <v>177.12255582056164</v>
      </c>
      <c r="O154" s="22">
        <v>259.41713216425154</v>
      </c>
      <c r="P154" s="22">
        <v>295.75309458710069</v>
      </c>
      <c r="Q154" s="22">
        <v>298.81864642178311</v>
      </c>
      <c r="R154" s="22">
        <v>290.84137563820263</v>
      </c>
      <c r="S154" s="22">
        <v>201.91416756336471</v>
      </c>
      <c r="T154" s="22">
        <v>182.44818283814183</v>
      </c>
      <c r="U154" s="22">
        <v>212.48566287613826</v>
      </c>
      <c r="V154" s="22">
        <v>191.47671904541374</v>
      </c>
      <c r="W154" s="22">
        <v>232.04073814487529</v>
      </c>
      <c r="X154" s="22">
        <v>278.14804881705351</v>
      </c>
      <c r="Y154" s="22">
        <v>235.28543887764255</v>
      </c>
      <c r="Z154" s="22">
        <v>321.67347682184931</v>
      </c>
      <c r="AA154" s="22">
        <v>197.64458278885763</v>
      </c>
      <c r="AB154" s="22">
        <v>203.97771734583421</v>
      </c>
      <c r="AC154" s="22">
        <v>166.37743544556565</v>
      </c>
      <c r="AD154" s="22">
        <v>203.91609699563469</v>
      </c>
      <c r="AE154" s="22">
        <v>237.06020386225163</v>
      </c>
      <c r="AF154" s="22">
        <v>226.09981965810826</v>
      </c>
      <c r="AG154" s="22">
        <v>190.74704337519171</v>
      </c>
      <c r="AH154" s="22">
        <v>159.16461357340742</v>
      </c>
      <c r="AI154" s="22">
        <v>271.17751859226001</v>
      </c>
      <c r="AJ154" s="22">
        <v>236.14936043965648</v>
      </c>
      <c r="AK154" s="22">
        <v>107.23890971271256</v>
      </c>
      <c r="AL154" s="22">
        <v>122.09521847662704</v>
      </c>
      <c r="AM154" s="22">
        <v>192.77924085804847</v>
      </c>
      <c r="AN154" s="22">
        <v>243.97163095520526</v>
      </c>
      <c r="AO154" s="22">
        <v>160.79853018310081</v>
      </c>
      <c r="AP154" s="22">
        <v>202.50720316678803</v>
      </c>
      <c r="AQ154" s="22">
        <v>165.83506382350748</v>
      </c>
      <c r="AR154" s="22">
        <v>242.07614149457393</v>
      </c>
      <c r="AS154" s="22">
        <v>151.52799149617968</v>
      </c>
      <c r="AT154" s="22">
        <v>189.24451433261939</v>
      </c>
      <c r="AU154" s="22">
        <v>183.15636748412948</v>
      </c>
      <c r="AV154" s="22">
        <v>236.47844115059956</v>
      </c>
      <c r="AW154" s="22">
        <v>159.03445634022688</v>
      </c>
      <c r="AX154" s="22">
        <v>213.16708037718047</v>
      </c>
      <c r="AY154" s="22">
        <v>123.90590959468416</v>
      </c>
      <c r="AZ154" s="22">
        <v>194.28785506979671</v>
      </c>
      <c r="BA154" s="22">
        <v>101.91339481449427</v>
      </c>
      <c r="BB154" s="22">
        <v>63.731608635046534</v>
      </c>
      <c r="BC154" s="22">
        <v>94.561913707034734</v>
      </c>
      <c r="BD154" s="22">
        <v>186.15627696305225</v>
      </c>
    </row>
    <row r="155" spans="2:56" ht="15" customHeight="1">
      <c r="B155" s="104">
        <v>0.28365591229942289</v>
      </c>
      <c r="D155" s="9">
        <v>10</v>
      </c>
      <c r="E155" s="9" t="s">
        <v>64</v>
      </c>
      <c r="F155" s="9" t="s">
        <v>110</v>
      </c>
      <c r="H155" s="21">
        <v>2</v>
      </c>
      <c r="I155" s="10"/>
      <c r="J155" s="9" t="s">
        <v>64</v>
      </c>
      <c r="K155" s="9" t="s">
        <v>64</v>
      </c>
      <c r="L155" s="22"/>
      <c r="M155" s="22">
        <v>16.80858116764275</v>
      </c>
      <c r="N155" s="22">
        <v>3.3150132686676423</v>
      </c>
      <c r="O155" s="22">
        <v>10.95047927342606</v>
      </c>
      <c r="P155" s="22">
        <v>2.7554264275256219</v>
      </c>
      <c r="Q155" s="22">
        <v>14.796621542176091</v>
      </c>
      <c r="R155" s="22">
        <v>9.3510163539248055</v>
      </c>
      <c r="S155" s="22">
        <v>8.4943005963605245</v>
      </c>
      <c r="T155" s="22">
        <v>7.3042029977674794</v>
      </c>
      <c r="U155" s="22">
        <v>13.340676370611659</v>
      </c>
      <c r="V155" s="22">
        <v>7.9194895415799698</v>
      </c>
      <c r="W155" s="22">
        <v>9.0847520246024054</v>
      </c>
      <c r="X155" s="22">
        <v>9.0452562767093188</v>
      </c>
      <c r="Y155" s="22">
        <v>9.6869980042441401</v>
      </c>
      <c r="Z155" s="22">
        <v>13.325263197251417</v>
      </c>
      <c r="AA155" s="22">
        <v>10.837657497347411</v>
      </c>
      <c r="AB155" s="22">
        <v>10.396004446240905</v>
      </c>
      <c r="AC155" s="22">
        <v>7.1039513338722706</v>
      </c>
      <c r="AD155" s="22">
        <v>10.226690038399354</v>
      </c>
      <c r="AE155" s="22">
        <v>8.7051466248989477</v>
      </c>
      <c r="AF155" s="22">
        <v>9.7439883548908632</v>
      </c>
      <c r="AG155" s="22">
        <v>8.3737949749393685</v>
      </c>
      <c r="AH155" s="22">
        <v>9.152209251717867</v>
      </c>
      <c r="AI155" s="22">
        <v>9.5865053023443796</v>
      </c>
      <c r="AJ155" s="22">
        <v>10.527260285691188</v>
      </c>
      <c r="AK155" s="22">
        <v>9.8268100673726764</v>
      </c>
      <c r="AL155" s="22">
        <v>10.382512955143493</v>
      </c>
      <c r="AM155" s="22">
        <v>10.286072087485852</v>
      </c>
      <c r="AN155" s="22">
        <v>11.748287516569118</v>
      </c>
      <c r="AO155" s="22">
        <v>10.05034626872013</v>
      </c>
      <c r="AP155" s="22">
        <v>11.078864768369442</v>
      </c>
      <c r="AQ155" s="22">
        <v>10.165031274062246</v>
      </c>
      <c r="AR155" s="22">
        <v>13.635374740840419</v>
      </c>
      <c r="AS155" s="22">
        <v>10.540646554128845</v>
      </c>
      <c r="AT155" s="22">
        <v>9.860197886206711</v>
      </c>
      <c r="AU155" s="22">
        <v>8.9668326557782123</v>
      </c>
      <c r="AV155" s="22">
        <v>10.804637934118819</v>
      </c>
      <c r="AW155" s="22">
        <v>11.85071120954173</v>
      </c>
      <c r="AX155" s="22">
        <v>9.540757180792955</v>
      </c>
      <c r="AY155" s="22">
        <v>7.1379661246225714</v>
      </c>
      <c r="AZ155" s="22">
        <v>9.508756204668364</v>
      </c>
      <c r="BA155" s="22">
        <v>11.263843979959429</v>
      </c>
      <c r="BB155" s="22">
        <v>2.2675392951982385</v>
      </c>
      <c r="BC155" s="22">
        <v>6.3008132836022206</v>
      </c>
      <c r="BD155" s="22">
        <v>8.9275266207887967</v>
      </c>
    </row>
    <row r="156" spans="2:56" ht="15" customHeight="1">
      <c r="B156" s="104">
        <v>-0.25907346353949323</v>
      </c>
      <c r="D156" s="9">
        <v>11</v>
      </c>
      <c r="E156" s="9" t="s">
        <v>134</v>
      </c>
      <c r="F156" s="9" t="s">
        <v>110</v>
      </c>
      <c r="H156" s="21">
        <v>3</v>
      </c>
      <c r="I156" s="10"/>
      <c r="J156" s="9" t="s">
        <v>134</v>
      </c>
      <c r="K156" s="9" t="s">
        <v>134</v>
      </c>
      <c r="L156" s="22"/>
      <c r="M156" s="22">
        <v>0</v>
      </c>
      <c r="N156" s="22">
        <v>0</v>
      </c>
      <c r="O156" s="22">
        <v>0</v>
      </c>
      <c r="P156" s="22">
        <v>0</v>
      </c>
      <c r="Q156" s="22">
        <v>0</v>
      </c>
      <c r="R156" s="22">
        <v>0</v>
      </c>
      <c r="S156" s="22">
        <v>0</v>
      </c>
      <c r="T156" s="22">
        <v>0</v>
      </c>
      <c r="U156" s="22">
        <v>0</v>
      </c>
      <c r="V156" s="22">
        <v>0</v>
      </c>
      <c r="W156" s="22">
        <v>0</v>
      </c>
      <c r="X156" s="22">
        <v>0</v>
      </c>
      <c r="Y156" s="22">
        <v>0</v>
      </c>
      <c r="Z156" s="22">
        <v>0</v>
      </c>
      <c r="AA156" s="22">
        <v>0</v>
      </c>
      <c r="AB156" s="22">
        <v>0</v>
      </c>
      <c r="AC156" s="22">
        <v>2.6824999999999997</v>
      </c>
      <c r="AD156" s="22">
        <v>2.7679999999999998</v>
      </c>
      <c r="AE156" s="22">
        <v>1.911</v>
      </c>
      <c r="AF156" s="22">
        <v>1.7610000000000001</v>
      </c>
      <c r="AG156" s="22">
        <v>3.1257499999999996</v>
      </c>
      <c r="AH156" s="22">
        <v>3.0254400000000001</v>
      </c>
      <c r="AI156" s="22">
        <v>2.1539499999999996</v>
      </c>
      <c r="AJ156" s="22">
        <v>2.3557100000000002</v>
      </c>
      <c r="AK156" s="22">
        <v>2.5886599999999995</v>
      </c>
      <c r="AL156" s="22">
        <v>3.2657120000000002</v>
      </c>
      <c r="AM156" s="22">
        <v>2.2862354999999992</v>
      </c>
      <c r="AN156" s="22">
        <v>2.3304897999999996</v>
      </c>
      <c r="AO156" s="22">
        <v>2.700593</v>
      </c>
      <c r="AP156" s="22">
        <v>2.8108551999999998</v>
      </c>
      <c r="AQ156" s="22">
        <v>2.4388051999999996</v>
      </c>
      <c r="AR156" s="22">
        <v>3.2311612300000001</v>
      </c>
      <c r="AS156" s="22">
        <v>2.1435040499999998</v>
      </c>
      <c r="AT156" s="22">
        <v>2.2556414</v>
      </c>
      <c r="AU156" s="22">
        <v>2.5055813040000001</v>
      </c>
      <c r="AV156" s="22">
        <v>2.7000451070000007</v>
      </c>
      <c r="AW156" s="22">
        <v>2.0386587665000002</v>
      </c>
      <c r="AX156" s="22">
        <v>1.8310772600000003</v>
      </c>
      <c r="AY156" s="22">
        <v>2.0137743519199995</v>
      </c>
      <c r="AZ156" s="22">
        <v>2.0035383409500001</v>
      </c>
      <c r="BA156" s="22">
        <v>1.3493111365499999</v>
      </c>
      <c r="BB156" s="22">
        <v>0.52123175330000004</v>
      </c>
      <c r="BC156" s="22">
        <v>0.68413230557599991</v>
      </c>
      <c r="BD156" s="22">
        <v>1.7176537557125002</v>
      </c>
    </row>
    <row r="157" spans="2:56" ht="15" customHeight="1">
      <c r="B157" s="104">
        <v>0.33325322202140972</v>
      </c>
      <c r="D157" s="9">
        <v>12</v>
      </c>
      <c r="E157" s="9" t="s">
        <v>65</v>
      </c>
      <c r="F157" s="9" t="s">
        <v>110</v>
      </c>
      <c r="H157" s="21">
        <v>4</v>
      </c>
      <c r="I157" s="10"/>
      <c r="J157" s="9" t="s">
        <v>65</v>
      </c>
      <c r="K157" s="9" t="s">
        <v>65</v>
      </c>
      <c r="L157" s="22"/>
      <c r="M157" s="22">
        <v>168.48921532508194</v>
      </c>
      <c r="N157" s="22">
        <v>133.77092858422444</v>
      </c>
      <c r="O157" s="22">
        <v>174.16475442630698</v>
      </c>
      <c r="P157" s="22">
        <v>199.83654022313036</v>
      </c>
      <c r="Q157" s="22">
        <v>253.40385180124494</v>
      </c>
      <c r="R157" s="22">
        <v>181.63697155310729</v>
      </c>
      <c r="S157" s="22">
        <v>212.80759563394423</v>
      </c>
      <c r="T157" s="22">
        <v>225.18725882330978</v>
      </c>
      <c r="U157" s="22">
        <v>275.0169030139748</v>
      </c>
      <c r="V157" s="22">
        <v>199.32441703306932</v>
      </c>
      <c r="W157" s="22">
        <v>209.01218839985515</v>
      </c>
      <c r="X157" s="22">
        <v>234.9881367703176</v>
      </c>
      <c r="Y157" s="22">
        <v>359.4406030722397</v>
      </c>
      <c r="Z157" s="22">
        <v>517.31202001116685</v>
      </c>
      <c r="AA157" s="22">
        <v>330.85537378543364</v>
      </c>
      <c r="AB157" s="22">
        <v>242.17924481229355</v>
      </c>
      <c r="AC157" s="22">
        <v>320.75044559737626</v>
      </c>
      <c r="AD157" s="22">
        <v>246.20043650110142</v>
      </c>
      <c r="AE157" s="22">
        <v>236.72254732736073</v>
      </c>
      <c r="AF157" s="22">
        <v>280.00438070549797</v>
      </c>
      <c r="AG157" s="22">
        <v>301.34318955991495</v>
      </c>
      <c r="AH157" s="22">
        <v>231.43048784165023</v>
      </c>
      <c r="AI157" s="22">
        <v>254.76544143562245</v>
      </c>
      <c r="AJ157" s="22">
        <v>274.61569001676105</v>
      </c>
      <c r="AK157" s="22">
        <v>278.45415969999311</v>
      </c>
      <c r="AL157" s="22">
        <v>201.55847830304967</v>
      </c>
      <c r="AM157" s="22">
        <v>196.17762277877898</v>
      </c>
      <c r="AN157" s="22">
        <v>308.85681235880452</v>
      </c>
      <c r="AO157" s="22">
        <v>299.96211075619937</v>
      </c>
      <c r="AP157" s="22">
        <v>216.15495881681252</v>
      </c>
      <c r="AQ157" s="22">
        <v>244.21238011288023</v>
      </c>
      <c r="AR157" s="22">
        <v>269.37648609157662</v>
      </c>
      <c r="AS157" s="22">
        <v>281.04355504741625</v>
      </c>
      <c r="AT157" s="22">
        <v>227.70455143147626</v>
      </c>
      <c r="AU157" s="22">
        <v>281.84908694337423</v>
      </c>
      <c r="AV157" s="22">
        <v>267.79375376483836</v>
      </c>
      <c r="AW157" s="22">
        <v>270.81485312991504</v>
      </c>
      <c r="AX157" s="22">
        <v>197.74439870447929</v>
      </c>
      <c r="AY157" s="22">
        <v>210.62858037469718</v>
      </c>
      <c r="AZ157" s="22">
        <v>220.33212460999999</v>
      </c>
      <c r="BA157" s="22">
        <v>106.46290922464877</v>
      </c>
      <c r="BB157" s="22">
        <v>137.0003313929636</v>
      </c>
      <c r="BC157" s="22">
        <v>183.30092212000002</v>
      </c>
      <c r="BD157" s="22">
        <v>216.60742586000003</v>
      </c>
    </row>
    <row r="158" spans="2:56" ht="15" customHeight="1">
      <c r="B158" s="104">
        <v>0.33415965020861793</v>
      </c>
      <c r="D158" s="9">
        <v>13</v>
      </c>
      <c r="E158" s="9" t="s">
        <v>66</v>
      </c>
      <c r="F158" s="9" t="s">
        <v>110</v>
      </c>
      <c r="H158" s="21">
        <v>5</v>
      </c>
      <c r="I158" s="10"/>
      <c r="J158" s="9" t="s">
        <v>66</v>
      </c>
      <c r="K158" s="9" t="s">
        <v>66</v>
      </c>
      <c r="L158" s="22"/>
      <c r="M158" s="22">
        <v>160.3857378093976</v>
      </c>
      <c r="N158" s="22">
        <v>127.63497509897417</v>
      </c>
      <c r="O158" s="22">
        <v>166.42415200697152</v>
      </c>
      <c r="P158" s="22">
        <v>191.29698064010472</v>
      </c>
      <c r="Q158" s="22">
        <v>239.09844340113835</v>
      </c>
      <c r="R158" s="22">
        <v>167.83303698727048</v>
      </c>
      <c r="S158" s="22">
        <v>199.4451452526647</v>
      </c>
      <c r="T158" s="22">
        <v>209.89856763808302</v>
      </c>
      <c r="U158" s="22">
        <v>259.7877470473386</v>
      </c>
      <c r="V158" s="22">
        <v>182.77396424831838</v>
      </c>
      <c r="W158" s="22">
        <v>195.51084877784109</v>
      </c>
      <c r="X158" s="22">
        <v>218.24941984882793</v>
      </c>
      <c r="Y158" s="22">
        <v>336.06691969917631</v>
      </c>
      <c r="Z158" s="22">
        <v>482.10660694681246</v>
      </c>
      <c r="AA158" s="22">
        <v>311.38617205273175</v>
      </c>
      <c r="AB158" s="22">
        <v>215.9466086603648</v>
      </c>
      <c r="AC158" s="22">
        <v>298.25204811960106</v>
      </c>
      <c r="AD158" s="22">
        <v>227.99692435448483</v>
      </c>
      <c r="AE158" s="22">
        <v>221.52969330931884</v>
      </c>
      <c r="AF158" s="22">
        <v>257.50710754110884</v>
      </c>
      <c r="AG158" s="22">
        <v>283.76521195602851</v>
      </c>
      <c r="AH158" s="22">
        <v>217.63230687834675</v>
      </c>
      <c r="AI158" s="22">
        <v>237.30018599525468</v>
      </c>
      <c r="AJ158" s="22">
        <v>256.85200237432889</v>
      </c>
      <c r="AK158" s="22">
        <v>264.39035268540965</v>
      </c>
      <c r="AL158" s="22">
        <v>189.30177595929968</v>
      </c>
      <c r="AM158" s="22">
        <v>185.12448172096646</v>
      </c>
      <c r="AN158" s="22">
        <v>290.55443364317949</v>
      </c>
      <c r="AO158" s="22">
        <v>284.99566761948063</v>
      </c>
      <c r="AP158" s="22">
        <v>203.6829391483555</v>
      </c>
      <c r="AQ158" s="22">
        <v>231.3258967228216</v>
      </c>
      <c r="AR158" s="22">
        <v>251.5483225967026</v>
      </c>
      <c r="AS158" s="22">
        <v>264.86708769159588</v>
      </c>
      <c r="AT158" s="22">
        <v>213.54279187790206</v>
      </c>
      <c r="AU158" s="22">
        <v>264.64434714107426</v>
      </c>
      <c r="AV158" s="22">
        <v>251.29375376483833</v>
      </c>
      <c r="AW158" s="22">
        <v>254.77587227647754</v>
      </c>
      <c r="AX158" s="22">
        <v>185.41939870447928</v>
      </c>
      <c r="AY158" s="22">
        <v>200.8945803746972</v>
      </c>
      <c r="AZ158" s="22">
        <v>208.03812461000001</v>
      </c>
      <c r="BA158" s="22">
        <v>98.369909224648779</v>
      </c>
      <c r="BB158" s="22">
        <v>131.33133139296359</v>
      </c>
      <c r="BC158" s="22">
        <v>176.30892212000001</v>
      </c>
      <c r="BD158" s="22">
        <v>208.71442586000001</v>
      </c>
    </row>
    <row r="159" spans="2:56" ht="15" customHeight="1">
      <c r="B159" s="104">
        <v>0.34687675495462122</v>
      </c>
      <c r="D159" s="9">
        <v>14</v>
      </c>
      <c r="E159" s="9" t="s">
        <v>67</v>
      </c>
      <c r="F159" s="9" t="s">
        <v>110</v>
      </c>
      <c r="H159" s="21">
        <v>6</v>
      </c>
      <c r="I159" s="10"/>
      <c r="J159" s="9" t="s">
        <v>67</v>
      </c>
      <c r="K159" s="9" t="s">
        <v>67</v>
      </c>
      <c r="L159" s="22"/>
      <c r="M159" s="22">
        <v>6.0723735111236508</v>
      </c>
      <c r="N159" s="22">
        <v>5.622682055677795</v>
      </c>
      <c r="O159" s="22">
        <v>6.0802818752268397</v>
      </c>
      <c r="P159" s="22">
        <v>6.4142135105140188</v>
      </c>
      <c r="Q159" s="22">
        <v>11.003922578671329</v>
      </c>
      <c r="R159" s="22">
        <v>10.612115209790209</v>
      </c>
      <c r="S159" s="22">
        <v>10.470825979409481</v>
      </c>
      <c r="T159" s="22">
        <v>11.715303903651904</v>
      </c>
      <c r="U159" s="22">
        <v>11.721598432857723</v>
      </c>
      <c r="V159" s="22">
        <v>13.2906449125188</v>
      </c>
      <c r="W159" s="22">
        <v>11.593455480413015</v>
      </c>
      <c r="X159" s="22">
        <v>13.045597973443861</v>
      </c>
      <c r="Y159" s="22">
        <v>18.0695625</v>
      </c>
      <c r="Z159" s="22">
        <v>29.925875000000001</v>
      </c>
      <c r="AA159" s="22">
        <v>15.535937499999999</v>
      </c>
      <c r="AB159" s="22">
        <v>21.990000000000002</v>
      </c>
      <c r="AC159" s="22">
        <v>18.840999999999998</v>
      </c>
      <c r="AD159" s="22">
        <v>13.157</v>
      </c>
      <c r="AE159" s="22">
        <v>11.504</v>
      </c>
      <c r="AF159" s="22">
        <v>17.93</v>
      </c>
      <c r="AG159" s="22">
        <v>13.969999999999999</v>
      </c>
      <c r="AH159" s="22">
        <v>10.798</v>
      </c>
      <c r="AI159" s="22">
        <v>14.182</v>
      </c>
      <c r="AJ159" s="22">
        <v>13.897</v>
      </c>
      <c r="AK159" s="22">
        <v>10.559999999999999</v>
      </c>
      <c r="AL159" s="22">
        <v>8.9720000000000013</v>
      </c>
      <c r="AM159" s="22">
        <v>8.7796142999999987</v>
      </c>
      <c r="AN159" s="22">
        <v>14.543575200000001</v>
      </c>
      <c r="AO159" s="22">
        <v>11.6238405</v>
      </c>
      <c r="AP159" s="22">
        <v>9.8034619999999997</v>
      </c>
      <c r="AQ159" s="22">
        <v>10.220936030000001</v>
      </c>
      <c r="AR159" s="22">
        <v>14.334622277999998</v>
      </c>
      <c r="AS159" s="22">
        <v>12.673928515</v>
      </c>
      <c r="AT159" s="22">
        <v>11.658282365000002</v>
      </c>
      <c r="AU159" s="22">
        <v>14.204739802300001</v>
      </c>
      <c r="AV159" s="22">
        <v>13.58</v>
      </c>
      <c r="AW159" s="22">
        <v>12.967980853437501</v>
      </c>
      <c r="AX159" s="22">
        <v>10.01</v>
      </c>
      <c r="AY159" s="22">
        <v>7.2130000000000001</v>
      </c>
      <c r="AZ159" s="22">
        <v>9.3849999999999998</v>
      </c>
      <c r="BA159" s="22">
        <v>4.8840000000000003</v>
      </c>
      <c r="BB159" s="22">
        <v>3.2439999999999998</v>
      </c>
      <c r="BC159" s="22">
        <v>4.3019999999999996</v>
      </c>
      <c r="BD159" s="22">
        <v>5.3730000000000002</v>
      </c>
    </row>
    <row r="160" spans="2:56" ht="15" customHeight="1">
      <c r="B160" s="104">
        <v>0.21708657392507402</v>
      </c>
      <c r="D160" s="9">
        <v>15</v>
      </c>
      <c r="E160" s="9" t="s">
        <v>68</v>
      </c>
      <c r="F160" s="9" t="s">
        <v>110</v>
      </c>
      <c r="H160" s="21">
        <v>7</v>
      </c>
      <c r="I160" s="10"/>
      <c r="J160" s="9" t="s">
        <v>68</v>
      </c>
      <c r="K160" s="9" t="s">
        <v>68</v>
      </c>
      <c r="L160" s="22"/>
      <c r="M160" s="22">
        <v>2.0311040045606794</v>
      </c>
      <c r="N160" s="22">
        <v>0.51327142957247229</v>
      </c>
      <c r="O160" s="22">
        <v>1.6603205441086175</v>
      </c>
      <c r="P160" s="22">
        <v>2.1253460725116247</v>
      </c>
      <c r="Q160" s="22">
        <v>3.3014858214352558</v>
      </c>
      <c r="R160" s="22">
        <v>3.1918193560465942</v>
      </c>
      <c r="S160" s="22">
        <v>2.891624401870081</v>
      </c>
      <c r="T160" s="22">
        <v>3.5733872815748677</v>
      </c>
      <c r="U160" s="22">
        <v>3.5075575337784457</v>
      </c>
      <c r="V160" s="22">
        <v>3.2598078722321548</v>
      </c>
      <c r="W160" s="22">
        <v>1.9078841416010444</v>
      </c>
      <c r="X160" s="22">
        <v>3.6931189480458011</v>
      </c>
      <c r="Y160" s="22">
        <v>5.3041208730634093</v>
      </c>
      <c r="Z160" s="22">
        <v>5.2795380643543481</v>
      </c>
      <c r="AA160" s="22">
        <v>3.9332642327019336</v>
      </c>
      <c r="AB160" s="22">
        <v>4.2426361519287541</v>
      </c>
      <c r="AC160" s="22">
        <v>3.6573974777752265</v>
      </c>
      <c r="AD160" s="22">
        <v>5.0465121466165872</v>
      </c>
      <c r="AE160" s="22">
        <v>3.6888540180419156</v>
      </c>
      <c r="AF160" s="22">
        <v>4.5672731643891264</v>
      </c>
      <c r="AG160" s="22">
        <v>3.6079776038864653</v>
      </c>
      <c r="AH160" s="22">
        <v>3.000180963303495</v>
      </c>
      <c r="AI160" s="22">
        <v>3.2832554403677747</v>
      </c>
      <c r="AJ160" s="22">
        <v>3.8666876424321357</v>
      </c>
      <c r="AK160" s="22">
        <v>3.5038070145834928</v>
      </c>
      <c r="AL160" s="22">
        <v>3.2847023437499994</v>
      </c>
      <c r="AM160" s="22">
        <v>2.2735267578125002</v>
      </c>
      <c r="AN160" s="22">
        <v>3.7588035156249999</v>
      </c>
      <c r="AO160" s="22">
        <v>3.3426026367187496</v>
      </c>
      <c r="AP160" s="22">
        <v>2.6685576684570309</v>
      </c>
      <c r="AQ160" s="22">
        <v>2.6655473600585937</v>
      </c>
      <c r="AR160" s="22">
        <v>3.4935412168740232</v>
      </c>
      <c r="AS160" s="22">
        <v>3.5025388408203124</v>
      </c>
      <c r="AT160" s="22">
        <v>2.5034771885742186</v>
      </c>
      <c r="AU160" s="22">
        <v>3</v>
      </c>
      <c r="AV160" s="22">
        <v>2.92</v>
      </c>
      <c r="AW160" s="22">
        <v>3.0710000000000002</v>
      </c>
      <c r="AX160" s="22">
        <v>2.3149999999999999</v>
      </c>
      <c r="AY160" s="22">
        <v>2.5209999999999999</v>
      </c>
      <c r="AZ160" s="22">
        <v>2.9089999999999998</v>
      </c>
      <c r="BA160" s="22">
        <v>3.2090000000000001</v>
      </c>
      <c r="BB160" s="22">
        <v>2.4249999999999998</v>
      </c>
      <c r="BC160" s="22">
        <v>2.69</v>
      </c>
      <c r="BD160" s="22">
        <v>2.52</v>
      </c>
    </row>
    <row r="161" spans="2:56" ht="15" customHeight="1">
      <c r="B161" s="104">
        <v>1.7207030830815015</v>
      </c>
      <c r="D161" s="9">
        <v>16</v>
      </c>
      <c r="E161" s="9" t="s">
        <v>69</v>
      </c>
      <c r="F161" s="9" t="s">
        <v>110</v>
      </c>
      <c r="H161" s="21">
        <v>8</v>
      </c>
      <c r="I161" s="10"/>
      <c r="J161" s="9" t="s">
        <v>69</v>
      </c>
      <c r="K161" s="9" t="s">
        <v>69</v>
      </c>
      <c r="L161" s="22"/>
      <c r="M161" s="22">
        <v>-7.0530735547976935</v>
      </c>
      <c r="N161" s="22">
        <v>-2.9707878745017782</v>
      </c>
      <c r="O161" s="22">
        <v>-5.4432156983192872</v>
      </c>
      <c r="P161" s="22">
        <v>-3.588287758717188</v>
      </c>
      <c r="Q161" s="22">
        <v>-2.1094397419316353</v>
      </c>
      <c r="R161" s="22">
        <v>-6.4233853826256553</v>
      </c>
      <c r="S161" s="22">
        <v>-18.183225571361536</v>
      </c>
      <c r="T161" s="22">
        <v>-9.6417574332444627</v>
      </c>
      <c r="U161" s="22">
        <v>0.34404635204286071</v>
      </c>
      <c r="V161" s="22">
        <v>6.6271058507163598</v>
      </c>
      <c r="W161" s="22">
        <v>-1.2206389190055047</v>
      </c>
      <c r="X161" s="22">
        <v>-0.6109376884358042</v>
      </c>
      <c r="Y161" s="22">
        <v>-6.5391174039888362</v>
      </c>
      <c r="Z161" s="22">
        <v>12.020166270308204</v>
      </c>
      <c r="AA161" s="22">
        <v>3.7828238886995487</v>
      </c>
      <c r="AB161" s="22">
        <v>11.609513231694603</v>
      </c>
      <c r="AC161" s="22">
        <v>11.365349923330925</v>
      </c>
      <c r="AD161" s="22">
        <v>2.585023113223345</v>
      </c>
      <c r="AE161" s="22">
        <v>3.1070759514534654</v>
      </c>
      <c r="AF161" s="22">
        <v>-3.3485164318555594</v>
      </c>
      <c r="AG161" s="22">
        <v>2.3399206579996612E-2</v>
      </c>
      <c r="AH161" s="22">
        <v>3.6367474501456285</v>
      </c>
      <c r="AI161" s="22">
        <v>15.139940165950552</v>
      </c>
      <c r="AJ161" s="22">
        <v>13.871782801000943</v>
      </c>
      <c r="AK161" s="22">
        <v>7.1477967139835359</v>
      </c>
      <c r="AL161" s="22">
        <v>9.763803575872668</v>
      </c>
      <c r="AM161" s="22">
        <v>7.3438557836903398</v>
      </c>
      <c r="AN161" s="22">
        <v>9.7714158355271454</v>
      </c>
      <c r="AO161" s="22">
        <v>1.4269631524209405</v>
      </c>
      <c r="AP161" s="22">
        <v>5.2111167287227316</v>
      </c>
      <c r="AQ161" s="22">
        <v>-3.7762774146563594E-2</v>
      </c>
      <c r="AR161" s="22">
        <v>6.7285096771718749</v>
      </c>
      <c r="AS161" s="22">
        <v>4.7879024154693592</v>
      </c>
      <c r="AT161" s="22">
        <v>6.825316728722731</v>
      </c>
      <c r="AU161" s="22">
        <v>11.962230109077833</v>
      </c>
      <c r="AV161" s="22">
        <v>5.3901314836284362</v>
      </c>
      <c r="AW161" s="22">
        <v>-2.7536515362212532</v>
      </c>
      <c r="AX161" s="22">
        <v>1.0192990632971859</v>
      </c>
      <c r="AY161" s="22">
        <v>-3.6183383854682756</v>
      </c>
      <c r="AZ161" s="22">
        <v>2.2371927429735736</v>
      </c>
      <c r="BA161" s="22">
        <v>-3.4741463825991281</v>
      </c>
      <c r="BB161" s="22">
        <v>0.11197943797831167</v>
      </c>
      <c r="BC161" s="22">
        <v>3.6073923723519656</v>
      </c>
      <c r="BD161" s="22">
        <v>4.2630734686762164</v>
      </c>
    </row>
    <row r="162" spans="2:56" ht="15" customHeight="1">
      <c r="B162" s="104">
        <v>0.13799178561949654</v>
      </c>
      <c r="D162" s="9">
        <v>17</v>
      </c>
      <c r="E162" s="9" t="s">
        <v>70</v>
      </c>
      <c r="F162" s="9" t="s">
        <v>110</v>
      </c>
      <c r="H162" s="21">
        <v>9</v>
      </c>
      <c r="I162" s="10"/>
      <c r="J162" s="9" t="s">
        <v>70</v>
      </c>
      <c r="K162" s="9" t="s">
        <v>70</v>
      </c>
      <c r="L162" s="22"/>
      <c r="M162" s="22">
        <v>12.969772691934295</v>
      </c>
      <c r="N162" s="22">
        <v>9.3490514328698282</v>
      </c>
      <c r="O162" s="22">
        <v>15.318333482309697</v>
      </c>
      <c r="P162" s="22">
        <v>12.925781009238403</v>
      </c>
      <c r="Q162" s="22">
        <v>16.524623192535216</v>
      </c>
      <c r="R162" s="22">
        <v>12.860407072951091</v>
      </c>
      <c r="S162" s="22">
        <v>16.180370706859971</v>
      </c>
      <c r="T162" s="22">
        <v>15.251104282512316</v>
      </c>
      <c r="U162" s="22">
        <v>22.02829829645535</v>
      </c>
      <c r="V162" s="22">
        <v>12.790117529942091</v>
      </c>
      <c r="W162" s="22">
        <v>13.229384340243124</v>
      </c>
      <c r="X162" s="22">
        <v>13.619677739419847</v>
      </c>
      <c r="Y162" s="22">
        <v>26.533362302291074</v>
      </c>
      <c r="Z162" s="22">
        <v>25.451287306955301</v>
      </c>
      <c r="AA162" s="22">
        <v>18.237222244428594</v>
      </c>
      <c r="AB162" s="22">
        <v>17.890435182205216</v>
      </c>
      <c r="AC162" s="22">
        <v>17.054394388149031</v>
      </c>
      <c r="AD162" s="22">
        <v>15.790564033338265</v>
      </c>
      <c r="AE162" s="22">
        <v>14.968357510454583</v>
      </c>
      <c r="AF162" s="22">
        <v>15.569388916601188</v>
      </c>
      <c r="AG162" s="22">
        <v>17.775114107556483</v>
      </c>
      <c r="AH162" s="22">
        <v>12.99107987528954</v>
      </c>
      <c r="AI162" s="22">
        <v>13.954787862818494</v>
      </c>
      <c r="AJ162" s="22">
        <v>14.297316226933939</v>
      </c>
      <c r="AK162" s="22">
        <v>16.0288495</v>
      </c>
      <c r="AL162" s="22">
        <v>15.354176925000001</v>
      </c>
      <c r="AM162" s="22">
        <v>13.308887116875002</v>
      </c>
      <c r="AN162" s="22">
        <v>14.78374218440625</v>
      </c>
      <c r="AO162" s="22">
        <v>14.239679075000002</v>
      </c>
      <c r="AP162" s="22">
        <v>15.776221982500005</v>
      </c>
      <c r="AQ162" s="22">
        <v>13.655214000000001</v>
      </c>
      <c r="AR162" s="22">
        <v>15.11759</v>
      </c>
      <c r="AS162" s="22">
        <v>14.606262749562504</v>
      </c>
      <c r="AT162" s="22">
        <v>17.187701544483755</v>
      </c>
      <c r="AU162" s="22">
        <v>15.38</v>
      </c>
      <c r="AV162" s="22">
        <v>16.874379000000001</v>
      </c>
      <c r="AW162" s="22">
        <v>15.426482764536255</v>
      </c>
      <c r="AX162" s="22">
        <v>17.987199721707942</v>
      </c>
      <c r="AY162" s="22">
        <v>7.9284000000000008</v>
      </c>
      <c r="AZ162" s="22">
        <v>13.206700100000001</v>
      </c>
      <c r="BA162" s="22">
        <v>7.999587994041315</v>
      </c>
      <c r="BB162" s="22">
        <v>7.2854030625977799</v>
      </c>
      <c r="BC162" s="22">
        <v>9.8649799999999992</v>
      </c>
      <c r="BD162" s="22">
        <v>12.469376080000002</v>
      </c>
    </row>
    <row r="163" spans="2:56" ht="15" customHeight="1">
      <c r="B163" s="104">
        <v>0.21739228655858001</v>
      </c>
      <c r="D163" s="9">
        <v>18</v>
      </c>
      <c r="E163" s="9" t="s">
        <v>71</v>
      </c>
      <c r="F163" s="9" t="s">
        <v>110</v>
      </c>
      <c r="H163" s="21">
        <v>10</v>
      </c>
      <c r="I163" s="10"/>
      <c r="J163" s="9" t="s">
        <v>71</v>
      </c>
      <c r="K163" s="9" t="s">
        <v>71</v>
      </c>
      <c r="L163" s="22"/>
      <c r="M163" s="22">
        <v>4.4390400065102646</v>
      </c>
      <c r="N163" s="22">
        <v>4.8605910054490096</v>
      </c>
      <c r="O163" s="22">
        <v>5.1856840124353374</v>
      </c>
      <c r="P163" s="22">
        <v>2.4707590981138079</v>
      </c>
      <c r="Q163" s="22">
        <v>5.6851581508299063</v>
      </c>
      <c r="R163" s="22">
        <v>5.4508062047916912</v>
      </c>
      <c r="S163" s="22">
        <v>5.1946216334620621</v>
      </c>
      <c r="T163" s="22">
        <v>4.0691617099989292</v>
      </c>
      <c r="U163" s="22">
        <v>5.3219944536739403</v>
      </c>
      <c r="V163" s="22">
        <v>5.0146989331755165</v>
      </c>
      <c r="W163" s="22">
        <v>4.6647537340546368</v>
      </c>
      <c r="X163" s="22">
        <v>5.6467127163795237</v>
      </c>
      <c r="Y163" s="22">
        <v>5.0250429750358823</v>
      </c>
      <c r="Z163" s="22">
        <v>9.1377709204556652</v>
      </c>
      <c r="AA163" s="22">
        <v>8.0007106806389316</v>
      </c>
      <c r="AB163" s="22">
        <v>6.4349695597452197</v>
      </c>
      <c r="AC163" s="22">
        <v>7.1488255302397654</v>
      </c>
      <c r="AD163" s="22">
        <v>5.7671453009180551</v>
      </c>
      <c r="AE163" s="22">
        <v>7.0711706268703587</v>
      </c>
      <c r="AF163" s="22">
        <v>6.8694532833224766</v>
      </c>
      <c r="AG163" s="22">
        <v>7.6227668067517538</v>
      </c>
      <c r="AH163" s="22">
        <v>4.0736600840510517</v>
      </c>
      <c r="AI163" s="22">
        <v>5.3296505987599856</v>
      </c>
      <c r="AJ163" s="22">
        <v>5.0838560807971858</v>
      </c>
      <c r="AK163" s="22">
        <v>5.4602400113008205</v>
      </c>
      <c r="AL163" s="22">
        <v>4.6857175848882182</v>
      </c>
      <c r="AM163" s="22">
        <v>4.3903354781438066</v>
      </c>
      <c r="AN163" s="22">
        <v>4.8297986710509972</v>
      </c>
      <c r="AO163" s="22">
        <v>4.7601418773421971</v>
      </c>
      <c r="AP163" s="22">
        <v>5.0970102708303937</v>
      </c>
      <c r="AQ163" s="22">
        <v>4.3996313730794263</v>
      </c>
      <c r="AR163" s="22">
        <v>4.8014795457319668</v>
      </c>
      <c r="AS163" s="22">
        <v>4.7300000000000004</v>
      </c>
      <c r="AT163" s="22">
        <v>4.3970000000000002</v>
      </c>
      <c r="AU163" s="22">
        <v>4.93</v>
      </c>
      <c r="AV163" s="22">
        <v>4.8600000000000003</v>
      </c>
      <c r="AW163" s="22">
        <v>4.55</v>
      </c>
      <c r="AX163" s="22">
        <v>4.3</v>
      </c>
      <c r="AY163" s="22">
        <v>4.32</v>
      </c>
      <c r="AZ163" s="22">
        <v>4.4349999999999996</v>
      </c>
      <c r="BA163" s="22">
        <v>3.2865000000000002</v>
      </c>
      <c r="BB163" s="22">
        <v>2.3115999999999999</v>
      </c>
      <c r="BC163" s="22">
        <v>3.67</v>
      </c>
      <c r="BD163" s="22">
        <v>3.8049999999999997</v>
      </c>
    </row>
    <row r="164" spans="2:56" ht="15" customHeight="1">
      <c r="B164" s="104">
        <v>0.21843256110112397</v>
      </c>
      <c r="D164" s="9">
        <v>19</v>
      </c>
      <c r="E164" s="9" t="s">
        <v>72</v>
      </c>
      <c r="F164" s="9" t="s">
        <v>110</v>
      </c>
      <c r="H164" s="21">
        <v>11</v>
      </c>
      <c r="I164" s="10"/>
      <c r="J164" s="9" t="s">
        <v>72</v>
      </c>
      <c r="K164" s="9" t="s">
        <v>72</v>
      </c>
      <c r="L164" s="22"/>
      <c r="M164" s="22">
        <v>3.052089150376414</v>
      </c>
      <c r="N164" s="22">
        <v>2.0412956661193453</v>
      </c>
      <c r="O164" s="22">
        <v>2.9975753859442436</v>
      </c>
      <c r="P164" s="22">
        <v>1.807311313501649</v>
      </c>
      <c r="Q164" s="22">
        <v>3.2783615403399371</v>
      </c>
      <c r="R164" s="22">
        <v>3.5840093819553633</v>
      </c>
      <c r="S164" s="22">
        <v>2.797612814791826</v>
      </c>
      <c r="T164" s="22">
        <v>3.3946984600004262</v>
      </c>
      <c r="U164" s="22">
        <v>3.4690890512775043</v>
      </c>
      <c r="V164" s="22">
        <v>3.4611877937025</v>
      </c>
      <c r="W164" s="22">
        <v>3.2167244406974977</v>
      </c>
      <c r="X164" s="22">
        <v>4.6750124580565293</v>
      </c>
      <c r="Y164" s="22">
        <v>4.1734954685819892</v>
      </c>
      <c r="Z164" s="22">
        <v>6.4229282570369479</v>
      </c>
      <c r="AA164" s="22">
        <v>5.377759579864632</v>
      </c>
      <c r="AB164" s="22">
        <v>4.8776736114943446</v>
      </c>
      <c r="AC164" s="22">
        <v>5.0303550928307708</v>
      </c>
      <c r="AD164" s="22">
        <v>5.5645947304828907</v>
      </c>
      <c r="AE164" s="22">
        <v>5.1770237375698045</v>
      </c>
      <c r="AF164" s="22">
        <v>4.7509904049282916</v>
      </c>
      <c r="AG164" s="22">
        <v>5.0298373381892318</v>
      </c>
      <c r="AH164" s="22">
        <v>3.8581239370966545</v>
      </c>
      <c r="AI164" s="22">
        <v>4.5023894292337365</v>
      </c>
      <c r="AJ164" s="22">
        <v>4.6710511121107485</v>
      </c>
      <c r="AK164" s="22">
        <v>4.4749761955190541</v>
      </c>
      <c r="AL164" s="22">
        <v>4.2597524433551257</v>
      </c>
      <c r="AM164" s="22">
        <v>3.661638421851857</v>
      </c>
      <c r="AN164" s="22">
        <v>4.7008638297222287</v>
      </c>
      <c r="AO164" s="22">
        <v>4.5368195344816726</v>
      </c>
      <c r="AP164" s="22">
        <v>4.1008249586076468</v>
      </c>
      <c r="AQ164" s="22">
        <v>3.63399703797266</v>
      </c>
      <c r="AR164" s="22">
        <v>4.3603630671188949</v>
      </c>
      <c r="AS164" s="22">
        <v>4.5221201735420005</v>
      </c>
      <c r="AT164" s="22">
        <v>3.8037287353627605</v>
      </c>
      <c r="AU164" s="22">
        <v>4.01</v>
      </c>
      <c r="AV164" s="22">
        <v>4.05</v>
      </c>
      <c r="AW164" s="22">
        <v>4.0600000000000005</v>
      </c>
      <c r="AX164" s="22">
        <v>3.55</v>
      </c>
      <c r="AY164" s="22">
        <v>3.5300000000000002</v>
      </c>
      <c r="AZ164" s="22">
        <v>3.84</v>
      </c>
      <c r="BA164" s="22">
        <v>2.94</v>
      </c>
      <c r="BB164" s="22">
        <v>1.2</v>
      </c>
      <c r="BC164" s="22">
        <v>2.5680000000000001</v>
      </c>
      <c r="BD164" s="22">
        <v>2.73</v>
      </c>
    </row>
    <row r="165" spans="2:56" ht="15" customHeight="1">
      <c r="B165" s="104">
        <v>0.39415571518291737</v>
      </c>
      <c r="D165" s="9">
        <v>20</v>
      </c>
      <c r="E165" s="9" t="s">
        <v>73</v>
      </c>
      <c r="F165" s="9" t="s">
        <v>110</v>
      </c>
      <c r="H165" s="21">
        <v>12</v>
      </c>
      <c r="I165" s="10"/>
      <c r="J165" s="9" t="s">
        <v>73</v>
      </c>
      <c r="K165" s="9" t="s">
        <v>73</v>
      </c>
      <c r="L165" s="22"/>
      <c r="M165" s="22">
        <v>8.1764821892722122</v>
      </c>
      <c r="N165" s="22">
        <v>-1.9135086838374291</v>
      </c>
      <c r="O165" s="22">
        <v>11.504904536862004</v>
      </c>
      <c r="P165" s="22">
        <v>1.4011950614366735</v>
      </c>
      <c r="Q165" s="22">
        <v>9.2934430912182719</v>
      </c>
      <c r="R165" s="22">
        <v>5.4277597391736272</v>
      </c>
      <c r="S165" s="22">
        <v>4.5186268062961235</v>
      </c>
      <c r="T165" s="22">
        <v>7.3183867184332172</v>
      </c>
      <c r="U165" s="22">
        <v>9.3372023087686564</v>
      </c>
      <c r="V165" s="22">
        <v>6.5155971185737975</v>
      </c>
      <c r="W165" s="22">
        <v>6.0323096911276934</v>
      </c>
      <c r="X165" s="22">
        <v>6.0847260572139295</v>
      </c>
      <c r="Y165" s="22">
        <v>10.08984375</v>
      </c>
      <c r="Z165" s="22">
        <v>10.62521875</v>
      </c>
      <c r="AA165" s="22">
        <v>9.9441796875000001</v>
      </c>
      <c r="AB165" s="22">
        <v>10.1455</v>
      </c>
      <c r="AC165" s="22">
        <v>10.760999999999999</v>
      </c>
      <c r="AD165" s="22">
        <v>9.7271250000000009</v>
      </c>
      <c r="AE165" s="22">
        <v>9.6492499999999986</v>
      </c>
      <c r="AF165" s="22">
        <v>9.5322499999999994</v>
      </c>
      <c r="AG165" s="22">
        <v>11.214124999999999</v>
      </c>
      <c r="AH165" s="22">
        <v>9.7323750000000011</v>
      </c>
      <c r="AI165" s="22">
        <v>12.021125</v>
      </c>
      <c r="AJ165" s="22">
        <v>12.572875</v>
      </c>
      <c r="AK165" s="22">
        <v>10.507875</v>
      </c>
      <c r="AL165" s="22">
        <v>8.2606249999999992</v>
      </c>
      <c r="AM165" s="22">
        <v>8.7252499999999991</v>
      </c>
      <c r="AN165" s="22">
        <v>11.65625</v>
      </c>
      <c r="AO165" s="22">
        <v>11.102499999999999</v>
      </c>
      <c r="AP165" s="22">
        <v>9.4242500000000007</v>
      </c>
      <c r="AQ165" s="22">
        <v>9.6048749999999998</v>
      </c>
      <c r="AR165" s="22">
        <v>11.06625</v>
      </c>
      <c r="AS165" s="22">
        <v>11.227630000000001</v>
      </c>
      <c r="AT165" s="22">
        <v>8.9737040000000015</v>
      </c>
      <c r="AU165" s="22">
        <v>10.372</v>
      </c>
      <c r="AV165" s="22">
        <v>10.408999999999999</v>
      </c>
      <c r="AW165" s="22">
        <v>9.370000000000001</v>
      </c>
      <c r="AX165" s="22">
        <v>10.234999999999999</v>
      </c>
      <c r="AY165" s="22">
        <v>9.8230000000000004</v>
      </c>
      <c r="AZ165" s="22">
        <v>9.5129999999999999</v>
      </c>
      <c r="BA165" s="22">
        <v>7.9429999999999996</v>
      </c>
      <c r="BB165" s="22">
        <v>7.6999999999999993</v>
      </c>
      <c r="BC165" s="22">
        <v>9.9250000000000007</v>
      </c>
      <c r="BD165" s="22">
        <v>9.82</v>
      </c>
    </row>
    <row r="166" spans="2:56" ht="15" customHeight="1">
      <c r="B166" s="104">
        <v>7.3040346475187867E-2</v>
      </c>
      <c r="D166" s="9">
        <v>21</v>
      </c>
      <c r="E166" s="9" t="s">
        <v>74</v>
      </c>
      <c r="F166" s="9" t="s">
        <v>110</v>
      </c>
      <c r="H166" s="21">
        <v>13</v>
      </c>
      <c r="I166" s="10"/>
      <c r="J166" s="9" t="s">
        <v>74</v>
      </c>
      <c r="K166" s="9" t="s">
        <v>74</v>
      </c>
      <c r="L166" s="22"/>
      <c r="M166" s="22">
        <v>18.321250263632209</v>
      </c>
      <c r="N166" s="22">
        <v>21.278004251658661</v>
      </c>
      <c r="O166" s="22">
        <v>22.19266568388645</v>
      </c>
      <c r="P166" s="22">
        <v>9.5031861969719102</v>
      </c>
      <c r="Q166" s="22">
        <v>33.267617374669932</v>
      </c>
      <c r="R166" s="22">
        <v>19.38410696594811</v>
      </c>
      <c r="S166" s="22">
        <v>35.573629517375629</v>
      </c>
      <c r="T166" s="22">
        <v>25.337769178453712</v>
      </c>
      <c r="U166" s="22">
        <v>35.835967375737511</v>
      </c>
      <c r="V166" s="22">
        <v>18.031095214931323</v>
      </c>
      <c r="W166" s="22">
        <v>20.424485466336858</v>
      </c>
      <c r="X166" s="22">
        <v>35.72472085358006</v>
      </c>
      <c r="Y166" s="22">
        <v>59.794125000000001</v>
      </c>
      <c r="Z166" s="22">
        <v>40.580500000000001</v>
      </c>
      <c r="AA166" s="22">
        <v>27.071562500000002</v>
      </c>
      <c r="AB166" s="22">
        <v>26.36</v>
      </c>
      <c r="AC166" s="22">
        <v>27.72</v>
      </c>
      <c r="AD166" s="22">
        <v>21.021999999999998</v>
      </c>
      <c r="AE166" s="22">
        <v>28.48</v>
      </c>
      <c r="AF166" s="22">
        <v>31.497</v>
      </c>
      <c r="AG166" s="22">
        <v>22.881</v>
      </c>
      <c r="AH166" s="22">
        <v>19.236229999999999</v>
      </c>
      <c r="AI166" s="22">
        <v>23.471541500000001</v>
      </c>
      <c r="AJ166" s="22">
        <v>24.617618575000002</v>
      </c>
      <c r="AK166" s="22">
        <v>25.668562003750004</v>
      </c>
      <c r="AL166" s="22">
        <v>18.282849602999999</v>
      </c>
      <c r="AM166" s="22">
        <v>16.935323059329999</v>
      </c>
      <c r="AN166" s="22">
        <v>20.641250904076401</v>
      </c>
      <c r="AO166" s="22">
        <v>23.313958395035634</v>
      </c>
      <c r="AP166" s="22">
        <v>17.729294738404398</v>
      </c>
      <c r="AQ166" s="22">
        <v>16.097272895601751</v>
      </c>
      <c r="AR166" s="22">
        <v>18.276432899689702</v>
      </c>
      <c r="AS166" s="22">
        <v>24.333836522812241</v>
      </c>
      <c r="AT166" s="22">
        <v>17.645750784043546</v>
      </c>
      <c r="AU166" s="22">
        <v>19.32385771338646</v>
      </c>
      <c r="AV166" s="22">
        <v>19.251538338566419</v>
      </c>
      <c r="AW166" s="22">
        <v>24.609406302643485</v>
      </c>
      <c r="AX166" s="22">
        <v>15.071809676608321</v>
      </c>
      <c r="AY166" s="22">
        <v>-7.022272118626165</v>
      </c>
      <c r="AZ166" s="22">
        <v>13.839775308711888</v>
      </c>
      <c r="BA166" s="22">
        <v>7.4704635671101665</v>
      </c>
      <c r="BB166" s="22">
        <v>-39.906568021367505</v>
      </c>
      <c r="BC166" s="22">
        <v>-43.802786897072458</v>
      </c>
      <c r="BD166" s="22">
        <v>-5.2572062884876161</v>
      </c>
    </row>
    <row r="167" spans="2:56" ht="15" customHeight="1">
      <c r="B167" s="104">
        <v>0.19416669714403789</v>
      </c>
      <c r="D167" s="9">
        <v>22</v>
      </c>
      <c r="E167" s="9" t="s">
        <v>75</v>
      </c>
      <c r="F167" s="9" t="s">
        <v>110</v>
      </c>
      <c r="H167" s="21">
        <v>14</v>
      </c>
      <c r="I167" s="10"/>
      <c r="J167" s="9" t="s">
        <v>75</v>
      </c>
      <c r="K167" s="9" t="s">
        <v>75</v>
      </c>
      <c r="L167" s="22"/>
      <c r="M167" s="22">
        <v>19.279882752328607</v>
      </c>
      <c r="N167" s="22">
        <v>15.772569280573418</v>
      </c>
      <c r="O167" s="22">
        <v>22.252175351011736</v>
      </c>
      <c r="P167" s="22">
        <v>25.022619904430414</v>
      </c>
      <c r="Q167" s="22">
        <v>19.978177822654622</v>
      </c>
      <c r="R167" s="22">
        <v>17.304110665614804</v>
      </c>
      <c r="S167" s="22">
        <v>36.950540220526577</v>
      </c>
      <c r="T167" s="22">
        <v>29.191625470404347</v>
      </c>
      <c r="U167" s="22">
        <v>23.964489515741043</v>
      </c>
      <c r="V167" s="22">
        <v>20.601022279520734</v>
      </c>
      <c r="W167" s="22">
        <v>19.239227041615209</v>
      </c>
      <c r="X167" s="22">
        <v>20.447513211363894</v>
      </c>
      <c r="Y167" s="22">
        <v>22.795624999999998</v>
      </c>
      <c r="Z167" s="22">
        <v>29.831250000000001</v>
      </c>
      <c r="AA167" s="22">
        <v>24.6875</v>
      </c>
      <c r="AB167" s="22">
        <v>22.334782608695651</v>
      </c>
      <c r="AC167" s="22">
        <v>19.740000000000002</v>
      </c>
      <c r="AD167" s="22">
        <v>15.31</v>
      </c>
      <c r="AE167" s="22">
        <v>15.850000000000001</v>
      </c>
      <c r="AF167" s="22">
        <v>15.75</v>
      </c>
      <c r="AG167" s="22">
        <v>18.88</v>
      </c>
      <c r="AH167" s="22">
        <v>14.523999999999999</v>
      </c>
      <c r="AI167" s="22">
        <v>14.99845</v>
      </c>
      <c r="AJ167" s="22">
        <v>15.009321750000002</v>
      </c>
      <c r="AK167" s="22">
        <v>16.185700499999999</v>
      </c>
      <c r="AL167" s="22">
        <v>12.371760400000001</v>
      </c>
      <c r="AM167" s="22">
        <v>12.426437974000002</v>
      </c>
      <c r="AN167" s="22">
        <v>17.344077109320004</v>
      </c>
      <c r="AO167" s="22">
        <v>16.677955190951003</v>
      </c>
      <c r="AP167" s="22">
        <v>12.745596550308351</v>
      </c>
      <c r="AQ167" s="22">
        <v>11.94069848355506</v>
      </c>
      <c r="AR167" s="22">
        <v>12.505629983996066</v>
      </c>
      <c r="AS167" s="22">
        <v>17.788882621301322</v>
      </c>
      <c r="AT167" s="22">
        <v>13.880421673181148</v>
      </c>
      <c r="AU167" s="22">
        <v>14.333491653027217</v>
      </c>
      <c r="AV167" s="22">
        <v>13.48546778303583</v>
      </c>
      <c r="AW167" s="22">
        <v>18.729242272466401</v>
      </c>
      <c r="AX167" s="22">
        <v>13.49662367472602</v>
      </c>
      <c r="AY167" s="22">
        <v>12.817711782227454</v>
      </c>
      <c r="AZ167" s="22">
        <v>11.325728582089381</v>
      </c>
      <c r="BA167" s="22">
        <v>16.786543799941775</v>
      </c>
      <c r="BB167" s="22">
        <v>6.7981877345400443</v>
      </c>
      <c r="BC167" s="22">
        <v>6.5853451059208767</v>
      </c>
      <c r="BD167" s="22">
        <v>9.6317876865670353</v>
      </c>
    </row>
    <row r="168" spans="2:56" ht="15" customHeight="1">
      <c r="B168" s="104">
        <v>-0.30461999586453914</v>
      </c>
      <c r="D168" s="9">
        <v>23</v>
      </c>
      <c r="E168" s="9" t="s">
        <v>76</v>
      </c>
      <c r="F168" s="9" t="s">
        <v>110</v>
      </c>
      <c r="H168" s="21">
        <v>15</v>
      </c>
      <c r="I168" s="10"/>
      <c r="J168" s="9" t="s">
        <v>76</v>
      </c>
      <c r="K168" s="9" t="s">
        <v>76</v>
      </c>
      <c r="L168" s="22"/>
      <c r="M168" s="22">
        <v>90.200367886492629</v>
      </c>
      <c r="N168" s="22">
        <v>85.117375694468194</v>
      </c>
      <c r="O168" s="22">
        <v>89.957497665722229</v>
      </c>
      <c r="P168" s="22">
        <v>61.919114841785749</v>
      </c>
      <c r="Q168" s="22">
        <v>79.183678607887401</v>
      </c>
      <c r="R168" s="22">
        <v>79.598742134606027</v>
      </c>
      <c r="S168" s="22">
        <v>77.827893006864542</v>
      </c>
      <c r="T168" s="22">
        <v>64.828343227016134</v>
      </c>
      <c r="U168" s="22">
        <v>75.528258683308039</v>
      </c>
      <c r="V168" s="22">
        <v>76.878708012561106</v>
      </c>
      <c r="W168" s="22">
        <v>73.956073993224393</v>
      </c>
      <c r="X168" s="22">
        <v>73.859897784137942</v>
      </c>
      <c r="Y168" s="22">
        <v>86.552297119854117</v>
      </c>
      <c r="Z168" s="22">
        <v>128.50801795703765</v>
      </c>
      <c r="AA168" s="22">
        <v>89.998224718373635</v>
      </c>
      <c r="AB168" s="22">
        <v>83.838344707676924</v>
      </c>
      <c r="AC168" s="22">
        <v>102.71335303144274</v>
      </c>
      <c r="AD168" s="22">
        <v>88.266217319466335</v>
      </c>
      <c r="AE168" s="22">
        <v>68.182530745904842</v>
      </c>
      <c r="AF168" s="22">
        <v>69.677504578503246</v>
      </c>
      <c r="AG168" s="22">
        <v>88.463765047505646</v>
      </c>
      <c r="AH168" s="22">
        <v>77.507637835285863</v>
      </c>
      <c r="AI168" s="22">
        <v>70.251798180629748</v>
      </c>
      <c r="AJ168" s="22">
        <v>66.643173682929614</v>
      </c>
      <c r="AK168" s="22">
        <v>65.957172221003631</v>
      </c>
      <c r="AL168" s="22">
        <v>57.189809557016609</v>
      </c>
      <c r="AM168" s="22">
        <v>50.019998329524114</v>
      </c>
      <c r="AN168" s="22">
        <v>55.833027310032328</v>
      </c>
      <c r="AO168" s="22">
        <v>64.727405820058593</v>
      </c>
      <c r="AP168" s="22">
        <v>61.372779031045198</v>
      </c>
      <c r="AQ168" s="22">
        <v>53.631773241584014</v>
      </c>
      <c r="AR168" s="22">
        <v>61.926387623092069</v>
      </c>
      <c r="AS168" s="22">
        <v>60.11898378430616</v>
      </c>
      <c r="AT168" s="22">
        <v>66.203426993304419</v>
      </c>
      <c r="AU168" s="22">
        <v>67.603064522711236</v>
      </c>
      <c r="AV168" s="22">
        <v>64.943583015028523</v>
      </c>
      <c r="AW168" s="22">
        <v>64.560893149785841</v>
      </c>
      <c r="AX168" s="22">
        <v>59.764662634398526</v>
      </c>
      <c r="AY168" s="22">
        <v>50.992851887334801</v>
      </c>
      <c r="AZ168" s="22">
        <v>55.30494631501147</v>
      </c>
      <c r="BA168" s="22">
        <v>58.191653877679933</v>
      </c>
      <c r="BB168" s="22">
        <v>23.092384042351163</v>
      </c>
      <c r="BC168" s="22">
        <v>44.232703598623132</v>
      </c>
      <c r="BD168" s="22">
        <v>47.542295654338361</v>
      </c>
    </row>
    <row r="169" spans="2:56" ht="15" customHeight="1">
      <c r="B169" s="104">
        <v>-0.31612648309430924</v>
      </c>
      <c r="D169" s="9">
        <v>24</v>
      </c>
      <c r="E169" s="9" t="s">
        <v>77</v>
      </c>
      <c r="F169" s="9" t="s">
        <v>110</v>
      </c>
      <c r="H169" s="21">
        <v>16</v>
      </c>
      <c r="I169" s="10"/>
      <c r="J169" s="9" t="s">
        <v>77</v>
      </c>
      <c r="K169" s="9" t="s">
        <v>77</v>
      </c>
      <c r="L169" s="22"/>
      <c r="M169" s="22">
        <v>20.484115316198832</v>
      </c>
      <c r="N169" s="22">
        <v>27.691450486600949</v>
      </c>
      <c r="O169" s="22">
        <v>22.475973729723691</v>
      </c>
      <c r="P169" s="22">
        <v>13.810534781472379</v>
      </c>
      <c r="Q169" s="22">
        <v>17.26305647089595</v>
      </c>
      <c r="R169" s="22">
        <v>23.537542525161502</v>
      </c>
      <c r="S169" s="22">
        <v>17.8384911050927</v>
      </c>
      <c r="T169" s="22">
        <v>13.813434117440497</v>
      </c>
      <c r="U169" s="22">
        <v>15.756020690247643</v>
      </c>
      <c r="V169" s="22">
        <v>19.923931605635975</v>
      </c>
      <c r="W169" s="22">
        <v>15.568350363346157</v>
      </c>
      <c r="X169" s="22">
        <v>14.681725840934408</v>
      </c>
      <c r="Y169" s="22">
        <v>16.160483523304627</v>
      </c>
      <c r="Z169" s="22">
        <v>30.220009217074551</v>
      </c>
      <c r="AA169" s="22">
        <v>21.160448221496921</v>
      </c>
      <c r="AB169" s="22">
        <v>17.182837034662921</v>
      </c>
      <c r="AC169" s="22">
        <v>21.420011467053875</v>
      </c>
      <c r="AD169" s="22">
        <v>22.590325994180358</v>
      </c>
      <c r="AE169" s="22">
        <v>18.17087360531465</v>
      </c>
      <c r="AF169" s="22">
        <v>21.843264844407216</v>
      </c>
      <c r="AG169" s="22">
        <v>22.126907607908599</v>
      </c>
      <c r="AH169" s="22">
        <v>22.005033896244989</v>
      </c>
      <c r="AI169" s="22">
        <v>19.206953377032153</v>
      </c>
      <c r="AJ169" s="22">
        <v>21.08855254771597</v>
      </c>
      <c r="AK169" s="22">
        <v>16.345670437001395</v>
      </c>
      <c r="AL169" s="22">
        <v>15.71957401024974</v>
      </c>
      <c r="AM169" s="22">
        <v>13.101772654602048</v>
      </c>
      <c r="AN169" s="22">
        <v>15.048659920253995</v>
      </c>
      <c r="AO169" s="22">
        <v>13.321667530680449</v>
      </c>
      <c r="AP169" s="22">
        <v>14.484370660378971</v>
      </c>
      <c r="AQ169" s="22">
        <v>11.68326325561765</v>
      </c>
      <c r="AR169" s="22">
        <v>14.886719723222033</v>
      </c>
      <c r="AS169" s="22">
        <v>9.9546684356774797</v>
      </c>
      <c r="AT169" s="22">
        <v>13.270823726965578</v>
      </c>
      <c r="AU169" s="22">
        <v>14.625005120030162</v>
      </c>
      <c r="AV169" s="22">
        <v>11.704985014267614</v>
      </c>
      <c r="AW169" s="22">
        <v>11.775869211166409</v>
      </c>
      <c r="AX169" s="22">
        <v>11.674962048685774</v>
      </c>
      <c r="AY169" s="22">
        <v>11.685917073452233</v>
      </c>
      <c r="AZ169" s="22">
        <v>11.560280205871866</v>
      </c>
      <c r="BA169" s="22">
        <v>11.700132521488126</v>
      </c>
      <c r="BB169" s="22">
        <v>2.9684016615988691</v>
      </c>
      <c r="BC169" s="22">
        <v>9.6393455271675368</v>
      </c>
      <c r="BD169" s="22">
        <v>9.4238406385895566</v>
      </c>
    </row>
    <row r="170" spans="2:56" ht="15" customHeight="1">
      <c r="B170" s="104">
        <v>-0.40747603365814267</v>
      </c>
      <c r="D170" s="9">
        <v>25</v>
      </c>
      <c r="E170" s="9" t="s">
        <v>78</v>
      </c>
      <c r="F170" s="9" t="s">
        <v>110</v>
      </c>
      <c r="H170" s="21">
        <v>17</v>
      </c>
      <c r="I170" s="10"/>
      <c r="J170" s="9" t="s">
        <v>78</v>
      </c>
      <c r="K170" s="9" t="s">
        <v>78</v>
      </c>
      <c r="L170" s="22"/>
      <c r="M170" s="22">
        <v>23.273109850090236</v>
      </c>
      <c r="N170" s="22">
        <v>20.344170759473087</v>
      </c>
      <c r="O170" s="22">
        <v>18.428679841779676</v>
      </c>
      <c r="P170" s="22">
        <v>14.865081286584108</v>
      </c>
      <c r="Q170" s="22">
        <v>24.289901856114096</v>
      </c>
      <c r="R170" s="22">
        <v>19.170456473739712</v>
      </c>
      <c r="S170" s="22">
        <v>12.951594409134254</v>
      </c>
      <c r="T170" s="22">
        <v>11.810044978608328</v>
      </c>
      <c r="U170" s="22">
        <v>19.607305874495797</v>
      </c>
      <c r="V170" s="22">
        <v>16.564983145360522</v>
      </c>
      <c r="W170" s="22">
        <v>11.655031149102951</v>
      </c>
      <c r="X170" s="22">
        <v>12.199495311338231</v>
      </c>
      <c r="Y170" s="22">
        <v>20.409409708881093</v>
      </c>
      <c r="Z170" s="22">
        <v>27.430007485452791</v>
      </c>
      <c r="AA170" s="22">
        <v>16.187386457336785</v>
      </c>
      <c r="AB170" s="22">
        <v>14.45000084404648</v>
      </c>
      <c r="AC170" s="22">
        <v>21.191889650147175</v>
      </c>
      <c r="AD170" s="22">
        <v>19.725724669332223</v>
      </c>
      <c r="AE170" s="22">
        <v>12.446342214004932</v>
      </c>
      <c r="AF170" s="22">
        <v>12.590550997509263</v>
      </c>
      <c r="AG170" s="22">
        <v>19.187483318339787</v>
      </c>
      <c r="AH170" s="22">
        <v>17.169342684829363</v>
      </c>
      <c r="AI170" s="22">
        <v>11.766196871818817</v>
      </c>
      <c r="AJ170" s="22">
        <v>12.035411732057947</v>
      </c>
      <c r="AK170" s="22">
        <v>18.901840492006976</v>
      </c>
      <c r="AL170" s="22">
        <v>13.092583240688842</v>
      </c>
      <c r="AM170" s="22">
        <v>8.8436493005455947</v>
      </c>
      <c r="AN170" s="22">
        <v>10.389419020207356</v>
      </c>
      <c r="AO170" s="22">
        <v>17.488412899907935</v>
      </c>
      <c r="AP170" s="22">
        <v>13.929693907067321</v>
      </c>
      <c r="AQ170" s="22">
        <v>8.3828918203574805</v>
      </c>
      <c r="AR170" s="22">
        <v>12.430122627539733</v>
      </c>
      <c r="AS170" s="22">
        <v>11.773887987949699</v>
      </c>
      <c r="AT170" s="22">
        <v>11.274958360823074</v>
      </c>
      <c r="AU170" s="22">
        <v>8.2869779413833555</v>
      </c>
      <c r="AV170" s="22">
        <v>10.609159833544439</v>
      </c>
      <c r="AW170" s="22">
        <v>12.3147386423994</v>
      </c>
      <c r="AX170" s="22">
        <v>10.600502985168884</v>
      </c>
      <c r="AY170" s="22">
        <v>6.4436614984098535</v>
      </c>
      <c r="AZ170" s="22">
        <v>9.7024193880367431</v>
      </c>
      <c r="BA170" s="22">
        <v>11.313825314901131</v>
      </c>
      <c r="BB170" s="22">
        <v>2.0855444321510457</v>
      </c>
      <c r="BC170" s="22">
        <v>5.1947804236426247</v>
      </c>
      <c r="BD170" s="22">
        <v>8.0959325896876528</v>
      </c>
    </row>
    <row r="171" spans="2:56" ht="15" customHeight="1">
      <c r="B171" s="104">
        <v>-1.1546930897164964E-2</v>
      </c>
      <c r="D171" s="9">
        <v>26</v>
      </c>
      <c r="E171" s="9" t="s">
        <v>79</v>
      </c>
      <c r="F171" s="9" t="s">
        <v>110</v>
      </c>
      <c r="H171" s="21">
        <v>18</v>
      </c>
      <c r="I171" s="10"/>
      <c r="J171" s="9" t="s">
        <v>79</v>
      </c>
      <c r="K171" s="9" t="s">
        <v>79</v>
      </c>
      <c r="L171" s="22"/>
      <c r="M171" s="22">
        <v>3.0609632633613666</v>
      </c>
      <c r="N171" s="22">
        <v>2.1220906966782493</v>
      </c>
      <c r="O171" s="22">
        <v>3.1528099482404199</v>
      </c>
      <c r="P171" s="22">
        <v>1.9891836364905764</v>
      </c>
      <c r="Q171" s="22">
        <v>2.9233371635140379</v>
      </c>
      <c r="R171" s="22">
        <v>2.0710033818864768</v>
      </c>
      <c r="S171" s="22">
        <v>2.7295827616015789</v>
      </c>
      <c r="T171" s="22">
        <v>1.9344007344192811</v>
      </c>
      <c r="U171" s="22">
        <v>2.6751667667268109</v>
      </c>
      <c r="V171" s="22">
        <v>2.1200188979318821</v>
      </c>
      <c r="W171" s="22">
        <v>2.5378767179229742</v>
      </c>
      <c r="X171" s="22">
        <v>1.9722547205596843</v>
      </c>
      <c r="Y171" s="22">
        <v>4.7816618174999999</v>
      </c>
      <c r="Z171" s="22">
        <v>4.7382398604037492</v>
      </c>
      <c r="AA171" s="22">
        <v>2.8556195086294567</v>
      </c>
      <c r="AB171" s="22">
        <v>3.1174154270877472</v>
      </c>
      <c r="AC171" s="22">
        <v>4.9445693420000012</v>
      </c>
      <c r="AD171" s="22">
        <v>4.6855247433185703</v>
      </c>
      <c r="AE171" s="22">
        <v>3.4012254792047534</v>
      </c>
      <c r="AF171" s="22">
        <v>4.732921947087747</v>
      </c>
      <c r="AG171" s="22">
        <v>4.5868251099000004</v>
      </c>
      <c r="AH171" s="22">
        <v>4.2435050080000005</v>
      </c>
      <c r="AI171" s="22">
        <v>2.9451994770000001</v>
      </c>
      <c r="AJ171" s="22">
        <v>4.3901315885000001</v>
      </c>
      <c r="AK171" s="22">
        <v>4.1148918493100002</v>
      </c>
      <c r="AL171" s="22">
        <v>4.005535257600001</v>
      </c>
      <c r="AM171" s="22">
        <v>2.8508286279500004</v>
      </c>
      <c r="AN171" s="22">
        <v>4.0501028189749997</v>
      </c>
      <c r="AO171" s="22">
        <v>4.6471143537290001</v>
      </c>
      <c r="AP171" s="22">
        <v>4.4495570760000005</v>
      </c>
      <c r="AQ171" s="22">
        <v>2.9801656450575003</v>
      </c>
      <c r="AR171" s="22">
        <v>4.4298665740112497</v>
      </c>
      <c r="AS171" s="22">
        <v>4.3843603013657004</v>
      </c>
      <c r="AT171" s="22">
        <v>4.9255643910000018</v>
      </c>
      <c r="AU171" s="22">
        <v>3.3438180618601248</v>
      </c>
      <c r="AV171" s="22">
        <v>4.3488083379818123</v>
      </c>
      <c r="AW171" s="22">
        <v>4.5749393785572758</v>
      </c>
      <c r="AX171" s="22">
        <v>4.4831269356568004</v>
      </c>
      <c r="AY171" s="22">
        <v>2.7592551141263058</v>
      </c>
      <c r="AZ171" s="22">
        <v>4.0359911525019916</v>
      </c>
      <c r="BA171" s="22">
        <v>4.1558296289004835</v>
      </c>
      <c r="BB171" s="22">
        <v>2.9652356890472813</v>
      </c>
      <c r="BC171" s="22">
        <v>2.5197110369774101</v>
      </c>
      <c r="BD171" s="22">
        <v>3.3919096111269522</v>
      </c>
    </row>
    <row r="172" spans="2:56" ht="15" customHeight="1">
      <c r="B172" s="104">
        <v>-0.32678929276104207</v>
      </c>
      <c r="D172" s="9">
        <v>27</v>
      </c>
      <c r="E172" s="9" t="s">
        <v>80</v>
      </c>
      <c r="F172" s="9" t="s">
        <v>110</v>
      </c>
      <c r="H172" s="21">
        <v>19</v>
      </c>
      <c r="I172" s="10"/>
      <c r="J172" s="9" t="s">
        <v>80</v>
      </c>
      <c r="K172" s="9" t="s">
        <v>80</v>
      </c>
      <c r="L172" s="22"/>
      <c r="M172" s="22">
        <v>18.315472302371699</v>
      </c>
      <c r="N172" s="22">
        <v>9.5314684270548629</v>
      </c>
      <c r="O172" s="22">
        <v>15.861200933128575</v>
      </c>
      <c r="P172" s="22">
        <v>11.631810595396338</v>
      </c>
      <c r="Q172" s="22">
        <v>9.0019295202075433</v>
      </c>
      <c r="R172" s="22">
        <v>8.3344845511525829</v>
      </c>
      <c r="S172" s="22">
        <v>9.5190837568970608</v>
      </c>
      <c r="T172" s="22">
        <v>9.5449730369978187</v>
      </c>
      <c r="U172" s="22">
        <v>10.308801153436457</v>
      </c>
      <c r="V172" s="22">
        <v>9.3373565033857435</v>
      </c>
      <c r="W172" s="22">
        <v>11.703238087356109</v>
      </c>
      <c r="X172" s="22">
        <v>12.857057795516688</v>
      </c>
      <c r="Y172" s="22">
        <v>12.654897296900394</v>
      </c>
      <c r="Z172" s="22">
        <v>15.843026511911228</v>
      </c>
      <c r="AA172" s="22">
        <v>12.709641757941048</v>
      </c>
      <c r="AB172" s="22">
        <v>11.558183234690128</v>
      </c>
      <c r="AC172" s="22">
        <v>14.71411934533192</v>
      </c>
      <c r="AD172" s="22">
        <v>12.995328595709045</v>
      </c>
      <c r="AE172" s="22">
        <v>12.535432790094672</v>
      </c>
      <c r="AF172" s="22">
        <v>10.892485195416633</v>
      </c>
      <c r="AG172" s="22">
        <v>10.413015304184935</v>
      </c>
      <c r="AH172" s="22">
        <v>10.082875685289826</v>
      </c>
      <c r="AI172" s="22">
        <v>13.267595740806938</v>
      </c>
      <c r="AJ172" s="22">
        <v>9.4108284728440488</v>
      </c>
      <c r="AK172" s="22">
        <v>7.2343935758723497</v>
      </c>
      <c r="AL172" s="22">
        <v>6.4206111181786669</v>
      </c>
      <c r="AM172" s="22">
        <v>7.7638409338522782</v>
      </c>
      <c r="AN172" s="22">
        <v>6.7878998710964566</v>
      </c>
      <c r="AO172" s="22">
        <v>6.2343517417009764</v>
      </c>
      <c r="AP172" s="22">
        <v>5.1699328129366151</v>
      </c>
      <c r="AQ172" s="22">
        <v>7.0197536069986404</v>
      </c>
      <c r="AR172" s="22">
        <v>6.0325090431135049</v>
      </c>
      <c r="AS172" s="22">
        <v>6.5479522190407744</v>
      </c>
      <c r="AT172" s="22">
        <v>5.6722410154843637</v>
      </c>
      <c r="AU172" s="22">
        <v>8.1584794939247285</v>
      </c>
      <c r="AV172" s="22">
        <v>6.8493637218263972</v>
      </c>
      <c r="AW172" s="22">
        <v>7.483403067893982</v>
      </c>
      <c r="AX172" s="22">
        <v>6.040798688830276</v>
      </c>
      <c r="AY172" s="22">
        <v>7.6447582406760128</v>
      </c>
      <c r="AZ172" s="22">
        <v>7.8053593791383609</v>
      </c>
      <c r="BA172" s="22">
        <v>7.5332086619224832</v>
      </c>
      <c r="BB172" s="22">
        <v>1.9470056306605503</v>
      </c>
      <c r="BC172" s="22">
        <v>5.7954704538086323</v>
      </c>
      <c r="BD172" s="22">
        <v>6.6736607630939559</v>
      </c>
    </row>
    <row r="173" spans="2:56" ht="15" customHeight="1">
      <c r="B173" s="104">
        <v>-0.24847559410854014</v>
      </c>
      <c r="D173" s="9">
        <v>28</v>
      </c>
      <c r="E173" s="9" t="s">
        <v>81</v>
      </c>
      <c r="F173" s="9" t="s">
        <v>110</v>
      </c>
      <c r="H173" s="21">
        <v>20</v>
      </c>
      <c r="I173" s="10"/>
      <c r="J173" s="9" t="s">
        <v>81</v>
      </c>
      <c r="K173" s="9" t="s">
        <v>81</v>
      </c>
      <c r="L173" s="22"/>
      <c r="M173" s="22">
        <v>21.250650001416624</v>
      </c>
      <c r="N173" s="22">
        <v>21.489328815732762</v>
      </c>
      <c r="O173" s="22">
        <v>25.598893446878701</v>
      </c>
      <c r="P173" s="22">
        <v>16.645318641498744</v>
      </c>
      <c r="Q173" s="22">
        <v>21.563382434179569</v>
      </c>
      <c r="R173" s="22">
        <v>22.101540416516468</v>
      </c>
      <c r="S173" s="22">
        <v>30.198073856956373</v>
      </c>
      <c r="T173" s="22">
        <v>24.289135512582735</v>
      </c>
      <c r="U173" s="22">
        <v>22.716606349412608</v>
      </c>
      <c r="V173" s="22">
        <v>24.167654577755719</v>
      </c>
      <c r="W173" s="22">
        <v>27.60329813490938</v>
      </c>
      <c r="X173" s="22">
        <v>27.648561098423059</v>
      </c>
      <c r="Y173" s="22">
        <v>25.883521172805779</v>
      </c>
      <c r="Z173" s="22">
        <v>42.217283171104128</v>
      </c>
      <c r="AA173" s="22">
        <v>29.297958337904923</v>
      </c>
      <c r="AB173" s="22">
        <v>30.293225647670141</v>
      </c>
      <c r="AC173" s="22">
        <v>30.807595066049828</v>
      </c>
      <c r="AD173" s="22">
        <v>18.884649801942842</v>
      </c>
      <c r="AE173" s="22">
        <v>14.148547713637264</v>
      </c>
      <c r="AF173" s="22">
        <v>11.518449546570446</v>
      </c>
      <c r="AG173" s="22">
        <v>23.467570528761001</v>
      </c>
      <c r="AH173" s="22">
        <v>14.959123915292034</v>
      </c>
      <c r="AI173" s="22">
        <v>16.23652663458309</v>
      </c>
      <c r="AJ173" s="22">
        <v>12.649050498271718</v>
      </c>
      <c r="AK173" s="22">
        <v>11.222764827691689</v>
      </c>
      <c r="AL173" s="22">
        <v>9.979625839611538</v>
      </c>
      <c r="AM173" s="22">
        <v>11.739675267503085</v>
      </c>
      <c r="AN173" s="22">
        <v>12.197028637897368</v>
      </c>
      <c r="AO173" s="22">
        <v>15.364841461274327</v>
      </c>
      <c r="AP173" s="22">
        <v>15.175886274418243</v>
      </c>
      <c r="AQ173" s="22">
        <v>17.591443111426926</v>
      </c>
      <c r="AR173" s="22">
        <v>16.400554632213151</v>
      </c>
      <c r="AS173" s="22">
        <v>19.977735833119379</v>
      </c>
      <c r="AT173" s="22">
        <v>21.720002033656144</v>
      </c>
      <c r="AU173" s="22">
        <v>25.74489912989949</v>
      </c>
      <c r="AV173" s="22">
        <v>23.708558914559241</v>
      </c>
      <c r="AW173" s="22">
        <v>20.85671577745541</v>
      </c>
      <c r="AX173" s="22">
        <v>17.804220174752565</v>
      </c>
      <c r="AY173" s="22">
        <v>16.191323702160517</v>
      </c>
      <c r="AZ173" s="22">
        <v>14.778636201966222</v>
      </c>
      <c r="BA173" s="22">
        <v>16.580444218494424</v>
      </c>
      <c r="BB173" s="22">
        <v>9.9147687799124142</v>
      </c>
      <c r="BC173" s="22">
        <v>16.25802841582912</v>
      </c>
      <c r="BD173" s="22">
        <v>13.507898886383988</v>
      </c>
    </row>
    <row r="174" spans="2:56" ht="15" customHeight="1">
      <c r="B174" s="104">
        <v>-0.24207050640505356</v>
      </c>
      <c r="D174" s="9">
        <v>29</v>
      </c>
      <c r="E174" s="9" t="s">
        <v>82</v>
      </c>
      <c r="F174" s="9" t="s">
        <v>110</v>
      </c>
      <c r="H174" s="21">
        <v>21</v>
      </c>
      <c r="I174" s="10"/>
      <c r="J174" s="9" t="s">
        <v>82</v>
      </c>
      <c r="K174" s="9" t="s">
        <v>82</v>
      </c>
      <c r="L174" s="22"/>
      <c r="M174" s="22">
        <v>3.8160571530538818</v>
      </c>
      <c r="N174" s="22">
        <v>3.9388665089282928</v>
      </c>
      <c r="O174" s="22">
        <v>4.4399397659711726</v>
      </c>
      <c r="P174" s="22">
        <v>2.977185900343605</v>
      </c>
      <c r="Q174" s="22">
        <v>4.1420711629761957</v>
      </c>
      <c r="R174" s="22">
        <v>4.3837147861492713</v>
      </c>
      <c r="S174" s="22">
        <v>4.5910671171825834</v>
      </c>
      <c r="T174" s="22">
        <v>3.4363548469674674</v>
      </c>
      <c r="U174" s="22">
        <v>4.4643578489887279</v>
      </c>
      <c r="V174" s="22">
        <v>4.7647632824912547</v>
      </c>
      <c r="W174" s="22">
        <v>4.8882795405868329</v>
      </c>
      <c r="X174" s="22">
        <v>4.5008030173658744</v>
      </c>
      <c r="Y174" s="22">
        <v>6.6623236004622308</v>
      </c>
      <c r="Z174" s="22">
        <v>8.0594517110912012</v>
      </c>
      <c r="AA174" s="22">
        <v>7.7871704350645032</v>
      </c>
      <c r="AB174" s="22">
        <v>7.2366825195195004</v>
      </c>
      <c r="AC174" s="22">
        <v>9.6351681608599282</v>
      </c>
      <c r="AD174" s="22">
        <v>9.3846635149832878</v>
      </c>
      <c r="AE174" s="22">
        <v>7.4801089436485668</v>
      </c>
      <c r="AF174" s="22">
        <v>8.0998320475119403</v>
      </c>
      <c r="AG174" s="22">
        <v>8.6819631784113351</v>
      </c>
      <c r="AH174" s="22">
        <v>9.0477566456296437</v>
      </c>
      <c r="AI174" s="22">
        <v>6.8293260793887489</v>
      </c>
      <c r="AJ174" s="22">
        <v>7.0691988435399411</v>
      </c>
      <c r="AK174" s="22">
        <v>8.1376110391212197</v>
      </c>
      <c r="AL174" s="22">
        <v>7.9718800906878249</v>
      </c>
      <c r="AM174" s="22">
        <v>5.7202315450711083</v>
      </c>
      <c r="AN174" s="22">
        <v>7.359917041602146</v>
      </c>
      <c r="AO174" s="22">
        <v>7.6710178327659015</v>
      </c>
      <c r="AP174" s="22">
        <v>8.1633383002440425</v>
      </c>
      <c r="AQ174" s="22">
        <v>5.9742558021258159</v>
      </c>
      <c r="AR174" s="22">
        <v>7.7466150229923922</v>
      </c>
      <c r="AS174" s="22">
        <v>7.4803790071531227</v>
      </c>
      <c r="AT174" s="22">
        <v>9.3398374653752434</v>
      </c>
      <c r="AU174" s="22">
        <v>7.4438847756133573</v>
      </c>
      <c r="AV174" s="22">
        <v>7.7227071928490236</v>
      </c>
      <c r="AW174" s="22">
        <v>7.5552270723133574</v>
      </c>
      <c r="AX174" s="22">
        <v>9.1610518013042306</v>
      </c>
      <c r="AY174" s="22">
        <v>6.2679362585098737</v>
      </c>
      <c r="AZ174" s="22">
        <v>7.4222599874962825</v>
      </c>
      <c r="BA174" s="22">
        <v>6.9082135319732849</v>
      </c>
      <c r="BB174" s="22">
        <v>3.2114278489810042</v>
      </c>
      <c r="BC174" s="22">
        <v>4.8253677411978142</v>
      </c>
      <c r="BD174" s="22">
        <v>6.4490531654562524</v>
      </c>
    </row>
    <row r="175" spans="2:56" ht="15" customHeight="1">
      <c r="B175" s="104">
        <v>0.7471694578339787</v>
      </c>
      <c r="D175" s="9">
        <v>30</v>
      </c>
      <c r="E175" s="9" t="s">
        <v>83</v>
      </c>
      <c r="F175" s="9" t="s">
        <v>110</v>
      </c>
      <c r="H175" s="21">
        <v>22</v>
      </c>
      <c r="I175" s="10"/>
      <c r="J175" s="9" t="s">
        <v>83</v>
      </c>
      <c r="K175"/>
      <c r="L175" s="22"/>
      <c r="M175" s="22">
        <v>26.618363783867913</v>
      </c>
      <c r="N175" s="22">
        <v>23.51025263189721</v>
      </c>
      <c r="O175" s="22">
        <v>43.902017849751346</v>
      </c>
      <c r="P175" s="22">
        <v>14.723733413742767</v>
      </c>
      <c r="Q175" s="22">
        <v>36.862244793882482</v>
      </c>
      <c r="R175" s="22">
        <v>37.795290322883957</v>
      </c>
      <c r="S175" s="22">
        <v>46.898829045429046</v>
      </c>
      <c r="T175" s="22">
        <v>23.970913594913149</v>
      </c>
      <c r="U175" s="22">
        <v>31.546571184721529</v>
      </c>
      <c r="V175" s="22">
        <v>38.737280542286626</v>
      </c>
      <c r="W175" s="22">
        <v>29.913852596026612</v>
      </c>
      <c r="X175" s="22">
        <v>13.752619487280324</v>
      </c>
      <c r="Y175" s="22">
        <v>48.141692706119215</v>
      </c>
      <c r="Z175" s="22">
        <v>64.69207128996031</v>
      </c>
      <c r="AA175" s="22">
        <v>31.622376511240756</v>
      </c>
      <c r="AB175" s="22">
        <v>39.628125990502745</v>
      </c>
      <c r="AC175" s="22">
        <v>27.005804880224453</v>
      </c>
      <c r="AD175" s="22">
        <v>32.071379958766478</v>
      </c>
      <c r="AE175" s="22">
        <v>22.336633395992589</v>
      </c>
      <c r="AF175" s="22">
        <v>35.275811923145135</v>
      </c>
      <c r="AG175" s="22">
        <v>15.639665130397564</v>
      </c>
      <c r="AH175" s="22">
        <v>16.05165343681243</v>
      </c>
      <c r="AI175" s="22">
        <v>21.23233731685918</v>
      </c>
      <c r="AJ175" s="22">
        <v>19.199915465257806</v>
      </c>
      <c r="AK175" s="22">
        <v>13.70502591730776</v>
      </c>
      <c r="AL175" s="22">
        <v>13.724215854490994</v>
      </c>
      <c r="AM175" s="22">
        <v>14.648897904995193</v>
      </c>
      <c r="AN175" s="22">
        <v>28.044958632534495</v>
      </c>
      <c r="AO175" s="22">
        <v>17.233771475295445</v>
      </c>
      <c r="AP175" s="22">
        <v>34.434870934801381</v>
      </c>
      <c r="AQ175" s="22">
        <v>25.35355678182551</v>
      </c>
      <c r="AR175" s="22">
        <v>16.548017121033023</v>
      </c>
      <c r="AS175" s="22">
        <v>23.202498651469298</v>
      </c>
      <c r="AT175" s="22">
        <v>21.57254908326891</v>
      </c>
      <c r="AU175" s="22">
        <v>11.834583322732026</v>
      </c>
      <c r="AV175" s="22">
        <v>17.560825841728537</v>
      </c>
      <c r="AW175" s="22">
        <v>26.204632522546021</v>
      </c>
      <c r="AX175" s="22">
        <v>19.248382095653618</v>
      </c>
      <c r="AY175" s="22">
        <v>15.085283570556783</v>
      </c>
      <c r="AZ175" s="22">
        <v>29.097505945244841</v>
      </c>
      <c r="BA175" s="22">
        <v>31.906394178921772</v>
      </c>
      <c r="BB175" s="22">
        <v>23.964555330816843</v>
      </c>
      <c r="BC175" s="22">
        <v>55.853039835734435</v>
      </c>
      <c r="BD175" s="22">
        <v>35.240364051874998</v>
      </c>
    </row>
    <row r="176" spans="2:56" ht="15" customHeight="1">
      <c r="B176" s="104">
        <v>-1.4504854368932341E-2</v>
      </c>
      <c r="D176" s="9">
        <v>31</v>
      </c>
      <c r="E176" s="9" t="s">
        <v>85</v>
      </c>
      <c r="F176" s="9" t="s">
        <v>110</v>
      </c>
      <c r="H176" s="21">
        <v>23</v>
      </c>
      <c r="I176" s="10"/>
      <c r="J176" s="9" t="s">
        <v>85</v>
      </c>
      <c r="K176" s="9" t="s">
        <v>85</v>
      </c>
      <c r="L176" s="22"/>
      <c r="M176" s="22">
        <v>14.218584660319307</v>
      </c>
      <c r="N176" s="22">
        <v>15.340048634209213</v>
      </c>
      <c r="O176" s="22">
        <v>13.683515969046233</v>
      </c>
      <c r="P176" s="22">
        <v>17.088996964909363</v>
      </c>
      <c r="Q176" s="22">
        <v>14.938562596599692</v>
      </c>
      <c r="R176" s="22">
        <v>15.324309119010818</v>
      </c>
      <c r="S176" s="22">
        <v>15.70940030911901</v>
      </c>
      <c r="T176" s="22">
        <v>18.378763523956721</v>
      </c>
      <c r="U176" s="22">
        <v>16.303195043103447</v>
      </c>
      <c r="V176" s="22">
        <v>15.38286637931034</v>
      </c>
      <c r="W176" s="22">
        <v>16.70049568965517</v>
      </c>
      <c r="X176" s="22">
        <v>19.269547413793099</v>
      </c>
      <c r="Y176" s="22">
        <v>17.841102812499997</v>
      </c>
      <c r="Z176" s="22">
        <v>18.236422499999996</v>
      </c>
      <c r="AA176" s="22">
        <v>21.349296874999997</v>
      </c>
      <c r="AB176" s="22">
        <v>22.277399999999997</v>
      </c>
      <c r="AC176" s="22">
        <v>21.743681233522224</v>
      </c>
      <c r="AD176" s="22">
        <v>19.17330004110152</v>
      </c>
      <c r="AE176" s="22">
        <v>18.900979842931935</v>
      </c>
      <c r="AF176" s="22">
        <v>15.677059999999997</v>
      </c>
      <c r="AG176" s="22">
        <v>13.182608251807739</v>
      </c>
      <c r="AH176" s="22">
        <v>10.154978421701603</v>
      </c>
      <c r="AI176" s="22">
        <v>14.582515183246073</v>
      </c>
      <c r="AJ176" s="22">
        <v>10.027940294211701</v>
      </c>
      <c r="AK176" s="22">
        <v>10.760146320714588</v>
      </c>
      <c r="AL176" s="22">
        <v>9.6734140156185795</v>
      </c>
      <c r="AM176" s="22">
        <v>10.553250261780104</v>
      </c>
      <c r="AN176" s="22">
        <v>11.011645922609528</v>
      </c>
      <c r="AO176" s="22">
        <v>10.081522628668651</v>
      </c>
      <c r="AP176" s="22">
        <v>8.7959131113851203</v>
      </c>
      <c r="AQ176" s="22">
        <v>11.207068062827222</v>
      </c>
      <c r="AR176" s="22">
        <v>12.187725107131433</v>
      </c>
      <c r="AS176" s="22">
        <v>10.884548760102085</v>
      </c>
      <c r="AT176" s="22">
        <v>9.5282544225236325</v>
      </c>
      <c r="AU176" s="22">
        <v>12.084524869109945</v>
      </c>
      <c r="AV176" s="22">
        <v>13.10686811570195</v>
      </c>
      <c r="AW176" s="22">
        <v>11.558182710506166</v>
      </c>
      <c r="AX176" s="22">
        <v>10.086484599424578</v>
      </c>
      <c r="AY176" s="22">
        <v>12.666886125654447</v>
      </c>
      <c r="AZ176" s="22">
        <v>13.79424040917301</v>
      </c>
      <c r="BA176" s="22">
        <v>10.795302439455552</v>
      </c>
      <c r="BB176" s="22">
        <v>4.8614238397698326</v>
      </c>
      <c r="BC176" s="22">
        <v>10.72453459942458</v>
      </c>
      <c r="BD176" s="22">
        <v>11.893360118255707</v>
      </c>
    </row>
    <row r="177" spans="2:56" ht="15" customHeight="1">
      <c r="B177" s="104">
        <v>0.70444450958239035</v>
      </c>
      <c r="D177" s="9">
        <v>32</v>
      </c>
      <c r="E177" s="9" t="s">
        <v>86</v>
      </c>
      <c r="F177" s="9" t="s">
        <v>110</v>
      </c>
      <c r="H177" s="21">
        <v>24</v>
      </c>
      <c r="I177" s="10"/>
      <c r="J177" s="9" t="s">
        <v>86</v>
      </c>
      <c r="K177" s="9" t="s">
        <v>86</v>
      </c>
      <c r="L177" s="22"/>
      <c r="M177" s="22">
        <v>53.233264949678492</v>
      </c>
      <c r="N177" s="22">
        <v>77.622723537252426</v>
      </c>
      <c r="O177" s="22">
        <v>71.141631559408779</v>
      </c>
      <c r="P177" s="22">
        <v>101.83723296992176</v>
      </c>
      <c r="Q177" s="22">
        <v>54.45929595962037</v>
      </c>
      <c r="R177" s="22">
        <v>61.261284904163134</v>
      </c>
      <c r="S177" s="22">
        <v>66.708732926154028</v>
      </c>
      <c r="T177" s="22">
        <v>84.417827550610411</v>
      </c>
      <c r="U177" s="22">
        <v>44.422965468023619</v>
      </c>
      <c r="V177" s="22">
        <v>49.768260514939882</v>
      </c>
      <c r="W177" s="22">
        <v>53.142213289235336</v>
      </c>
      <c r="X177" s="22">
        <v>76.856957322766249</v>
      </c>
      <c r="Y177" s="22">
        <v>56.409706429995126</v>
      </c>
      <c r="Z177" s="22">
        <v>66.356217380756647</v>
      </c>
      <c r="AA177" s="22">
        <v>50.837467412717039</v>
      </c>
      <c r="AB177" s="22">
        <v>77.828412621721753</v>
      </c>
      <c r="AC177" s="22">
        <v>45.913392196468365</v>
      </c>
      <c r="AD177" s="22">
        <v>51.918907850055014</v>
      </c>
      <c r="AE177" s="22">
        <v>50.355078208846251</v>
      </c>
      <c r="AF177" s="22">
        <v>76.429569777551094</v>
      </c>
      <c r="AG177" s="22">
        <v>46.192042110050039</v>
      </c>
      <c r="AH177" s="22">
        <v>52.765693604150727</v>
      </c>
      <c r="AI177" s="22">
        <v>70.923477041492305</v>
      </c>
      <c r="AJ177" s="22">
        <v>78.607480590607381</v>
      </c>
      <c r="AK177" s="22">
        <v>55.418799379609858</v>
      </c>
      <c r="AL177" s="22">
        <v>67.518781676124917</v>
      </c>
      <c r="AM177" s="22">
        <v>56.015818387590102</v>
      </c>
      <c r="AN177" s="22">
        <v>87.514333084895199</v>
      </c>
      <c r="AO177" s="22">
        <v>50.953707038425435</v>
      </c>
      <c r="AP177" s="22">
        <v>45.721453790055698</v>
      </c>
      <c r="AQ177" s="22">
        <v>46.444844854449073</v>
      </c>
      <c r="AR177" s="22">
        <v>72.26361791876451</v>
      </c>
      <c r="AS177" s="22">
        <v>41.369718890638637</v>
      </c>
      <c r="AT177" s="22">
        <v>47.383387495911514</v>
      </c>
      <c r="AU177" s="22">
        <v>49.077913460480914</v>
      </c>
      <c r="AV177" s="22">
        <v>72.074481221392205</v>
      </c>
      <c r="AW177" s="22">
        <v>43.242004263182892</v>
      </c>
      <c r="AX177" s="22">
        <v>45.755834788825709</v>
      </c>
      <c r="AY177" s="22">
        <v>46.559339593790391</v>
      </c>
      <c r="AZ177" s="22">
        <v>70.338694398368702</v>
      </c>
      <c r="BA177" s="22">
        <v>50.083785179997307</v>
      </c>
      <c r="BB177" s="22">
        <v>43.867921541006098</v>
      </c>
      <c r="BC177" s="22">
        <v>60.648757198279448</v>
      </c>
      <c r="BD177" s="22">
        <v>80.325085686798957</v>
      </c>
    </row>
    <row r="178" spans="2:56" ht="15" customHeight="1">
      <c r="B178" s="104">
        <v>0.92558797970314854</v>
      </c>
      <c r="D178" s="9">
        <v>33</v>
      </c>
      <c r="E178" s="9" t="s">
        <v>87</v>
      </c>
      <c r="F178" s="9" t="s">
        <v>110</v>
      </c>
      <c r="H178" s="21">
        <v>25</v>
      </c>
      <c r="I178" s="10"/>
      <c r="J178" s="9" t="s">
        <v>87</v>
      </c>
      <c r="K178" s="9" t="s">
        <v>87</v>
      </c>
      <c r="L178" s="22"/>
      <c r="M178" s="22">
        <v>39.418925121035983</v>
      </c>
      <c r="N178" s="22">
        <v>56.669648101996458</v>
      </c>
      <c r="O178" s="22">
        <v>55.160011611738867</v>
      </c>
      <c r="P178" s="22">
        <v>75.434385212795632</v>
      </c>
      <c r="Q178" s="22">
        <v>41.879205774694647</v>
      </c>
      <c r="R178" s="22">
        <v>43.032207045733216</v>
      </c>
      <c r="S178" s="22">
        <v>51.937372422734121</v>
      </c>
      <c r="T178" s="22">
        <v>61.646730241434028</v>
      </c>
      <c r="U178" s="22">
        <v>33.400833111150391</v>
      </c>
      <c r="V178" s="22">
        <v>32.478218340817406</v>
      </c>
      <c r="W178" s="22">
        <v>37.992113335691563</v>
      </c>
      <c r="X178" s="22">
        <v>56.315218611741301</v>
      </c>
      <c r="Y178" s="22">
        <v>43.90639174520436</v>
      </c>
      <c r="Z178" s="22">
        <v>50.825812648660118</v>
      </c>
      <c r="AA178" s="22">
        <v>35.348356472841019</v>
      </c>
      <c r="AB178" s="22">
        <v>57.695361424432669</v>
      </c>
      <c r="AC178" s="22">
        <v>32.907847924716592</v>
      </c>
      <c r="AD178" s="22">
        <v>36.70297639773824</v>
      </c>
      <c r="AE178" s="22">
        <v>36.805762410712695</v>
      </c>
      <c r="AF178" s="22">
        <v>58.329500682323371</v>
      </c>
      <c r="AG178" s="22">
        <v>33.884436824273472</v>
      </c>
      <c r="AH178" s="22">
        <v>37.950561103020355</v>
      </c>
      <c r="AI178" s="22">
        <v>57.072651808202906</v>
      </c>
      <c r="AJ178" s="22">
        <v>61.642547356215779</v>
      </c>
      <c r="AK178" s="22">
        <v>43.2448979162684</v>
      </c>
      <c r="AL178" s="22">
        <v>52.887625079162675</v>
      </c>
      <c r="AM178" s="22">
        <v>43.068232941989066</v>
      </c>
      <c r="AN178" s="22">
        <v>70.896262437663836</v>
      </c>
      <c r="AO178" s="22">
        <v>38.203100584251189</v>
      </c>
      <c r="AP178" s="22">
        <v>31.668217488857593</v>
      </c>
      <c r="AQ178" s="22">
        <v>33.238229670956919</v>
      </c>
      <c r="AR178" s="22">
        <v>55.755652126480136</v>
      </c>
      <c r="AS178" s="22">
        <v>29.21602341508811</v>
      </c>
      <c r="AT178" s="22">
        <v>33.451273352522819</v>
      </c>
      <c r="AU178" s="22">
        <v>35.923196512499572</v>
      </c>
      <c r="AV178" s="22">
        <v>55.852270856342216</v>
      </c>
      <c r="AW178" s="22">
        <v>31.288997046470342</v>
      </c>
      <c r="AX178" s="22">
        <v>32.009505860467016</v>
      </c>
      <c r="AY178" s="22">
        <v>33.815043702555734</v>
      </c>
      <c r="AZ178" s="22">
        <v>53.686230900176994</v>
      </c>
      <c r="BA178" s="22">
        <v>38.481120936475392</v>
      </c>
      <c r="BB178" s="22">
        <v>32.627401855029269</v>
      </c>
      <c r="BC178" s="22">
        <v>49.183273078925353</v>
      </c>
      <c r="BD178" s="22">
        <v>64.298892296753706</v>
      </c>
    </row>
    <row r="179" spans="2:56" ht="15" customHeight="1">
      <c r="B179" s="104">
        <v>0.54130297635538249</v>
      </c>
      <c r="D179" s="9">
        <v>34</v>
      </c>
      <c r="E179" s="9" t="s">
        <v>88</v>
      </c>
      <c r="F179" s="9" t="s">
        <v>110</v>
      </c>
      <c r="H179" s="21">
        <v>26</v>
      </c>
      <c r="I179" s="10"/>
      <c r="J179" s="9" t="s">
        <v>88</v>
      </c>
      <c r="K179" s="9" t="s">
        <v>88</v>
      </c>
      <c r="L179" s="22"/>
      <c r="M179" s="22">
        <v>3.8292373405999451</v>
      </c>
      <c r="N179" s="22">
        <v>5.7302384364131775</v>
      </c>
      <c r="O179" s="22">
        <v>4.3928929964461227</v>
      </c>
      <c r="P179" s="22">
        <v>6.4857197652968903</v>
      </c>
      <c r="Q179" s="22">
        <v>4.3352433570838738</v>
      </c>
      <c r="R179" s="22">
        <v>4.5416012185690713</v>
      </c>
      <c r="S179" s="22">
        <v>5.1891296414090178</v>
      </c>
      <c r="T179" s="22">
        <v>6.4940367574789182</v>
      </c>
      <c r="U179" s="22">
        <v>3.3718909731031403</v>
      </c>
      <c r="V179" s="22">
        <v>4.2435231954192556</v>
      </c>
      <c r="W179" s="22">
        <v>3.9891046816040232</v>
      </c>
      <c r="X179" s="22">
        <v>5.9823015510537001</v>
      </c>
      <c r="Y179" s="22">
        <v>3.5165555533758557</v>
      </c>
      <c r="Z179" s="22">
        <v>5.113314398927522</v>
      </c>
      <c r="AA179" s="22">
        <v>4.3306052000064597</v>
      </c>
      <c r="AB179" s="22">
        <v>6.6861226016924844</v>
      </c>
      <c r="AC179" s="22">
        <v>3.865870980575175</v>
      </c>
      <c r="AD179" s="22">
        <v>4.284280320687964</v>
      </c>
      <c r="AE179" s="22">
        <v>3.3860215183463982</v>
      </c>
      <c r="AF179" s="22">
        <v>6.823916004244821</v>
      </c>
      <c r="AG179" s="22">
        <v>3.5795640384890173</v>
      </c>
      <c r="AH179" s="22">
        <v>4.1006625723556942</v>
      </c>
      <c r="AI179" s="22">
        <v>3.6785009590962394</v>
      </c>
      <c r="AJ179" s="22">
        <v>6.1769109800895796</v>
      </c>
      <c r="AK179" s="22">
        <v>3.7644963381582759</v>
      </c>
      <c r="AL179" s="22">
        <v>4.7075480635677849</v>
      </c>
      <c r="AM179" s="22">
        <v>3.2375171360100801</v>
      </c>
      <c r="AN179" s="22">
        <v>6.2245152002868664</v>
      </c>
      <c r="AO179" s="22">
        <v>4.0395105710288188</v>
      </c>
      <c r="AP179" s="22">
        <v>3.830868017298247</v>
      </c>
      <c r="AQ179" s="22">
        <v>3.1979417259788088</v>
      </c>
      <c r="AR179" s="22">
        <v>5.9447603054093818</v>
      </c>
      <c r="AS179" s="22">
        <v>3.3496533021789636</v>
      </c>
      <c r="AT179" s="22">
        <v>3.9837752823440908</v>
      </c>
      <c r="AU179" s="22">
        <v>3.2655739233837759</v>
      </c>
      <c r="AV179" s="22">
        <v>5.8661234323579761</v>
      </c>
      <c r="AW179" s="22">
        <v>3.7026124468977981</v>
      </c>
      <c r="AX179" s="22">
        <v>4.0970666830793938</v>
      </c>
      <c r="AY179" s="22">
        <v>3.2843554743413597</v>
      </c>
      <c r="AZ179" s="22">
        <v>6.3171035988315225</v>
      </c>
      <c r="BA179" s="22">
        <v>4.2890121950461557</v>
      </c>
      <c r="BB179" s="22">
        <v>4.0628401852067331</v>
      </c>
      <c r="BC179" s="22">
        <v>4.7608698414108188</v>
      </c>
      <c r="BD179" s="22">
        <v>7.2779198937381739</v>
      </c>
    </row>
    <row r="180" spans="2:56" ht="15" customHeight="1">
      <c r="B180" s="104">
        <v>2.179460115091425E-2</v>
      </c>
      <c r="D180" s="9">
        <v>35</v>
      </c>
      <c r="E180" s="9" t="s">
        <v>89</v>
      </c>
      <c r="F180" s="9" t="s">
        <v>110</v>
      </c>
      <c r="H180" s="21">
        <v>27</v>
      </c>
      <c r="I180" s="10"/>
      <c r="J180" s="9" t="s">
        <v>89</v>
      </c>
      <c r="K180" s="9" t="s">
        <v>89</v>
      </c>
      <c r="L180" s="22"/>
      <c r="M180" s="22">
        <v>5.8555758739273207</v>
      </c>
      <c r="N180" s="22">
        <v>7.4715616215588048</v>
      </c>
      <c r="O180" s="22">
        <v>5.2670627056681756</v>
      </c>
      <c r="P180" s="22">
        <v>8.8746088912529739</v>
      </c>
      <c r="Q180" s="22">
        <v>4.1911626917058395</v>
      </c>
      <c r="R180" s="22">
        <v>6.0648084922942891</v>
      </c>
      <c r="S180" s="22">
        <v>4.3127773982172242</v>
      </c>
      <c r="T180" s="22">
        <v>7.2910701271914977</v>
      </c>
      <c r="U180" s="22">
        <v>3.6701483295501003</v>
      </c>
      <c r="V180" s="22">
        <v>4.9375487832697562</v>
      </c>
      <c r="W180" s="22">
        <v>4.9679616636026482</v>
      </c>
      <c r="X180" s="22">
        <v>4.7805421556505694</v>
      </c>
      <c r="Y180" s="22">
        <v>4.0570208250020112</v>
      </c>
      <c r="Z180" s="22">
        <v>4.4478124256712475</v>
      </c>
      <c r="AA180" s="22">
        <v>4.9155767329184243</v>
      </c>
      <c r="AB180" s="22">
        <v>4.9652065362225457</v>
      </c>
      <c r="AC180" s="22">
        <v>4.4716770364317897</v>
      </c>
      <c r="AD180" s="22">
        <v>4.2637012651817576</v>
      </c>
      <c r="AE180" s="22">
        <v>4.629673773172752</v>
      </c>
      <c r="AF180" s="22">
        <v>4.6198887657757304</v>
      </c>
      <c r="AG180" s="22">
        <v>4.5152454436832699</v>
      </c>
      <c r="AH180" s="22">
        <v>4.5892360534086674</v>
      </c>
      <c r="AI180" s="22">
        <v>5.1662585632945381</v>
      </c>
      <c r="AJ180" s="22">
        <v>4.7448456621014428</v>
      </c>
      <c r="AK180" s="22">
        <v>4.4958239415384114</v>
      </c>
      <c r="AL180" s="22">
        <v>4.340508750010418</v>
      </c>
      <c r="AM180" s="22">
        <v>4.7947803095909487</v>
      </c>
      <c r="AN180" s="22">
        <v>4.5964374469444911</v>
      </c>
      <c r="AO180" s="22">
        <v>4.8165958831454239</v>
      </c>
      <c r="AP180" s="22">
        <v>4.685435283899853</v>
      </c>
      <c r="AQ180" s="22">
        <v>5.1168854575133444</v>
      </c>
      <c r="AR180" s="22">
        <v>4.6912874868749936</v>
      </c>
      <c r="AS180" s="22">
        <v>4.940682173371564</v>
      </c>
      <c r="AT180" s="22">
        <v>4.4946142710446093</v>
      </c>
      <c r="AU180" s="22">
        <v>4.9420992645975721</v>
      </c>
      <c r="AV180" s="22">
        <v>4.5023423326920131</v>
      </c>
      <c r="AW180" s="22">
        <v>4.5027027698147544</v>
      </c>
      <c r="AX180" s="22">
        <v>4.4382238847792994</v>
      </c>
      <c r="AY180" s="22">
        <v>4.732503907293296</v>
      </c>
      <c r="AZ180" s="22">
        <v>4.3940265613601763</v>
      </c>
      <c r="BA180" s="22">
        <v>3.7533446484757564</v>
      </c>
      <c r="BB180" s="22">
        <v>3.1312910609201023</v>
      </c>
      <c r="BC180" s="22">
        <v>3.1995937712232765</v>
      </c>
      <c r="BD180" s="22">
        <v>3.4040220759070769</v>
      </c>
    </row>
    <row r="181" spans="2:56" ht="15" customHeight="1">
      <c r="B181" s="104">
        <v>-5.3567893413116074E-2</v>
      </c>
      <c r="D181" s="9">
        <v>36</v>
      </c>
      <c r="E181" s="9" t="s">
        <v>90</v>
      </c>
      <c r="F181" s="9" t="s">
        <v>110</v>
      </c>
      <c r="H181" s="21">
        <v>28</v>
      </c>
      <c r="I181" s="10"/>
      <c r="J181" s="9" t="s">
        <v>90</v>
      </c>
      <c r="K181" s="9" t="s">
        <v>90</v>
      </c>
      <c r="L181" s="22"/>
      <c r="M181" s="22">
        <v>4.1295266141152362</v>
      </c>
      <c r="N181" s="22">
        <v>7.7512753772839913</v>
      </c>
      <c r="O181" s="22">
        <v>6.3216642455556036</v>
      </c>
      <c r="P181" s="22">
        <v>11.042519100576248</v>
      </c>
      <c r="Q181" s="22">
        <v>4.0536841361360061</v>
      </c>
      <c r="R181" s="22">
        <v>7.6226681475665483</v>
      </c>
      <c r="S181" s="22">
        <v>5.2694534637936759</v>
      </c>
      <c r="T181" s="22">
        <v>8.9859904245059692</v>
      </c>
      <c r="U181" s="22">
        <v>3.9800930542199873</v>
      </c>
      <c r="V181" s="22">
        <v>8.1089701954334501</v>
      </c>
      <c r="W181" s="22">
        <v>6.1930336083371014</v>
      </c>
      <c r="X181" s="22">
        <v>9.7788950043206704</v>
      </c>
      <c r="Y181" s="22">
        <v>4.929738306412891</v>
      </c>
      <c r="Z181" s="22">
        <v>5.9692779074977533</v>
      </c>
      <c r="AA181" s="22">
        <v>6.2429290069511438</v>
      </c>
      <c r="AB181" s="22">
        <v>8.4817220593740643</v>
      </c>
      <c r="AC181" s="22">
        <v>4.6679962547448088</v>
      </c>
      <c r="AD181" s="22">
        <v>6.6679498664470493</v>
      </c>
      <c r="AE181" s="22">
        <v>5.5336205066144117</v>
      </c>
      <c r="AF181" s="22">
        <v>6.6562643252071698</v>
      </c>
      <c r="AG181" s="22">
        <v>4.2127958036042816</v>
      </c>
      <c r="AH181" s="22">
        <v>6.125233875366014</v>
      </c>
      <c r="AI181" s="22">
        <v>5.0060657108986151</v>
      </c>
      <c r="AJ181" s="22">
        <v>6.0431765922005773</v>
      </c>
      <c r="AK181" s="22">
        <v>3.9135811836447654</v>
      </c>
      <c r="AL181" s="22">
        <v>5.5830997833840321</v>
      </c>
      <c r="AM181" s="22">
        <v>4.9152880000000003</v>
      </c>
      <c r="AN181" s="22">
        <v>5.7971179999999993</v>
      </c>
      <c r="AO181" s="22">
        <v>3.8944999999999999</v>
      </c>
      <c r="AP181" s="22">
        <v>5.5369329999999994</v>
      </c>
      <c r="AQ181" s="22">
        <v>4.891788</v>
      </c>
      <c r="AR181" s="22">
        <v>5.8719179999999991</v>
      </c>
      <c r="AS181" s="22">
        <v>3.8633599999999992</v>
      </c>
      <c r="AT181" s="22">
        <v>5.4537245900000002</v>
      </c>
      <c r="AU181" s="22">
        <v>4.9470437600000006</v>
      </c>
      <c r="AV181" s="22">
        <v>5.8537445999999997</v>
      </c>
      <c r="AW181" s="22">
        <v>3.7476919999999998</v>
      </c>
      <c r="AX181" s="22">
        <v>5.211038360499999</v>
      </c>
      <c r="AY181" s="22">
        <v>4.7274365095999986</v>
      </c>
      <c r="AZ181" s="22">
        <v>5.9413333379999997</v>
      </c>
      <c r="BA181" s="22">
        <v>3.5603073999999992</v>
      </c>
      <c r="BB181" s="22">
        <v>4.0463884398499994</v>
      </c>
      <c r="BC181" s="22">
        <v>3.5050205067199998</v>
      </c>
      <c r="BD181" s="22">
        <v>5.3442514204000009</v>
      </c>
    </row>
    <row r="182" spans="2:56" ht="15" customHeight="1">
      <c r="B182" s="104">
        <v>0.7630620660512164</v>
      </c>
      <c r="D182" s="9">
        <v>37</v>
      </c>
      <c r="E182" s="9" t="s">
        <v>91</v>
      </c>
      <c r="F182" s="9" t="s">
        <v>110</v>
      </c>
      <c r="H182" s="21">
        <v>29</v>
      </c>
      <c r="I182" s="10"/>
      <c r="J182" s="9" t="s">
        <v>91</v>
      </c>
      <c r="K182" s="9" t="s">
        <v>91</v>
      </c>
      <c r="L182" s="22"/>
      <c r="M182" s="22">
        <v>65.358174583983086</v>
      </c>
      <c r="N182" s="22">
        <v>133.07776762927779</v>
      </c>
      <c r="O182" s="22">
        <v>69.545260502551685</v>
      </c>
      <c r="P182" s="22">
        <v>126.49346177103814</v>
      </c>
      <c r="Q182" s="22">
        <v>92.058126763075393</v>
      </c>
      <c r="R182" s="22">
        <v>75.743358641890751</v>
      </c>
      <c r="S182" s="22">
        <v>131.00510110866111</v>
      </c>
      <c r="T182" s="22">
        <v>122.78275394945143</v>
      </c>
      <c r="U182" s="22">
        <v>69.70740216963938</v>
      </c>
      <c r="V182" s="22">
        <v>81.83053684768069</v>
      </c>
      <c r="W182" s="22">
        <v>70.903058231644707</v>
      </c>
      <c r="X182" s="22">
        <v>94.888389287874048</v>
      </c>
      <c r="Y182" s="22">
        <v>58.201215440003025</v>
      </c>
      <c r="Z182" s="22">
        <v>94.615667691409669</v>
      </c>
      <c r="AA182" s="22">
        <v>71.109891062068527</v>
      </c>
      <c r="AB182" s="22">
        <v>112.5451115267294</v>
      </c>
      <c r="AC182" s="22">
        <v>65.056194280245123</v>
      </c>
      <c r="AD182" s="22">
        <v>54.012223144526338</v>
      </c>
      <c r="AE182" s="22">
        <v>57.884120822243219</v>
      </c>
      <c r="AF182" s="22">
        <v>97.486897493788689</v>
      </c>
      <c r="AG182" s="22">
        <v>71.191485061950814</v>
      </c>
      <c r="AH182" s="22">
        <v>60.53183962902267</v>
      </c>
      <c r="AI182" s="22">
        <v>71.653129716092593</v>
      </c>
      <c r="AJ182" s="22">
        <v>94.182346955797655</v>
      </c>
      <c r="AK182" s="22">
        <v>68.934514016775097</v>
      </c>
      <c r="AL182" s="22">
        <v>55.95323959361491</v>
      </c>
      <c r="AM182" s="22">
        <v>46.276366184067811</v>
      </c>
      <c r="AN182" s="22">
        <v>106.88191469267848</v>
      </c>
      <c r="AO182" s="22">
        <v>77.518903453397812</v>
      </c>
      <c r="AP182" s="22">
        <v>54.032811277027605</v>
      </c>
      <c r="AQ182" s="22">
        <v>59.133550827925411</v>
      </c>
      <c r="AR182" s="22">
        <v>75.83333292353305</v>
      </c>
      <c r="AS182" s="22">
        <v>53.089418489091734</v>
      </c>
      <c r="AT182" s="22">
        <v>47.941953156866347</v>
      </c>
      <c r="AU182" s="22">
        <v>64.461704139983368</v>
      </c>
      <c r="AV182" s="22">
        <v>79.69321405007291</v>
      </c>
      <c r="AW182" s="22">
        <v>55.303292240286979</v>
      </c>
      <c r="AX182" s="22">
        <v>43.879220696166414</v>
      </c>
      <c r="AY182" s="22">
        <v>43.877176078621943</v>
      </c>
      <c r="AZ182" s="22">
        <v>82.184224356137065</v>
      </c>
      <c r="BA182" s="22">
        <v>83.915938083697029</v>
      </c>
      <c r="BB182" s="22">
        <v>78.287163166256065</v>
      </c>
      <c r="BC182" s="22">
        <v>61.060324855746813</v>
      </c>
      <c r="BD182" s="22">
        <v>89.595346393733877</v>
      </c>
    </row>
    <row r="183" spans="2:56" ht="15" customHeight="1">
      <c r="B183" s="104">
        <v>1.670890010117509</v>
      </c>
      <c r="D183" s="9">
        <v>38</v>
      </c>
      <c r="E183" s="9" t="s">
        <v>92</v>
      </c>
      <c r="F183" s="9" t="s">
        <v>110</v>
      </c>
      <c r="H183" s="21">
        <v>30</v>
      </c>
      <c r="I183" s="10"/>
      <c r="J183" s="9" t="s">
        <v>92</v>
      </c>
      <c r="K183" s="9" t="s">
        <v>92</v>
      </c>
      <c r="L183" s="22"/>
      <c r="M183" s="22">
        <v>4.2179973093719036</v>
      </c>
      <c r="N183" s="22">
        <v>4.2032745385282455</v>
      </c>
      <c r="O183" s="22">
        <v>2.8742282349479678</v>
      </c>
      <c r="P183" s="22">
        <v>10.724628205525272</v>
      </c>
      <c r="Q183" s="22">
        <v>4.3813175547049932</v>
      </c>
      <c r="R183" s="22">
        <v>4.6115075803114216</v>
      </c>
      <c r="S183" s="22">
        <v>6.1779611295226342</v>
      </c>
      <c r="T183" s="22">
        <v>10.499794085935678</v>
      </c>
      <c r="U183" s="22">
        <v>3.8213223070213029</v>
      </c>
      <c r="V183" s="22">
        <v>3.8531265173786831</v>
      </c>
      <c r="W183" s="22">
        <v>2.5439184502753922</v>
      </c>
      <c r="X183" s="22">
        <v>8.1563254345765213</v>
      </c>
      <c r="Y183" s="22">
        <v>3.3876440387985998</v>
      </c>
      <c r="Z183" s="22">
        <v>3.5352543982122584</v>
      </c>
      <c r="AA183" s="22">
        <v>2.5473266595608535</v>
      </c>
      <c r="AB183" s="22">
        <v>7.3358312235147984</v>
      </c>
      <c r="AC183" s="22">
        <v>2.9099999999999993</v>
      </c>
      <c r="AD183" s="22">
        <v>2.8467999999999996</v>
      </c>
      <c r="AE183" s="22">
        <v>2.2049999999999996</v>
      </c>
      <c r="AF183" s="22">
        <v>7.1725000000000003</v>
      </c>
      <c r="AG183" s="22">
        <v>3.5599999999999996</v>
      </c>
      <c r="AH183" s="22">
        <v>2.2683449999999996</v>
      </c>
      <c r="AI183" s="22">
        <v>0.90200000000000036</v>
      </c>
      <c r="AJ183" s="22">
        <v>6.3230000000000004</v>
      </c>
      <c r="AK183" s="22">
        <v>2.6870000000000003</v>
      </c>
      <c r="AL183" s="22">
        <v>-0.72480500000000081</v>
      </c>
      <c r="AM183" s="22">
        <v>1.1399999999999995</v>
      </c>
      <c r="AN183" s="22">
        <v>6.0585000000000004</v>
      </c>
      <c r="AO183" s="22">
        <v>3.8689999999999989</v>
      </c>
      <c r="AP183" s="22">
        <v>3.3235000000000001</v>
      </c>
      <c r="AQ183" s="22">
        <v>1.7810000000000004</v>
      </c>
      <c r="AR183" s="22">
        <v>4.2280000000000006</v>
      </c>
      <c r="AS183" s="22">
        <v>2.4919999999999991</v>
      </c>
      <c r="AT183" s="22">
        <v>1.7134999999999996</v>
      </c>
      <c r="AU183" s="22">
        <v>1.5179999999999996</v>
      </c>
      <c r="AV183" s="22">
        <v>6.08385</v>
      </c>
      <c r="AW183" s="22">
        <v>3.0890000000000004</v>
      </c>
      <c r="AX183" s="22">
        <v>1.7789999999999999</v>
      </c>
      <c r="AY183" s="22">
        <v>2.4409999999999998</v>
      </c>
      <c r="AZ183" s="22">
        <v>5.6408499999999995</v>
      </c>
      <c r="BA183" s="22">
        <v>3.3140000000000001</v>
      </c>
      <c r="BB183" s="22">
        <v>2.6326499999999999</v>
      </c>
      <c r="BC183" s="22">
        <v>3.3470000000000004</v>
      </c>
      <c r="BD183" s="22">
        <v>5.5299999999999994</v>
      </c>
    </row>
    <row r="184" spans="2:56" ht="15" customHeight="1">
      <c r="B184" s="104">
        <v>0.84929006859631317</v>
      </c>
      <c r="D184" s="9">
        <v>39</v>
      </c>
      <c r="E184" s="9" t="s">
        <v>93</v>
      </c>
      <c r="F184" s="9" t="s">
        <v>110</v>
      </c>
      <c r="H184" s="21">
        <v>31</v>
      </c>
      <c r="I184" s="10"/>
      <c r="J184" s="9" t="s">
        <v>93</v>
      </c>
      <c r="K184" s="9" t="s">
        <v>93</v>
      </c>
      <c r="L184" s="22"/>
      <c r="M184" s="22">
        <v>20.856085526314491</v>
      </c>
      <c r="N184" s="22">
        <v>50.960398365736239</v>
      </c>
      <c r="O184" s="22">
        <v>24.691190678664032</v>
      </c>
      <c r="P184" s="22">
        <v>40.121607306473827</v>
      </c>
      <c r="Q184" s="22">
        <v>36.739781404228019</v>
      </c>
      <c r="R184" s="22">
        <v>22.442285803815256</v>
      </c>
      <c r="S184" s="22">
        <v>54.093054253799771</v>
      </c>
      <c r="T184" s="22">
        <v>41.146580287139358</v>
      </c>
      <c r="U184" s="22">
        <v>22.567517104412239</v>
      </c>
      <c r="V184" s="22">
        <v>34.726921656272125</v>
      </c>
      <c r="W184" s="22">
        <v>29.672916510569575</v>
      </c>
      <c r="X184" s="22">
        <v>31.957729665070197</v>
      </c>
      <c r="Y184" s="22">
        <v>23.069170524407532</v>
      </c>
      <c r="Z184" s="22">
        <v>42.395521832044821</v>
      </c>
      <c r="AA184" s="22">
        <v>32.314744442110261</v>
      </c>
      <c r="AB184" s="22">
        <v>45.604186065358391</v>
      </c>
      <c r="AC184" s="22">
        <v>28.519656418055895</v>
      </c>
      <c r="AD184" s="22">
        <v>21.482947073603675</v>
      </c>
      <c r="AE184" s="22">
        <v>25.048577150468205</v>
      </c>
      <c r="AF184" s="22">
        <v>36.205110071340947</v>
      </c>
      <c r="AG184" s="22">
        <v>32.660415467485002</v>
      </c>
      <c r="AH184" s="22">
        <v>25.186128964386398</v>
      </c>
      <c r="AI184" s="22">
        <v>31.407473664141911</v>
      </c>
      <c r="AJ184" s="22">
        <v>36.882286360664921</v>
      </c>
      <c r="AK184" s="22">
        <v>32.005580761960658</v>
      </c>
      <c r="AL184" s="22">
        <v>24.034235192088037</v>
      </c>
      <c r="AM184" s="22">
        <v>18.498899220467965</v>
      </c>
      <c r="AN184" s="22">
        <v>46.576458160225712</v>
      </c>
      <c r="AO184" s="22">
        <v>37.973192518307485</v>
      </c>
      <c r="AP184" s="22">
        <v>22.568651508815773</v>
      </c>
      <c r="AQ184" s="22">
        <v>26.969429536901295</v>
      </c>
      <c r="AR184" s="22">
        <v>29.46</v>
      </c>
      <c r="AS184" s="22">
        <v>25.235379200000001</v>
      </c>
      <c r="AT184" s="22">
        <v>20.990000000000002</v>
      </c>
      <c r="AU184" s="22">
        <v>30.122575386318644</v>
      </c>
      <c r="AV184" s="22">
        <v>30.54</v>
      </c>
      <c r="AW184" s="22">
        <v>24.599999999999998</v>
      </c>
      <c r="AX184" s="22">
        <v>18.568999999999999</v>
      </c>
      <c r="AY184" s="22">
        <v>19.03</v>
      </c>
      <c r="AZ184" s="22">
        <v>38.270000000000003</v>
      </c>
      <c r="BA184" s="22">
        <v>47.657000000000004</v>
      </c>
      <c r="BB184" s="22">
        <v>45.46</v>
      </c>
      <c r="BC184" s="22">
        <v>34.207500000000003</v>
      </c>
      <c r="BD184" s="22">
        <v>45.12</v>
      </c>
    </row>
    <row r="185" spans="2:56" ht="15" customHeight="1">
      <c r="B185" s="104">
        <v>1.3082706766917291</v>
      </c>
      <c r="D185" s="9">
        <v>40</v>
      </c>
      <c r="E185" s="9" t="s">
        <v>94</v>
      </c>
      <c r="F185" s="9" t="s">
        <v>110</v>
      </c>
      <c r="H185" s="21">
        <v>32</v>
      </c>
      <c r="I185" s="10"/>
      <c r="J185" s="9" t="s">
        <v>94</v>
      </c>
      <c r="K185" s="9" t="s">
        <v>94</v>
      </c>
      <c r="L185" s="22"/>
      <c r="M185" s="22">
        <v>5.1661590257879615</v>
      </c>
      <c r="N185" s="22">
        <v>6.514095988538684</v>
      </c>
      <c r="O185" s="22">
        <v>5.1965247134670483</v>
      </c>
      <c r="P185" s="22">
        <v>17.336638968481381</v>
      </c>
      <c r="Q185" s="22">
        <v>3.929800724637678</v>
      </c>
      <c r="R185" s="22">
        <v>5.4820652173913054</v>
      </c>
      <c r="S185" s="22">
        <v>3.7554064764492754</v>
      </c>
      <c r="T185" s="22">
        <v>13.752672101449278</v>
      </c>
      <c r="U185" s="22">
        <v>3.3881109550561765</v>
      </c>
      <c r="V185" s="22">
        <v>4.6075140449438203</v>
      </c>
      <c r="W185" s="22">
        <v>3.0924087078651668</v>
      </c>
      <c r="X185" s="22">
        <v>11.471404494382014</v>
      </c>
      <c r="Y185" s="22">
        <v>3.2323437500000014</v>
      </c>
      <c r="Z185" s="22">
        <v>4.3290625</v>
      </c>
      <c r="AA185" s="22">
        <v>3.1851562500000004</v>
      </c>
      <c r="AB185" s="22">
        <v>10.3675</v>
      </c>
      <c r="AC185" s="22">
        <v>3.0450000000000039</v>
      </c>
      <c r="AD185" s="22">
        <v>4.1449999999999996</v>
      </c>
      <c r="AE185" s="22">
        <v>3.0250000000000004</v>
      </c>
      <c r="AF185" s="22">
        <v>9.6750000000000007</v>
      </c>
      <c r="AG185" s="22">
        <v>2.8700000000000014</v>
      </c>
      <c r="AH185" s="22">
        <v>3.9899999999999993</v>
      </c>
      <c r="AI185" s="22">
        <v>2.9700000000000029</v>
      </c>
      <c r="AJ185" s="22">
        <v>9.399999999999995</v>
      </c>
      <c r="AK185" s="22">
        <v>2.8099999999999965</v>
      </c>
      <c r="AL185" s="22">
        <v>3.9899999999999993</v>
      </c>
      <c r="AM185" s="22">
        <v>2.9500000000000037</v>
      </c>
      <c r="AN185" s="22">
        <v>9.2070000000000007</v>
      </c>
      <c r="AO185" s="22">
        <v>2.7549999999999994</v>
      </c>
      <c r="AP185" s="22">
        <v>3.9350000000000023</v>
      </c>
      <c r="AQ185" s="22">
        <v>2.9300000000000037</v>
      </c>
      <c r="AR185" s="22">
        <v>9.2050000000000018</v>
      </c>
      <c r="AS185" s="22">
        <v>2.6917500000000012</v>
      </c>
      <c r="AT185" s="22">
        <v>3.9117499999999987</v>
      </c>
      <c r="AU185" s="22">
        <v>2.8617500000000025</v>
      </c>
      <c r="AV185" s="22">
        <v>9.0767499999999988</v>
      </c>
      <c r="AW185" s="22">
        <v>2.661337500000001</v>
      </c>
      <c r="AX185" s="22">
        <v>3.8193375000000001</v>
      </c>
      <c r="AY185" s="22">
        <v>2.8113374999999952</v>
      </c>
      <c r="AZ185" s="22">
        <v>8.8833375000000032</v>
      </c>
      <c r="BA185" s="22">
        <v>2.0420000000000034</v>
      </c>
      <c r="BB185" s="22">
        <v>1.7649999999999992</v>
      </c>
      <c r="BC185" s="22">
        <v>2.3903374999999993</v>
      </c>
      <c r="BD185" s="22">
        <v>8.0820124999999923</v>
      </c>
    </row>
    <row r="186" spans="2:56" ht="15" customHeight="1">
      <c r="B186" s="104">
        <v>0.20718131184411215</v>
      </c>
      <c r="D186" s="9">
        <v>41</v>
      </c>
      <c r="E186" s="9" t="s">
        <v>95</v>
      </c>
      <c r="F186" s="9" t="s">
        <v>110</v>
      </c>
      <c r="H186" s="21">
        <v>33</v>
      </c>
      <c r="I186" s="10"/>
      <c r="J186" s="9" t="s">
        <v>95</v>
      </c>
      <c r="K186" s="9" t="s">
        <v>95</v>
      </c>
      <c r="L186" s="22"/>
      <c r="M186" s="22">
        <v>2.5197539974238747</v>
      </c>
      <c r="N186" s="22">
        <v>3.1901258394162899</v>
      </c>
      <c r="O186" s="22">
        <v>2.4500028381282268</v>
      </c>
      <c r="P186" s="22">
        <v>3.4185239845432518</v>
      </c>
      <c r="Q186" s="22">
        <v>1.8657364239373999</v>
      </c>
      <c r="R186" s="22">
        <v>2.2659193643848479</v>
      </c>
      <c r="S186" s="22">
        <v>1.6739858603231963</v>
      </c>
      <c r="T186" s="22">
        <v>2.3619241797664356</v>
      </c>
      <c r="U186" s="22">
        <v>1.8105107474736559</v>
      </c>
      <c r="V186" s="22">
        <v>2.3012973610735834</v>
      </c>
      <c r="W186" s="22">
        <v>1.7338845938575167</v>
      </c>
      <c r="X186" s="22">
        <v>2.5329436532828971</v>
      </c>
      <c r="Y186" s="22">
        <v>1.5520026779597229</v>
      </c>
      <c r="Z186" s="22">
        <v>1.8751986063796322</v>
      </c>
      <c r="AA186" s="22">
        <v>2.0114049664369196</v>
      </c>
      <c r="AB186" s="22">
        <v>2.3334706119734894</v>
      </c>
      <c r="AC186" s="22">
        <v>1.7555847500504751</v>
      </c>
      <c r="AD186" s="22">
        <v>2.175067750143945</v>
      </c>
      <c r="AE186" s="22">
        <v>1.8541870827348239</v>
      </c>
      <c r="AF186" s="22">
        <v>2.5224196474099707</v>
      </c>
      <c r="AG186" s="22">
        <v>1.7447138123488874</v>
      </c>
      <c r="AH186" s="22">
        <v>2.0690891085570624</v>
      </c>
      <c r="AI186" s="22">
        <v>2.0321162443184386</v>
      </c>
      <c r="AJ186" s="22">
        <v>2.6456920362180978</v>
      </c>
      <c r="AK186" s="22">
        <v>1.7265888805341267</v>
      </c>
      <c r="AL186" s="22">
        <v>2.0599714368889823</v>
      </c>
      <c r="AM186" s="22">
        <v>1.8884212705207328</v>
      </c>
      <c r="AN186" s="22">
        <v>2.586316374172807</v>
      </c>
      <c r="AO186" s="22">
        <v>1.7476713739399079</v>
      </c>
      <c r="AP186" s="22">
        <v>2.088426033614267</v>
      </c>
      <c r="AQ186" s="22">
        <v>1.9068417884619502</v>
      </c>
      <c r="AR186" s="22">
        <v>2.6434414799418926</v>
      </c>
      <c r="AS186" s="22">
        <v>1.807060819437585</v>
      </c>
      <c r="AT186" s="22">
        <v>2.1823724999040639</v>
      </c>
      <c r="AU186" s="22">
        <v>1.9831650958800837</v>
      </c>
      <c r="AV186" s="22">
        <v>2.7156340479950472</v>
      </c>
      <c r="AW186" s="22">
        <v>1.8449958119434569</v>
      </c>
      <c r="AX186" s="22">
        <v>2.2279831146804452</v>
      </c>
      <c r="AY186" s="22">
        <v>2.0205453617331877</v>
      </c>
      <c r="AZ186" s="22">
        <v>2.755468558714973</v>
      </c>
      <c r="BA186" s="22">
        <v>1.7193162472671137</v>
      </c>
      <c r="BB186" s="22">
        <v>1.5719659535410746</v>
      </c>
      <c r="BC186" s="22">
        <v>1.5010821958154554</v>
      </c>
      <c r="BD186" s="22">
        <v>2.1040863947199782</v>
      </c>
    </row>
    <row r="187" spans="2:56" ht="15" customHeight="1">
      <c r="B187" s="104">
        <v>1.5198893561115319</v>
      </c>
      <c r="D187" s="9">
        <v>42</v>
      </c>
      <c r="E187" s="9" t="s">
        <v>96</v>
      </c>
      <c r="F187" s="9" t="s">
        <v>110</v>
      </c>
      <c r="H187" s="21">
        <v>34</v>
      </c>
      <c r="I187" s="10"/>
      <c r="J187" s="9" t="s">
        <v>96</v>
      </c>
      <c r="K187" s="9" t="s">
        <v>96</v>
      </c>
      <c r="L187" s="22"/>
      <c r="M187" s="22">
        <v>6.7914736609609436</v>
      </c>
      <c r="N187" s="22">
        <v>10.788352262747361</v>
      </c>
      <c r="O187" s="22">
        <v>6.4991920229756204</v>
      </c>
      <c r="P187" s="22">
        <v>16.746084440447145</v>
      </c>
      <c r="Q187" s="22">
        <v>6.9193469938453527</v>
      </c>
      <c r="R187" s="22">
        <v>8.5112511363862726</v>
      </c>
      <c r="S187" s="22">
        <v>9.4598892175648039</v>
      </c>
      <c r="T187" s="22">
        <v>13.898742291509656</v>
      </c>
      <c r="U187" s="22">
        <v>6.9585691102010507</v>
      </c>
      <c r="V187" s="22">
        <v>9.2541188412052158</v>
      </c>
      <c r="W187" s="22">
        <v>5.4790935226381059</v>
      </c>
      <c r="X187" s="22">
        <v>13.306121510117439</v>
      </c>
      <c r="Y187" s="22">
        <v>5.921507805918619</v>
      </c>
      <c r="Z187" s="22">
        <v>6.3891097449294234</v>
      </c>
      <c r="AA187" s="22">
        <v>6.3883126998872566</v>
      </c>
      <c r="AB187" s="22">
        <v>13.961041342896962</v>
      </c>
      <c r="AC187" s="22">
        <v>6.359676904940299</v>
      </c>
      <c r="AD187" s="22">
        <v>5.6351608234426118</v>
      </c>
      <c r="AE187" s="22">
        <v>6.4431852330381574</v>
      </c>
      <c r="AF187" s="22">
        <v>14.884504249627728</v>
      </c>
      <c r="AG187" s="22">
        <v>5.8862797391959472</v>
      </c>
      <c r="AH187" s="22">
        <v>6.1014235244534074</v>
      </c>
      <c r="AI187" s="22">
        <v>7.484304851565156</v>
      </c>
      <c r="AJ187" s="22">
        <v>14.909227163514778</v>
      </c>
      <c r="AK187" s="22">
        <v>7.0505577745451991</v>
      </c>
      <c r="AL187" s="22">
        <v>7.3273878612184049</v>
      </c>
      <c r="AM187" s="22">
        <v>7.4256070671091017</v>
      </c>
      <c r="AN187" s="22">
        <v>15.326374445258455</v>
      </c>
      <c r="AO187" s="22">
        <v>7.0846951992354334</v>
      </c>
      <c r="AP187" s="22">
        <v>5.9416908348842252</v>
      </c>
      <c r="AQ187" s="22">
        <v>7.1694494250738314</v>
      </c>
      <c r="AR187" s="22">
        <v>13.355203628641148</v>
      </c>
      <c r="AS187" s="22">
        <v>6.0317705513091386</v>
      </c>
      <c r="AT187" s="22">
        <v>6.6244600157272835</v>
      </c>
      <c r="AU187" s="22">
        <v>8.3613934690968854</v>
      </c>
      <c r="AV187" s="22">
        <v>13.60872634923861</v>
      </c>
      <c r="AW187" s="22">
        <v>7.457523272171021</v>
      </c>
      <c r="AX187" s="22">
        <v>5.9457440847084619</v>
      </c>
      <c r="AY187" s="22">
        <v>6.808531076226263</v>
      </c>
      <c r="AZ187" s="22">
        <v>12.017368535432592</v>
      </c>
      <c r="BA187" s="22">
        <v>6.8022661805488962</v>
      </c>
      <c r="BB187" s="22">
        <v>5.8005514271150069</v>
      </c>
      <c r="BC187" s="22">
        <v>6.4226476949288482</v>
      </c>
      <c r="BD187" s="22">
        <v>11.001369011021392</v>
      </c>
    </row>
    <row r="188" spans="2:56" ht="15" customHeight="1">
      <c r="B188" s="104">
        <v>0.35997855867791984</v>
      </c>
      <c r="D188" s="9">
        <v>43</v>
      </c>
      <c r="E188" s="9" t="s">
        <v>97</v>
      </c>
      <c r="F188" s="9" t="s">
        <v>110</v>
      </c>
      <c r="H188" s="21">
        <v>35</v>
      </c>
      <c r="I188" s="10"/>
      <c r="J188" s="9" t="s">
        <v>97</v>
      </c>
      <c r="K188" s="9" t="s">
        <v>97</v>
      </c>
      <c r="L188" s="22"/>
      <c r="M188" s="22">
        <v>13.661360841423948</v>
      </c>
      <c r="N188" s="22">
        <v>33.972940291262141</v>
      </c>
      <c r="O188" s="22">
        <v>15.580899029126215</v>
      </c>
      <c r="P188" s="22">
        <v>23.665044012944982</v>
      </c>
      <c r="Q188" s="22">
        <v>24.597273753684618</v>
      </c>
      <c r="R188" s="22">
        <v>17.407180432256816</v>
      </c>
      <c r="S188" s="22">
        <v>30.273841426942354</v>
      </c>
      <c r="T188" s="22">
        <v>24.477855025066162</v>
      </c>
      <c r="U188" s="22">
        <v>21.424346328748893</v>
      </c>
      <c r="V188" s="22">
        <v>13.501880627855009</v>
      </c>
      <c r="W188" s="22">
        <v>13.197918798678892</v>
      </c>
      <c r="X188" s="22">
        <v>14.068040693088832</v>
      </c>
      <c r="Y188" s="22">
        <v>11.635592022499999</v>
      </c>
      <c r="Z188" s="22">
        <v>19.521125793611109</v>
      </c>
      <c r="AA188" s="22">
        <v>12.450136177083332</v>
      </c>
      <c r="AB188" s="22">
        <v>18.129147033333332</v>
      </c>
      <c r="AC188" s="22">
        <v>12.488649999999998</v>
      </c>
      <c r="AD188" s="22">
        <v>9.7897777777777772</v>
      </c>
      <c r="AE188" s="22">
        <v>10.447605555555555</v>
      </c>
      <c r="AF188" s="22">
        <v>15.001333333333331</v>
      </c>
      <c r="AG188" s="22">
        <v>13.8409</v>
      </c>
      <c r="AH188" s="22">
        <v>10.986055555555556</v>
      </c>
      <c r="AI188" s="22">
        <v>13.620722222222222</v>
      </c>
      <c r="AJ188" s="22">
        <v>11.9</v>
      </c>
      <c r="AK188" s="22">
        <v>11.68</v>
      </c>
      <c r="AL188" s="22">
        <v>10.7</v>
      </c>
      <c r="AM188" s="22">
        <v>8.3000000000000007</v>
      </c>
      <c r="AN188" s="22">
        <v>14.940799999999999</v>
      </c>
      <c r="AO188" s="22">
        <v>13.4</v>
      </c>
      <c r="AP188" s="22">
        <v>9</v>
      </c>
      <c r="AQ188" s="22">
        <v>10.45</v>
      </c>
      <c r="AR188" s="22">
        <v>9.6300000000000008</v>
      </c>
      <c r="AS188" s="22">
        <v>8.23</v>
      </c>
      <c r="AT188" s="22">
        <v>7.05</v>
      </c>
      <c r="AU188" s="22">
        <v>11.14</v>
      </c>
      <c r="AV188" s="22">
        <v>10.130000000000001</v>
      </c>
      <c r="AW188" s="22">
        <v>8.91</v>
      </c>
      <c r="AX188" s="22">
        <v>6.74</v>
      </c>
      <c r="AY188" s="22">
        <v>6.4850000000000003</v>
      </c>
      <c r="AZ188" s="22">
        <v>7.6850000000000005</v>
      </c>
      <c r="BA188" s="22">
        <v>14</v>
      </c>
      <c r="BB188" s="22">
        <v>11.8</v>
      </c>
      <c r="BC188" s="22">
        <v>7.5</v>
      </c>
      <c r="BD188" s="22">
        <v>9.6</v>
      </c>
    </row>
    <row r="189" spans="2:56" ht="15" customHeight="1">
      <c r="B189" s="104">
        <v>0.49126473563798267</v>
      </c>
      <c r="D189" s="9">
        <v>44</v>
      </c>
      <c r="E189" s="9" t="s">
        <v>132</v>
      </c>
      <c r="F189" s="9" t="s">
        <v>110</v>
      </c>
      <c r="H189" s="21">
        <v>36</v>
      </c>
      <c r="I189" s="10"/>
      <c r="J189" s="9" t="s">
        <v>132</v>
      </c>
      <c r="K189" s="9" t="s">
        <v>132</v>
      </c>
      <c r="L189" s="22"/>
      <c r="M189" s="22">
        <v>2.3814544718774999</v>
      </c>
      <c r="N189" s="22">
        <v>6.0057268987106243</v>
      </c>
      <c r="O189" s="22">
        <v>2.5397270336018751</v>
      </c>
      <c r="P189" s="22">
        <v>2.81036328074125</v>
      </c>
      <c r="Q189" s="22">
        <v>2.3333286008264325</v>
      </c>
      <c r="R189" s="22">
        <v>1.7399957407437898</v>
      </c>
      <c r="S189" s="22">
        <v>6.4394259482299763</v>
      </c>
      <c r="T189" s="22">
        <v>4.5866515226445852</v>
      </c>
      <c r="U189" s="22">
        <v>1.5005490260597749</v>
      </c>
      <c r="V189" s="22">
        <v>2.5010167149255089</v>
      </c>
      <c r="W189" s="22">
        <v>3.2576129694265172</v>
      </c>
      <c r="X189" s="22">
        <v>3.1572075451389554</v>
      </c>
      <c r="Y189" s="22">
        <v>1.9666199864846505</v>
      </c>
      <c r="Z189" s="22">
        <v>4.0714811478213333</v>
      </c>
      <c r="AA189" s="22">
        <v>2.9313896827738839</v>
      </c>
      <c r="AB189" s="22">
        <v>4.0174859528909348</v>
      </c>
      <c r="AC189" s="22">
        <v>2.8556504023252742</v>
      </c>
      <c r="AD189" s="22">
        <v>1.9366831031933327</v>
      </c>
      <c r="AE189" s="22">
        <v>2.3242501153182551</v>
      </c>
      <c r="AF189" s="22">
        <v>3.1145692196878221</v>
      </c>
      <c r="AG189" s="22">
        <v>2.9500669322249999</v>
      </c>
      <c r="AH189" s="22">
        <v>2.4713552112250001</v>
      </c>
      <c r="AI189" s="22">
        <v>3.5291816543149999</v>
      </c>
      <c r="AJ189" s="22">
        <v>3.2497273321400009</v>
      </c>
      <c r="AK189" s="22">
        <v>2.9198248286499999</v>
      </c>
      <c r="AL189" s="22">
        <v>2.3386774427000003</v>
      </c>
      <c r="AM189" s="22">
        <v>1.8930666683500004</v>
      </c>
      <c r="AN189" s="22">
        <v>3.6854448757350005</v>
      </c>
      <c r="AO189" s="22">
        <v>2.9797330191000002</v>
      </c>
      <c r="AP189" s="22">
        <v>2.0146741102750001</v>
      </c>
      <c r="AQ189" s="22">
        <v>2.585582648375</v>
      </c>
      <c r="AR189" s="22">
        <v>2.1029072939500009</v>
      </c>
      <c r="AS189" s="22">
        <v>1.7945149677000001</v>
      </c>
      <c r="AT189" s="22">
        <v>1.3884758821249998</v>
      </c>
      <c r="AU189" s="22">
        <v>2.7618739412150002</v>
      </c>
      <c r="AV189" s="22">
        <v>2.2363753321549997</v>
      </c>
      <c r="AW189" s="22">
        <v>1.7472593751274998</v>
      </c>
      <c r="AX189" s="22">
        <v>1.1708960164675002</v>
      </c>
      <c r="AY189" s="22">
        <v>1.0536976843499999</v>
      </c>
      <c r="AZ189" s="22">
        <v>2.2674757620450001</v>
      </c>
      <c r="BA189" s="22">
        <v>2.7858122384150006</v>
      </c>
      <c r="BB189" s="22">
        <v>3.2508528174000002</v>
      </c>
      <c r="BC189" s="22">
        <v>2.4058208290500014</v>
      </c>
      <c r="BD189" s="22">
        <v>3.1247069544000001</v>
      </c>
    </row>
    <row r="190" spans="2:56" ht="15" customHeight="1">
      <c r="B190" s="104">
        <v>0.1396322319364276</v>
      </c>
      <c r="D190" s="9">
        <v>45</v>
      </c>
      <c r="E190" s="9" t="s">
        <v>98</v>
      </c>
      <c r="F190" s="9" t="s">
        <v>110</v>
      </c>
      <c r="H190" s="21">
        <v>37</v>
      </c>
      <c r="I190" s="10"/>
      <c r="J190" s="9" t="s">
        <v>98</v>
      </c>
      <c r="K190" s="9" t="s">
        <v>98</v>
      </c>
      <c r="L190" s="22"/>
      <c r="M190" s="22">
        <v>9.763889750822468</v>
      </c>
      <c r="N190" s="22">
        <v>17.442853444338219</v>
      </c>
      <c r="O190" s="22">
        <v>9.7134959516407058</v>
      </c>
      <c r="P190" s="22">
        <v>11.670571571881037</v>
      </c>
      <c r="Q190" s="22">
        <v>11.291541307210903</v>
      </c>
      <c r="R190" s="22">
        <v>13.28315336660104</v>
      </c>
      <c r="S190" s="22">
        <v>19.131536795829078</v>
      </c>
      <c r="T190" s="22">
        <v>12.058534455940279</v>
      </c>
      <c r="U190" s="22">
        <v>8.2364765906662871</v>
      </c>
      <c r="V190" s="22">
        <v>11.084661084026756</v>
      </c>
      <c r="W190" s="22">
        <v>11.925304678333546</v>
      </c>
      <c r="X190" s="22">
        <v>10.238616292217205</v>
      </c>
      <c r="Y190" s="22">
        <v>7.4363346339338987</v>
      </c>
      <c r="Z190" s="22">
        <v>12.498913668411095</v>
      </c>
      <c r="AA190" s="22">
        <v>9.2814201842160262</v>
      </c>
      <c r="AB190" s="22">
        <v>10.796449296761487</v>
      </c>
      <c r="AC190" s="22">
        <v>7.1219758048731778</v>
      </c>
      <c r="AD190" s="22">
        <v>6.0007866163649997</v>
      </c>
      <c r="AE190" s="22">
        <v>6.5363156851282138</v>
      </c>
      <c r="AF190" s="22">
        <v>8.9114609723888751</v>
      </c>
      <c r="AG190" s="22">
        <v>7.6791091106959826</v>
      </c>
      <c r="AH190" s="22">
        <v>7.4594422648452392</v>
      </c>
      <c r="AI190" s="22">
        <v>9.7073310795298582</v>
      </c>
      <c r="AJ190" s="22">
        <v>8.8724140632598587</v>
      </c>
      <c r="AK190" s="22">
        <v>8.0549617710851287</v>
      </c>
      <c r="AL190" s="22">
        <v>6.2277726607194879</v>
      </c>
      <c r="AM190" s="22">
        <v>4.1803719576200002</v>
      </c>
      <c r="AN190" s="22">
        <v>8.5010208372865002</v>
      </c>
      <c r="AO190" s="22">
        <v>7.7096113428150002</v>
      </c>
      <c r="AP190" s="22">
        <v>5.160868789438334</v>
      </c>
      <c r="AQ190" s="22">
        <v>5.3412474291133334</v>
      </c>
      <c r="AR190" s="22">
        <v>5.2087805210000004</v>
      </c>
      <c r="AS190" s="22">
        <v>4.8069429506450003</v>
      </c>
      <c r="AT190" s="22">
        <v>4.0813947591100002</v>
      </c>
      <c r="AU190" s="22">
        <v>5.7129462474727495</v>
      </c>
      <c r="AV190" s="22">
        <v>5.3018783206842492</v>
      </c>
      <c r="AW190" s="22">
        <v>4.9931762810450007</v>
      </c>
      <c r="AX190" s="22">
        <v>3.6272599803099999</v>
      </c>
      <c r="AY190" s="22">
        <v>3.2270644563125002</v>
      </c>
      <c r="AZ190" s="22">
        <v>4.6647239999445</v>
      </c>
      <c r="BA190" s="22">
        <v>5.5955434174660006</v>
      </c>
      <c r="BB190" s="22">
        <v>6.0061429682000007</v>
      </c>
      <c r="BC190" s="22">
        <v>3.2859366359525</v>
      </c>
      <c r="BD190" s="22">
        <v>5.0331715335924994</v>
      </c>
    </row>
    <row r="191" spans="2:56" ht="15" customHeight="1">
      <c r="B191" s="104">
        <v>0.37258028053985459</v>
      </c>
      <c r="D191" s="9">
        <v>46</v>
      </c>
      <c r="E191" s="9" t="s">
        <v>99</v>
      </c>
      <c r="F191" s="9" t="s">
        <v>110</v>
      </c>
      <c r="H191" s="21">
        <v>38</v>
      </c>
      <c r="I191" s="10"/>
      <c r="J191" s="9" t="s">
        <v>99</v>
      </c>
      <c r="K191" s="9" t="s">
        <v>99</v>
      </c>
      <c r="L191" s="22"/>
      <c r="M191" s="22">
        <v>763.53118495038211</v>
      </c>
      <c r="N191" s="22">
        <v>697.29388087888958</v>
      </c>
      <c r="O191" s="22">
        <v>806.77041216459509</v>
      </c>
      <c r="P191" s="22">
        <v>869.95016602413011</v>
      </c>
      <c r="Q191" s="22">
        <v>930.43896991658562</v>
      </c>
      <c r="R191" s="22">
        <v>809.14016331559833</v>
      </c>
      <c r="S191" s="22">
        <v>844.39819631784792</v>
      </c>
      <c r="T191" s="22">
        <v>804.23923489172512</v>
      </c>
      <c r="U191" s="22">
        <v>838.6527221632175</v>
      </c>
      <c r="V191" s="22">
        <v>734.35910263740402</v>
      </c>
      <c r="W191" s="22">
        <v>760.33961816418855</v>
      </c>
      <c r="X191" s="22">
        <v>886.39627850751003</v>
      </c>
      <c r="Y191" s="22">
        <v>993.43143155451844</v>
      </c>
      <c r="Z191" s="22">
        <v>1358.7882783541882</v>
      </c>
      <c r="AA191" s="22">
        <v>901.35662923217069</v>
      </c>
      <c r="AB191" s="22">
        <v>892.32323564483431</v>
      </c>
      <c r="AC191" s="22">
        <v>858.16668293326757</v>
      </c>
      <c r="AD191" s="22">
        <v>784.31970402701381</v>
      </c>
      <c r="AE191" s="22">
        <v>786.36111865677822</v>
      </c>
      <c r="AF191" s="22">
        <v>892.77659866448153</v>
      </c>
      <c r="AG191" s="22">
        <v>821.68558597083529</v>
      </c>
      <c r="AH191" s="22">
        <v>687.83676994033181</v>
      </c>
      <c r="AI191" s="22">
        <v>875.74455732530942</v>
      </c>
      <c r="AJ191" s="22">
        <v>882.43269927675556</v>
      </c>
      <c r="AK191" s="22">
        <v>698.35819726004274</v>
      </c>
      <c r="AL191" s="22">
        <v>614.34006796380231</v>
      </c>
      <c r="AM191" s="22">
        <v>645.8352301261616</v>
      </c>
      <c r="AN191" s="22">
        <v>939.92049880743207</v>
      </c>
      <c r="AO191" s="22">
        <v>770.08490784909759</v>
      </c>
      <c r="AP191" s="22">
        <v>706.99402532565841</v>
      </c>
      <c r="AQ191" s="22">
        <v>677.71600019512346</v>
      </c>
      <c r="AR191" s="22">
        <v>839.93449942425377</v>
      </c>
      <c r="AS191" s="22">
        <v>715.91750020602001</v>
      </c>
      <c r="AT191" s="22">
        <v>694.4080996679711</v>
      </c>
      <c r="AU191" s="22">
        <v>761.85123817779072</v>
      </c>
      <c r="AV191" s="22">
        <v>839.47636680571156</v>
      </c>
      <c r="AW191" s="22">
        <v>718.59916413591668</v>
      </c>
      <c r="AX191" s="22">
        <v>666.67783047326111</v>
      </c>
      <c r="AY191" s="22">
        <v>540.64626898001529</v>
      </c>
      <c r="AZ191" s="22">
        <v>735.24928238312509</v>
      </c>
      <c r="BA191" s="22">
        <v>498.8344818938981</v>
      </c>
      <c r="BB191" s="22">
        <v>363.09476121045708</v>
      </c>
      <c r="BC191" s="22">
        <v>509.78507208522177</v>
      </c>
      <c r="BD191" s="22">
        <v>715.46736605131116</v>
      </c>
    </row>
    <row r="192" spans="2:56" ht="15" customHeight="1">
      <c r="B192" s="104">
        <v>0.31294506962546409</v>
      </c>
      <c r="D192" s="9">
        <v>47</v>
      </c>
      <c r="E192" s="9" t="s">
        <v>100</v>
      </c>
      <c r="F192" s="9" t="s">
        <v>110</v>
      </c>
      <c r="H192" s="21">
        <v>39</v>
      </c>
      <c r="I192" s="10"/>
      <c r="J192" s="9" t="s">
        <v>100</v>
      </c>
      <c r="K192" s="9" t="s">
        <v>100</v>
      </c>
      <c r="L192" s="22"/>
      <c r="M192" s="22">
        <v>23.464000810248415</v>
      </c>
      <c r="N192" s="22">
        <v>31.646710681037398</v>
      </c>
      <c r="O192" s="22">
        <v>34.122019863595469</v>
      </c>
      <c r="P192" s="22">
        <v>34.580782621823325</v>
      </c>
      <c r="Q192" s="22">
        <v>45.975198482695539</v>
      </c>
      <c r="R192" s="22">
        <v>47.437044437421775</v>
      </c>
      <c r="S192" s="22">
        <v>58.368918256228582</v>
      </c>
      <c r="T192" s="22">
        <v>66.471297100491356</v>
      </c>
      <c r="U192" s="22">
        <v>48.92623877174843</v>
      </c>
      <c r="V192" s="22">
        <v>61.531500322792198</v>
      </c>
      <c r="W192" s="22">
        <v>62.303180544831108</v>
      </c>
      <c r="X192" s="22">
        <v>86.658335425110195</v>
      </c>
      <c r="Y192" s="22">
        <v>65.685752060915505</v>
      </c>
      <c r="Z192" s="22">
        <v>74.663718958816304</v>
      </c>
      <c r="AA192" s="22">
        <v>74.355702808967834</v>
      </c>
      <c r="AB192" s="22">
        <v>96.219796634881334</v>
      </c>
      <c r="AC192" s="22">
        <v>61.775379141659641</v>
      </c>
      <c r="AD192" s="22">
        <v>67.217143307559553</v>
      </c>
      <c r="AE192" s="22">
        <v>64.468098816119067</v>
      </c>
      <c r="AF192" s="22">
        <v>84.538148233161394</v>
      </c>
      <c r="AG192" s="22">
        <v>60.837514457951386</v>
      </c>
      <c r="AH192" s="22">
        <v>63.642991191042711</v>
      </c>
      <c r="AI192" s="22">
        <v>70.714647409594818</v>
      </c>
      <c r="AJ192" s="22">
        <v>88.307277839842243</v>
      </c>
      <c r="AK192" s="22">
        <v>65.390252066617904</v>
      </c>
      <c r="AL192" s="22">
        <v>68.427466236589112</v>
      </c>
      <c r="AM192" s="22">
        <v>61.878811118480485</v>
      </c>
      <c r="AN192" s="22">
        <v>82.799766619054878</v>
      </c>
      <c r="AO192" s="22">
        <v>62.75928188737214</v>
      </c>
      <c r="AP192" s="22">
        <v>73.565204145786993</v>
      </c>
      <c r="AQ192" s="22">
        <v>69.708321623874781</v>
      </c>
      <c r="AR192" s="22">
        <v>84.108900608521111</v>
      </c>
      <c r="AS192" s="22">
        <v>74.367302642020775</v>
      </c>
      <c r="AT192" s="22">
        <v>75.712274157197157</v>
      </c>
      <c r="AU192" s="22">
        <v>83.443946660446045</v>
      </c>
      <c r="AV192" s="22">
        <v>93.527122041316659</v>
      </c>
      <c r="AW192" s="22">
        <v>73.738691962612137</v>
      </c>
      <c r="AX192" s="22">
        <v>81.904639372744413</v>
      </c>
      <c r="AY192" s="22">
        <v>76.73650494183056</v>
      </c>
      <c r="AZ192" s="22">
        <v>100.08859943655716</v>
      </c>
      <c r="BA192" s="22">
        <v>67.047716696984224</v>
      </c>
      <c r="BB192" s="22">
        <v>37.036899535744425</v>
      </c>
      <c r="BC192" s="22">
        <v>47.324801156487553</v>
      </c>
      <c r="BD192" s="22">
        <v>69.098312103358438</v>
      </c>
    </row>
    <row r="193" spans="2:56" ht="15" customHeight="1">
      <c r="B193" s="104">
        <v>0.36786319988484584</v>
      </c>
      <c r="D193" s="9">
        <v>48</v>
      </c>
      <c r="E193" s="9" t="s">
        <v>101</v>
      </c>
      <c r="F193" s="9" t="s">
        <v>110</v>
      </c>
      <c r="H193" s="21">
        <v>40</v>
      </c>
      <c r="I193" s="10"/>
      <c r="J193" s="9" t="s">
        <v>101</v>
      </c>
      <c r="K193" s="9" t="s">
        <v>101</v>
      </c>
      <c r="L193" s="22"/>
      <c r="M193" s="22">
        <v>786.99518576063053</v>
      </c>
      <c r="N193" s="22">
        <v>728.94059155992704</v>
      </c>
      <c r="O193" s="22">
        <v>840.89243202819057</v>
      </c>
      <c r="P193" s="22">
        <v>904.53094864595346</v>
      </c>
      <c r="Q193" s="22">
        <v>976.41416839928115</v>
      </c>
      <c r="R193" s="22">
        <v>856.57720775302005</v>
      </c>
      <c r="S193" s="22">
        <v>902.76711457407646</v>
      </c>
      <c r="T193" s="22">
        <v>870.7105319922166</v>
      </c>
      <c r="U193" s="22">
        <v>887.57896093496583</v>
      </c>
      <c r="V193" s="22">
        <v>795.89060296019625</v>
      </c>
      <c r="W193" s="22">
        <v>822.64279870901964</v>
      </c>
      <c r="X193" s="22">
        <v>973.05461393262021</v>
      </c>
      <c r="Y193" s="22">
        <v>1059.117183615434</v>
      </c>
      <c r="Z193" s="22">
        <v>1433.4519973130043</v>
      </c>
      <c r="AA193" s="22">
        <v>975.71233204113844</v>
      </c>
      <c r="AB193" s="22">
        <v>988.54303227971582</v>
      </c>
      <c r="AC193" s="22">
        <v>919.94206207492721</v>
      </c>
      <c r="AD193" s="22">
        <v>851.53684733457328</v>
      </c>
      <c r="AE193" s="22">
        <v>850.82921747289731</v>
      </c>
      <c r="AF193" s="22">
        <v>977.31474689764286</v>
      </c>
      <c r="AG193" s="22">
        <v>882.52310042878673</v>
      </c>
      <c r="AH193" s="22">
        <v>751.47976113137452</v>
      </c>
      <c r="AI193" s="22">
        <v>946.45920473490423</v>
      </c>
      <c r="AJ193" s="22">
        <v>970.73997711659786</v>
      </c>
      <c r="AK193" s="22">
        <v>763.74844932666065</v>
      </c>
      <c r="AL193" s="22">
        <v>682.76753420039142</v>
      </c>
      <c r="AM193" s="22">
        <v>707.7140412446422</v>
      </c>
      <c r="AN193" s="22">
        <v>1022.7202654264869</v>
      </c>
      <c r="AO193" s="22">
        <v>832.84418973646984</v>
      </c>
      <c r="AP193" s="22">
        <v>780.55922947144541</v>
      </c>
      <c r="AQ193" s="22">
        <v>747.42432181899824</v>
      </c>
      <c r="AR193" s="22">
        <v>924.0434000327748</v>
      </c>
      <c r="AS193" s="22">
        <v>790.28480284804084</v>
      </c>
      <c r="AT193" s="22">
        <v>770.12037382516826</v>
      </c>
      <c r="AU193" s="22">
        <v>845.29518483823676</v>
      </c>
      <c r="AV193" s="22">
        <v>933.00348884702817</v>
      </c>
      <c r="AW193" s="22">
        <v>792.33785609852873</v>
      </c>
      <c r="AX193" s="22">
        <v>748.58246984600555</v>
      </c>
      <c r="AY193" s="22">
        <v>617.38277392184591</v>
      </c>
      <c r="AZ193" s="22">
        <v>835.33788181968225</v>
      </c>
      <c r="BA193" s="22">
        <v>565.88219859088235</v>
      </c>
      <c r="BB193" s="22">
        <v>400.13166074620153</v>
      </c>
      <c r="BC193" s="22">
        <v>557.10987324170935</v>
      </c>
      <c r="BD193" s="22">
        <v>784.56567815466963</v>
      </c>
    </row>
    <row r="194" spans="2:56" ht="15" customHeight="1">
      <c r="B194" s="9" t="s">
        <v>168</v>
      </c>
      <c r="C194" s="9"/>
      <c r="D194" s="9"/>
      <c r="E194" s="19" t="s">
        <v>175</v>
      </c>
      <c r="F194" s="9"/>
      <c r="G194" s="19" t="s">
        <v>175</v>
      </c>
      <c r="H194" s="21"/>
      <c r="I194" s="10"/>
      <c r="J194" s="9"/>
      <c r="K194" s="9"/>
      <c r="L194" s="107"/>
      <c r="M194" s="107">
        <v>135</v>
      </c>
      <c r="N194" s="107">
        <v>136</v>
      </c>
      <c r="O194" s="107">
        <v>137</v>
      </c>
      <c r="P194" s="107">
        <v>138</v>
      </c>
      <c r="Q194" s="107">
        <v>139</v>
      </c>
      <c r="R194" s="107">
        <v>140</v>
      </c>
      <c r="S194" s="107">
        <v>141</v>
      </c>
      <c r="T194" s="107">
        <v>142</v>
      </c>
      <c r="U194" s="107">
        <v>143</v>
      </c>
      <c r="V194" s="107">
        <v>144</v>
      </c>
      <c r="W194" s="107">
        <v>145</v>
      </c>
      <c r="X194" s="107">
        <v>146</v>
      </c>
      <c r="Y194" s="107">
        <v>147</v>
      </c>
      <c r="Z194" s="107">
        <v>148</v>
      </c>
      <c r="AA194" s="107">
        <v>149</v>
      </c>
      <c r="AB194" s="107">
        <v>150</v>
      </c>
      <c r="AC194" s="107">
        <v>151</v>
      </c>
      <c r="AD194" s="107">
        <v>152</v>
      </c>
      <c r="AE194" s="107">
        <v>153</v>
      </c>
      <c r="AF194" s="107">
        <v>154</v>
      </c>
      <c r="AG194" s="107">
        <v>155</v>
      </c>
      <c r="AH194" s="107">
        <v>156</v>
      </c>
      <c r="AI194" s="107">
        <v>157</v>
      </c>
      <c r="AJ194" s="107">
        <v>158</v>
      </c>
      <c r="AK194" s="107">
        <v>159</v>
      </c>
      <c r="AL194" s="107">
        <v>160</v>
      </c>
      <c r="AM194" s="107">
        <v>161</v>
      </c>
      <c r="AN194" s="107">
        <v>162</v>
      </c>
      <c r="AO194" s="107">
        <v>163</v>
      </c>
      <c r="AP194" s="107">
        <v>164</v>
      </c>
      <c r="AQ194" s="107">
        <v>165</v>
      </c>
      <c r="AR194" s="107">
        <v>166</v>
      </c>
      <c r="AS194" s="107">
        <v>167</v>
      </c>
      <c r="AT194" s="107">
        <v>168</v>
      </c>
      <c r="AU194" s="107">
        <v>169</v>
      </c>
      <c r="AV194" s="107">
        <v>170</v>
      </c>
      <c r="AW194" s="107">
        <v>171</v>
      </c>
      <c r="AX194" s="107">
        <v>172</v>
      </c>
      <c r="AY194" s="107">
        <v>173</v>
      </c>
      <c r="AZ194" s="107">
        <v>174</v>
      </c>
      <c r="BA194" s="107">
        <v>175</v>
      </c>
      <c r="BB194" s="107">
        <v>176</v>
      </c>
      <c r="BC194" s="107">
        <v>177</v>
      </c>
      <c r="BD194" s="107">
        <v>178</v>
      </c>
    </row>
    <row r="195" spans="2:56" ht="15" customHeight="1">
      <c r="B195" s="104">
        <v>2.4489453600033517E-2</v>
      </c>
      <c r="D195" s="9">
        <v>5</v>
      </c>
      <c r="E195" s="9" t="s">
        <v>0</v>
      </c>
      <c r="F195" s="9" t="s">
        <v>105</v>
      </c>
      <c r="H195" s="21">
        <v>1</v>
      </c>
      <c r="I195" s="10"/>
      <c r="J195" s="9" t="s">
        <v>0</v>
      </c>
      <c r="K195" s="9" t="s">
        <v>152</v>
      </c>
      <c r="L195" s="22"/>
      <c r="M195" s="22">
        <v>1109.1199999999999</v>
      </c>
      <c r="N195" s="22">
        <v>1196.74</v>
      </c>
      <c r="O195" s="22">
        <v>1226.75</v>
      </c>
      <c r="P195" s="22">
        <v>1366.78</v>
      </c>
      <c r="Q195" s="22">
        <v>1386.27</v>
      </c>
      <c r="R195" s="22">
        <v>1506.13</v>
      </c>
      <c r="S195" s="22">
        <v>1702.12</v>
      </c>
      <c r="T195" s="22">
        <v>1688.01</v>
      </c>
      <c r="U195" s="22">
        <v>1690.57</v>
      </c>
      <c r="V195" s="22">
        <v>1609.49</v>
      </c>
      <c r="W195" s="22">
        <v>1652</v>
      </c>
      <c r="X195" s="22">
        <v>1721.79</v>
      </c>
      <c r="Y195" s="22">
        <v>1631.77</v>
      </c>
      <c r="Z195" s="22">
        <v>1414.8</v>
      </c>
      <c r="AA195" s="22">
        <v>1326.28</v>
      </c>
      <c r="AB195" s="22">
        <v>1276.1600000000001</v>
      </c>
      <c r="AC195" s="22">
        <v>1293.06</v>
      </c>
      <c r="AD195" s="22">
        <v>1288.3900000000001</v>
      </c>
      <c r="AE195" s="22">
        <v>1281.94</v>
      </c>
      <c r="AF195" s="22">
        <v>1201.4000000000001</v>
      </c>
      <c r="AG195" s="22">
        <v>1218.45</v>
      </c>
      <c r="AH195" s="22">
        <v>1192.3499999999999</v>
      </c>
      <c r="AI195" s="22">
        <v>1124.31</v>
      </c>
      <c r="AJ195" s="22">
        <v>1106.45</v>
      </c>
      <c r="AK195" s="22">
        <v>1182.56</v>
      </c>
      <c r="AL195" s="22">
        <v>1259.6199999999999</v>
      </c>
      <c r="AM195" s="22">
        <v>1334.78</v>
      </c>
      <c r="AN195" s="22">
        <v>1221.55</v>
      </c>
      <c r="AO195" s="22">
        <v>1219.49</v>
      </c>
      <c r="AP195" s="22">
        <v>1256.5899999999999</v>
      </c>
      <c r="AQ195" s="22">
        <v>1277.9100000000001</v>
      </c>
      <c r="AR195" s="22">
        <v>1275.42</v>
      </c>
      <c r="AS195" s="22">
        <v>1329.28</v>
      </c>
      <c r="AT195" s="22">
        <v>1305.99</v>
      </c>
      <c r="AU195" s="22">
        <v>1213.19</v>
      </c>
      <c r="AV195" s="22">
        <v>1226.28</v>
      </c>
      <c r="AW195" s="22">
        <v>1303.79</v>
      </c>
      <c r="AX195" s="22">
        <v>1309.3900000000001</v>
      </c>
      <c r="AY195" s="22">
        <v>1472.47</v>
      </c>
      <c r="AZ195" s="22">
        <v>1480.96</v>
      </c>
      <c r="BA195" s="22">
        <v>1582.8</v>
      </c>
      <c r="BB195" s="22">
        <v>1711.13</v>
      </c>
      <c r="BC195" s="22">
        <v>1908.56</v>
      </c>
      <c r="BD195" s="22">
        <v>1874.23</v>
      </c>
    </row>
    <row r="196" spans="2:56" ht="15" customHeight="1">
      <c r="B196" s="104">
        <v>4.9140102269441099E-2</v>
      </c>
      <c r="D196" s="9">
        <v>8</v>
      </c>
      <c r="E196" s="9" t="s">
        <v>1</v>
      </c>
      <c r="F196" s="9" t="s">
        <v>105</v>
      </c>
      <c r="H196" s="21">
        <v>2</v>
      </c>
      <c r="I196" s="10"/>
      <c r="J196" s="9" t="s">
        <v>1</v>
      </c>
      <c r="K196" s="9" t="s">
        <v>153</v>
      </c>
      <c r="L196" s="22"/>
      <c r="M196" s="22">
        <v>802.43462</v>
      </c>
      <c r="N196" s="22">
        <v>944.83171000000004</v>
      </c>
      <c r="O196" s="22">
        <v>948.75427999999999</v>
      </c>
      <c r="P196" s="22">
        <v>1005.89333</v>
      </c>
      <c r="Q196" s="22">
        <v>1012.3323799999999</v>
      </c>
      <c r="R196" s="22">
        <v>1047.74657</v>
      </c>
      <c r="S196" s="22">
        <v>1206.7613699999999</v>
      </c>
      <c r="T196" s="22">
        <v>1250.3278499999999</v>
      </c>
      <c r="U196" s="22">
        <v>1289.2899</v>
      </c>
      <c r="V196" s="22">
        <v>1254.6768199999999</v>
      </c>
      <c r="W196" s="22">
        <v>1320.2419199999999</v>
      </c>
      <c r="X196" s="22">
        <v>1328.84483</v>
      </c>
      <c r="Y196" s="22">
        <v>1235.5876499999999</v>
      </c>
      <c r="Z196" s="22">
        <v>1083.2170900000001</v>
      </c>
      <c r="AA196" s="22">
        <v>1001.46777</v>
      </c>
      <c r="AB196" s="22">
        <v>937.81866000000002</v>
      </c>
      <c r="AC196" s="22">
        <v>943.48690999999997</v>
      </c>
      <c r="AD196" s="22">
        <v>939.72796000000005</v>
      </c>
      <c r="AE196" s="22">
        <v>967.00121999999999</v>
      </c>
      <c r="AF196" s="22">
        <v>960.34020999999996</v>
      </c>
      <c r="AG196" s="22">
        <v>1083.0982899999999</v>
      </c>
      <c r="AH196" s="22">
        <v>1077.9857500000001</v>
      </c>
      <c r="AI196" s="22">
        <v>1011.54357</v>
      </c>
      <c r="AJ196" s="22">
        <v>1010.11151</v>
      </c>
      <c r="AK196" s="22">
        <v>1072.2665300000001</v>
      </c>
      <c r="AL196" s="22">
        <v>1115.68652</v>
      </c>
      <c r="AM196" s="22">
        <v>1195.9323999999999</v>
      </c>
      <c r="AN196" s="22">
        <v>1130.9580800000001</v>
      </c>
      <c r="AO196" s="22">
        <v>1144.09176</v>
      </c>
      <c r="AP196" s="22">
        <v>1140.41615</v>
      </c>
      <c r="AQ196" s="22">
        <v>1087.6826699999999</v>
      </c>
      <c r="AR196" s="22">
        <v>1083.8657599999999</v>
      </c>
      <c r="AS196" s="22">
        <v>1081.52469</v>
      </c>
      <c r="AT196" s="22">
        <v>1096.3759399999999</v>
      </c>
      <c r="AU196" s="22">
        <v>1043.0148899999999</v>
      </c>
      <c r="AV196" s="22">
        <v>1074.7388100000001</v>
      </c>
      <c r="AW196" s="22">
        <v>1148.24881</v>
      </c>
      <c r="AX196" s="22">
        <v>1165.02044</v>
      </c>
      <c r="AY196" s="22">
        <v>1324.6387400000001</v>
      </c>
      <c r="AZ196" s="22">
        <v>1338.0031799999999</v>
      </c>
      <c r="BA196" s="22">
        <v>1436.5892899999999</v>
      </c>
      <c r="BB196" s="22">
        <v>1552.65717</v>
      </c>
      <c r="BC196" s="22">
        <v>1632.5073299999999</v>
      </c>
      <c r="BD196" s="22">
        <v>1574.07241</v>
      </c>
    </row>
    <row r="197" spans="2:56" ht="15" customHeight="1">
      <c r="B197" s="104">
        <v>0.2652223835465306</v>
      </c>
      <c r="D197" s="9">
        <v>26</v>
      </c>
      <c r="E197" s="9" t="s">
        <v>7</v>
      </c>
      <c r="F197" s="9" t="s">
        <v>105</v>
      </c>
      <c r="H197" s="21">
        <v>3</v>
      </c>
      <c r="I197" s="10"/>
      <c r="J197" s="9" t="s">
        <v>7</v>
      </c>
      <c r="K197" s="9" t="s">
        <v>154</v>
      </c>
      <c r="L197" s="22"/>
      <c r="M197" s="22">
        <v>712.36563000000001</v>
      </c>
      <c r="N197" s="22">
        <v>803.58326999999997</v>
      </c>
      <c r="O197" s="22">
        <v>791.02653999999995</v>
      </c>
      <c r="P197" s="22">
        <v>864.19195999999999</v>
      </c>
      <c r="Q197" s="22">
        <v>864.57411000000002</v>
      </c>
      <c r="R197" s="22">
        <v>924.85829999999999</v>
      </c>
      <c r="S197" s="22">
        <v>1058.0663</v>
      </c>
      <c r="T197" s="22">
        <v>1073.3501100000001</v>
      </c>
      <c r="U197" s="22">
        <v>1075.8479400000001</v>
      </c>
      <c r="V197" s="22">
        <v>1016.55603</v>
      </c>
      <c r="W197" s="22">
        <v>1045.29573</v>
      </c>
      <c r="X197" s="22">
        <v>1072.55566</v>
      </c>
      <c r="Y197" s="22">
        <v>1051.59321</v>
      </c>
      <c r="Z197" s="22">
        <v>921.35350000000005</v>
      </c>
      <c r="AA197" s="22">
        <v>855.48590999999999</v>
      </c>
      <c r="AB197" s="22">
        <v>789.15531999999996</v>
      </c>
      <c r="AC197" s="22">
        <v>781.13715999999999</v>
      </c>
      <c r="AD197" s="22">
        <v>765.43371000000002</v>
      </c>
      <c r="AE197" s="22">
        <v>767.58439999999996</v>
      </c>
      <c r="AF197" s="22">
        <v>758.21542999999997</v>
      </c>
      <c r="AG197" s="22">
        <v>804.88891000000001</v>
      </c>
      <c r="AH197" s="22">
        <v>777.66746999999998</v>
      </c>
      <c r="AI197" s="22">
        <v>725.96852999999999</v>
      </c>
      <c r="AJ197" s="22">
        <v>728.56142999999997</v>
      </c>
      <c r="AK197" s="22">
        <v>826.91449</v>
      </c>
      <c r="AL197" s="22">
        <v>879.06858</v>
      </c>
      <c r="AM197" s="22">
        <v>1016.82497</v>
      </c>
      <c r="AN197" s="22">
        <v>983.92228999999998</v>
      </c>
      <c r="AO197" s="22">
        <v>984.03683999999998</v>
      </c>
      <c r="AP197" s="22">
        <v>981.4076</v>
      </c>
      <c r="AQ197" s="22">
        <v>976.44748000000004</v>
      </c>
      <c r="AR197" s="22">
        <v>961.93059000000005</v>
      </c>
      <c r="AS197" s="22">
        <v>955.14935000000003</v>
      </c>
      <c r="AT197" s="22">
        <v>960.34325999999999</v>
      </c>
      <c r="AU197" s="22">
        <v>930.64621</v>
      </c>
      <c r="AV197" s="22">
        <v>952.80542000000003</v>
      </c>
      <c r="AW197" s="22">
        <v>1001.04052</v>
      </c>
      <c r="AX197" s="22">
        <v>1019.25371</v>
      </c>
      <c r="AY197" s="22">
        <v>1194.7508800000001</v>
      </c>
      <c r="AZ197" s="22">
        <v>1152.0240200000001</v>
      </c>
      <c r="BA197" s="22">
        <v>1238.4590700000001</v>
      </c>
      <c r="BB197" s="22">
        <v>1378.23343</v>
      </c>
      <c r="BC197" s="22">
        <v>1477.5934199999999</v>
      </c>
      <c r="BD197" s="22">
        <v>1421.3874000000001</v>
      </c>
    </row>
    <row r="198" spans="2:56" ht="15" customHeight="1">
      <c r="B198" s="104">
        <v>8.8114349319462271E-2</v>
      </c>
      <c r="D198" s="9">
        <v>23</v>
      </c>
      <c r="E198" s="9" t="s">
        <v>5</v>
      </c>
      <c r="F198" s="9" t="s">
        <v>105</v>
      </c>
      <c r="H198" s="21">
        <v>4</v>
      </c>
      <c r="I198" s="10"/>
      <c r="J198" s="9" t="s">
        <v>5</v>
      </c>
      <c r="K198" s="9" t="s">
        <v>155</v>
      </c>
      <c r="L198" s="22"/>
      <c r="M198" s="22">
        <v>37726.947449643929</v>
      </c>
      <c r="N198" s="22">
        <v>42700.537238574434</v>
      </c>
      <c r="O198" s="22">
        <v>40639.192373848608</v>
      </c>
      <c r="P198" s="22">
        <v>42845.714790939921</v>
      </c>
      <c r="Q198" s="22">
        <v>41937.571012908513</v>
      </c>
      <c r="R198" s="22">
        <v>42088.454675518835</v>
      </c>
      <c r="S198" s="22">
        <v>45147.12910122655</v>
      </c>
      <c r="T198" s="22">
        <v>49439.277894770683</v>
      </c>
      <c r="U198" s="22">
        <v>50061.736139019718</v>
      </c>
      <c r="V198" s="22">
        <v>48464.65478161622</v>
      </c>
      <c r="W198" s="22">
        <v>51088.443744273158</v>
      </c>
      <c r="X198" s="22">
        <v>51603.644605912516</v>
      </c>
      <c r="Y198" s="22">
        <v>48792.453260887036</v>
      </c>
      <c r="Z198" s="22">
        <v>42865.674281029467</v>
      </c>
      <c r="AA198" s="22">
        <v>39744.184416544762</v>
      </c>
      <c r="AB198" s="22">
        <v>37072.26325011655</v>
      </c>
      <c r="AC198" s="22">
        <v>37107.488224797846</v>
      </c>
      <c r="AD198" s="22">
        <v>36831.486488658833</v>
      </c>
      <c r="AE198" s="22">
        <v>37668.271737907315</v>
      </c>
      <c r="AF198" s="22">
        <v>37189.495394408987</v>
      </c>
      <c r="AG198" s="22">
        <v>37292.44265114858</v>
      </c>
      <c r="AH198" s="22">
        <v>36082.710627421358</v>
      </c>
      <c r="AI198" s="22">
        <v>34875.897889305066</v>
      </c>
      <c r="AJ198" s="22">
        <v>35230.1503046281</v>
      </c>
      <c r="AK198" s="22">
        <v>37774.341472824599</v>
      </c>
      <c r="AL198" s="22">
        <v>39294.289067146783</v>
      </c>
      <c r="AM198" s="22">
        <v>41860.191939813842</v>
      </c>
      <c r="AN198" s="22">
        <v>39262.115196039034</v>
      </c>
      <c r="AO198" s="22">
        <v>39338.007298214034</v>
      </c>
      <c r="AP198" s="22">
        <v>39741.632292185765</v>
      </c>
      <c r="AQ198" s="22">
        <v>39560.854887713605</v>
      </c>
      <c r="AR198" s="22">
        <v>40478.7027183436</v>
      </c>
      <c r="AS198" s="22">
        <v>40520.082627357049</v>
      </c>
      <c r="AT198" s="22">
        <v>41381.096339640229</v>
      </c>
      <c r="AU198" s="22">
        <v>38388.623145305188</v>
      </c>
      <c r="AV198" s="22">
        <v>39276.591058884042</v>
      </c>
      <c r="AW198" s="22">
        <v>41790.599771729874</v>
      </c>
      <c r="AX198" s="22">
        <v>42177.151124471522</v>
      </c>
      <c r="AY198" s="22">
        <v>46679.184657675178</v>
      </c>
      <c r="AZ198" s="22">
        <v>47160.659089813045</v>
      </c>
      <c r="BA198" s="22">
        <v>49269.711768771995</v>
      </c>
      <c r="BB198" s="22">
        <v>52985.031588084938</v>
      </c>
      <c r="BC198" s="22">
        <v>56436.816435449386</v>
      </c>
      <c r="BD198" s="22">
        <v>54513.059945022265</v>
      </c>
    </row>
    <row r="199" spans="2:56" ht="15" customHeight="1">
      <c r="B199" s="104">
        <v>-8.1554281866621392E-2</v>
      </c>
      <c r="D199" s="9">
        <v>13</v>
      </c>
      <c r="E199" s="9" t="s">
        <v>3</v>
      </c>
      <c r="F199" s="9" t="s">
        <v>105</v>
      </c>
      <c r="H199" s="21">
        <v>5</v>
      </c>
      <c r="I199" s="10"/>
      <c r="J199" s="9" t="s">
        <v>3</v>
      </c>
      <c r="K199" s="9" t="s">
        <v>156</v>
      </c>
      <c r="L199" s="22"/>
      <c r="M199" s="22">
        <v>3234.1323204784026</v>
      </c>
      <c r="N199" s="22">
        <v>3538.5146870930921</v>
      </c>
      <c r="O199" s="22">
        <v>3381.2426514700915</v>
      </c>
      <c r="P199" s="22">
        <v>3628.5718870866622</v>
      </c>
      <c r="Q199" s="22">
        <v>3667.2802501326219</v>
      </c>
      <c r="R199" s="22">
        <v>3948.592530744128</v>
      </c>
      <c r="S199" s="22">
        <v>4246.9523468419948</v>
      </c>
      <c r="T199" s="22">
        <v>4195.3797980934623</v>
      </c>
      <c r="U199" s="22">
        <v>4312.8434443069109</v>
      </c>
      <c r="V199" s="22">
        <v>4144.401076084685</v>
      </c>
      <c r="W199" s="22">
        <v>4174.7521397913415</v>
      </c>
      <c r="X199" s="22">
        <v>4478.5975465783595</v>
      </c>
      <c r="Y199" s="22">
        <v>4834.6540161075127</v>
      </c>
      <c r="Z199" s="22">
        <v>4492.4496346070382</v>
      </c>
      <c r="AA199" s="22">
        <v>4216.7840136962086</v>
      </c>
      <c r="AB199" s="22">
        <v>4107.101371871333</v>
      </c>
      <c r="AC199" s="22">
        <v>4271.1136280482906</v>
      </c>
      <c r="AD199" s="22">
        <v>4228.9238162907714</v>
      </c>
      <c r="AE199" s="22">
        <v>4282.4116343819833</v>
      </c>
      <c r="AF199" s="22">
        <v>4407.4140463291915</v>
      </c>
      <c r="AG199" s="22">
        <v>4666.7902091404503</v>
      </c>
      <c r="AH199" s="22">
        <v>4656.3882698088637</v>
      </c>
      <c r="AI199" s="22">
        <v>4416.1688183001916</v>
      </c>
      <c r="AJ199" s="22">
        <v>4320.4126853891039</v>
      </c>
      <c r="AK199" s="22">
        <v>4374.4498908482965</v>
      </c>
      <c r="AL199" s="22">
        <v>4367.2678926808885</v>
      </c>
      <c r="AM199" s="22">
        <v>4392.3098014692878</v>
      </c>
      <c r="AN199" s="22">
        <v>4276.6398675390228</v>
      </c>
      <c r="AO199" s="22">
        <v>4451.3366576108801</v>
      </c>
      <c r="AP199" s="22">
        <v>4490.7677814393874</v>
      </c>
      <c r="AQ199" s="22">
        <v>4558.70027810375</v>
      </c>
      <c r="AR199" s="22">
        <v>4628.6268439243177</v>
      </c>
      <c r="AS199" s="22">
        <v>4628.2253881395982</v>
      </c>
      <c r="AT199" s="22">
        <v>4584.4262237368785</v>
      </c>
      <c r="AU199" s="22">
        <v>4348.2857900236304</v>
      </c>
      <c r="AV199" s="22">
        <v>4450.8018647419094</v>
      </c>
      <c r="AW199" s="22">
        <v>4617.3132534923716</v>
      </c>
      <c r="AX199" s="22">
        <v>4624.1221286993423</v>
      </c>
      <c r="AY199" s="22">
        <v>5081.4136023277115</v>
      </c>
      <c r="AZ199" s="22">
        <v>5174.7223164595625</v>
      </c>
      <c r="BA199" s="22">
        <v>5544.8721439709352</v>
      </c>
      <c r="BB199" s="22">
        <v>5915.7587769865122</v>
      </c>
      <c r="BC199" s="22">
        <v>6511.7575906248494</v>
      </c>
      <c r="BD199" s="22">
        <v>6299.0085353738323</v>
      </c>
    </row>
    <row r="200" spans="2:56" ht="15" customHeight="1">
      <c r="B200" s="104">
        <v>8.7013067072920114E-2</v>
      </c>
      <c r="D200" s="9">
        <v>11</v>
      </c>
      <c r="E200" s="9" t="s">
        <v>2</v>
      </c>
      <c r="F200" s="9" t="s">
        <v>105</v>
      </c>
      <c r="H200" s="21">
        <v>6</v>
      </c>
      <c r="I200" s="10"/>
      <c r="J200" s="9" t="s">
        <v>2</v>
      </c>
      <c r="K200" s="9" t="s">
        <v>157</v>
      </c>
      <c r="L200" s="22"/>
      <c r="M200" s="22">
        <v>16369.077563618244</v>
      </c>
      <c r="N200" s="22">
        <v>17590.665327053226</v>
      </c>
      <c r="O200" s="22">
        <v>18324.420563602165</v>
      </c>
      <c r="P200" s="22">
        <v>19708.941855418201</v>
      </c>
      <c r="Q200" s="22">
        <v>20176.25010047101</v>
      </c>
      <c r="R200" s="22">
        <v>21669.937724050353</v>
      </c>
      <c r="S200" s="22">
        <v>25100.097191634381</v>
      </c>
      <c r="T200" s="22">
        <v>27534.271995113086</v>
      </c>
      <c r="U200" s="22">
        <v>27287.803880592219</v>
      </c>
      <c r="V200" s="22">
        <v>28004.731750446088</v>
      </c>
      <c r="W200" s="22">
        <v>29302.077901200828</v>
      </c>
      <c r="X200" s="22">
        <v>29964.666934589353</v>
      </c>
      <c r="Y200" s="22">
        <v>28420.799395566421</v>
      </c>
      <c r="Z200" s="22">
        <v>25380.94407381806</v>
      </c>
      <c r="AA200" s="22">
        <v>26503.475332358095</v>
      </c>
      <c r="AB200" s="22">
        <v>25452.338482807398</v>
      </c>
      <c r="AC200" s="22">
        <v>25671.550886556175</v>
      </c>
      <c r="AD200" s="22">
        <v>24777.903708585851</v>
      </c>
      <c r="AE200" s="22">
        <v>24970.787242593273</v>
      </c>
      <c r="AF200" s="22">
        <v>23899.005899657597</v>
      </c>
      <c r="AG200" s="22">
        <v>24377.916504573441</v>
      </c>
      <c r="AH200" s="22">
        <v>24332.811484238111</v>
      </c>
      <c r="AI200" s="22">
        <v>23476.093622904176</v>
      </c>
      <c r="AJ200" s="22">
        <v>23445.976915781182</v>
      </c>
      <c r="AK200" s="22">
        <v>25676.986062661759</v>
      </c>
      <c r="AL200" s="22">
        <v>27099.401353545421</v>
      </c>
      <c r="AM200" s="22">
        <v>28733.924220746856</v>
      </c>
      <c r="AN200" s="22">
        <v>26450.084041988845</v>
      </c>
      <c r="AO200" s="22">
        <v>26249.421608500652</v>
      </c>
      <c r="AP200" s="22">
        <v>26048.142588454677</v>
      </c>
      <c r="AQ200" s="22">
        <v>26414.106997604773</v>
      </c>
      <c r="AR200" s="22">
        <v>26566.130821290208</v>
      </c>
      <c r="AS200" s="22">
        <v>27503.781471538572</v>
      </c>
      <c r="AT200" s="22">
        <v>28143.650328741136</v>
      </c>
      <c r="AU200" s="22">
        <v>27345.740704422333</v>
      </c>
      <c r="AV200" s="22">
        <v>28474.278457408327</v>
      </c>
      <c r="AW200" s="22">
        <v>29554.50222643754</v>
      </c>
      <c r="AX200" s="22">
        <v>29282.985869757424</v>
      </c>
      <c r="AY200" s="22">
        <v>33329.011075923932</v>
      </c>
      <c r="AZ200" s="22">
        <v>33912.635941292778</v>
      </c>
      <c r="BA200" s="22">
        <v>36874.377996045463</v>
      </c>
      <c r="BB200" s="22">
        <v>41734.383654572637</v>
      </c>
      <c r="BC200" s="22">
        <v>45639.983281624241</v>
      </c>
      <c r="BD200" s="22">
        <v>44474.844856688149</v>
      </c>
    </row>
    <row r="201" spans="2:56" ht="15" customHeight="1">
      <c r="B201" s="104">
        <v>0.12642445504079336</v>
      </c>
      <c r="D201" s="9">
        <v>25</v>
      </c>
      <c r="E201" s="9" t="s">
        <v>6</v>
      </c>
      <c r="F201" s="9" t="s">
        <v>105</v>
      </c>
      <c r="H201" s="21">
        <v>7</v>
      </c>
      <c r="I201" s="10"/>
      <c r="J201" s="9" t="s">
        <v>6</v>
      </c>
      <c r="K201" s="9" t="s">
        <v>158</v>
      </c>
      <c r="L201" s="22"/>
      <c r="M201" s="22">
        <v>243.45889497966468</v>
      </c>
      <c r="N201" s="22">
        <v>262.55406529811756</v>
      </c>
      <c r="O201" s="22">
        <v>266.93791631166908</v>
      </c>
      <c r="P201" s="22">
        <v>292.56482550195312</v>
      </c>
      <c r="Q201" s="22">
        <v>293.38013406851314</v>
      </c>
      <c r="R201" s="22">
        <v>314.70110405581369</v>
      </c>
      <c r="S201" s="22">
        <v>351.06742006526594</v>
      </c>
      <c r="T201" s="22">
        <v>345.2298924558329</v>
      </c>
      <c r="U201" s="22">
        <v>343.01157233108813</v>
      </c>
      <c r="V201" s="22">
        <v>327.62407446107352</v>
      </c>
      <c r="W201" s="22">
        <v>337.3037275547768</v>
      </c>
      <c r="X201" s="22">
        <v>345.72928802224828</v>
      </c>
      <c r="Y201" s="22">
        <v>326.50130371180092</v>
      </c>
      <c r="Z201" s="22">
        <v>279.96667416850198</v>
      </c>
      <c r="AA201" s="22">
        <v>261.20033533203662</v>
      </c>
      <c r="AB201" s="22">
        <v>249.96973427427781</v>
      </c>
      <c r="AC201" s="22">
        <v>253.70951564936422</v>
      </c>
      <c r="AD201" s="22">
        <v>258.12088060829166</v>
      </c>
      <c r="AE201" s="22">
        <v>254.12283215715274</v>
      </c>
      <c r="AF201" s="22">
        <v>237.34441140064624</v>
      </c>
      <c r="AG201" s="22">
        <v>244.31215393765976</v>
      </c>
      <c r="AH201" s="22">
        <v>237.83725754336328</v>
      </c>
      <c r="AI201" s="22">
        <v>227.81832333981706</v>
      </c>
      <c r="AJ201" s="22">
        <v>227.17248862668185</v>
      </c>
      <c r="AK201" s="22">
        <v>248.6867532592795</v>
      </c>
      <c r="AL201" s="22">
        <v>264.65861848345043</v>
      </c>
      <c r="AM201" s="22">
        <v>286.06207661517192</v>
      </c>
      <c r="AN201" s="22">
        <v>267.9057032166798</v>
      </c>
      <c r="AO201" s="22">
        <v>270.0669198000225</v>
      </c>
      <c r="AP201" s="22">
        <v>277.14172585078853</v>
      </c>
      <c r="AQ201" s="22">
        <v>273.99287507836738</v>
      </c>
      <c r="AR201" s="22">
        <v>271.35443760348511</v>
      </c>
      <c r="AS201" s="22">
        <v>271.7581873422605</v>
      </c>
      <c r="AT201" s="22">
        <v>267.82365553715823</v>
      </c>
      <c r="AU201" s="22">
        <v>265.3892532994679</v>
      </c>
      <c r="AV201" s="22">
        <v>272.77998778272541</v>
      </c>
      <c r="AW201" s="22">
        <v>282.75440738180589</v>
      </c>
      <c r="AX201" s="22">
        <v>287.40964393074734</v>
      </c>
      <c r="AY201" s="22">
        <v>332.2196723841368</v>
      </c>
      <c r="AZ201" s="22">
        <v>335.59309949041102</v>
      </c>
      <c r="BA201" s="22">
        <v>355.15235680871928</v>
      </c>
      <c r="BB201" s="22">
        <v>389.95641197935925</v>
      </c>
      <c r="BC201" s="22">
        <v>424.51325188483611</v>
      </c>
      <c r="BD201" s="22">
        <v>399.64746796984264</v>
      </c>
    </row>
    <row r="202" spans="2:56" ht="15" customHeight="1">
      <c r="B202" s="104">
        <v>0.256357283599848</v>
      </c>
      <c r="D202" s="9">
        <v>20</v>
      </c>
      <c r="E202" s="9" t="s">
        <v>4</v>
      </c>
      <c r="F202" s="9" t="s">
        <v>105</v>
      </c>
      <c r="H202" s="21">
        <v>8</v>
      </c>
      <c r="I202" s="10"/>
      <c r="J202" s="9" t="s">
        <v>4</v>
      </c>
      <c r="K202" s="9" t="s">
        <v>159</v>
      </c>
      <c r="L202" s="22"/>
      <c r="M202" s="22">
        <v>53.843760027006603</v>
      </c>
      <c r="N202" s="22">
        <v>59.364243895381549</v>
      </c>
      <c r="O202" s="22">
        <v>59.681596926390924</v>
      </c>
      <c r="P202" s="22">
        <v>64.220237272332696</v>
      </c>
      <c r="Q202" s="22">
        <v>70.302792290256718</v>
      </c>
      <c r="R202" s="22">
        <v>76.043743630138081</v>
      </c>
      <c r="S202" s="22">
        <v>95.288217724693354</v>
      </c>
      <c r="T202" s="22">
        <v>99.517059494912147</v>
      </c>
      <c r="U202" s="22">
        <v>97.588256627067693</v>
      </c>
      <c r="V202" s="22">
        <v>93.45411609625927</v>
      </c>
      <c r="W202" s="22">
        <v>95.768413201086702</v>
      </c>
      <c r="X202" s="22">
        <v>99.344983040493844</v>
      </c>
      <c r="Y202" s="22">
        <v>93.626769977655258</v>
      </c>
      <c r="Z202" s="22">
        <v>83.617639493947621</v>
      </c>
      <c r="AA202" s="22">
        <v>84.006782837944286</v>
      </c>
      <c r="AB202" s="22">
        <v>82.798342630250602</v>
      </c>
      <c r="AC202" s="22">
        <v>92.049568055042045</v>
      </c>
      <c r="AD202" s="22">
        <v>87.476511003584804</v>
      </c>
      <c r="AE202" s="22">
        <v>89.101734209976371</v>
      </c>
      <c r="AF202" s="22">
        <v>87.223748131239248</v>
      </c>
      <c r="AG202" s="22">
        <v>96.504404327487265</v>
      </c>
      <c r="AH202" s="22">
        <v>102.33597151445979</v>
      </c>
      <c r="AI202" s="22">
        <v>103.14501712025978</v>
      </c>
      <c r="AJ202" s="22">
        <v>103.43922195251338</v>
      </c>
      <c r="AK202" s="22">
        <v>111.89717813107849</v>
      </c>
      <c r="AL202" s="22">
        <v>117.34866204767953</v>
      </c>
      <c r="AM202" s="22">
        <v>127.22904817785781</v>
      </c>
      <c r="AN202" s="22">
        <v>128.57054318645811</v>
      </c>
      <c r="AO202" s="22">
        <v>144.92995707878535</v>
      </c>
      <c r="AP202" s="22">
        <v>144.39041844165448</v>
      </c>
      <c r="AQ202" s="22">
        <v>144.3565196842799</v>
      </c>
      <c r="AR202" s="22">
        <v>155.93808703200605</v>
      </c>
      <c r="AS202" s="22">
        <v>163.04368575883743</v>
      </c>
      <c r="AT202" s="22">
        <v>183.91091549182568</v>
      </c>
      <c r="AU202" s="22">
        <v>220.09047341939009</v>
      </c>
      <c r="AV202" s="22">
        <v>217.67203112189944</v>
      </c>
      <c r="AW202" s="22">
        <v>225.34853440931084</v>
      </c>
      <c r="AX202" s="22">
        <v>247.07484013053192</v>
      </c>
      <c r="AY202" s="22">
        <v>268.59942707412347</v>
      </c>
      <c r="AZ202" s="22">
        <v>275.71514073978813</v>
      </c>
      <c r="BA202" s="22">
        <v>311.20931213529019</v>
      </c>
      <c r="BB202" s="22">
        <v>377.90360441750931</v>
      </c>
      <c r="BC202" s="22">
        <v>444.08676290449631</v>
      </c>
      <c r="BD202" s="22">
        <v>475.68182294597074</v>
      </c>
    </row>
  </sheetData>
  <conditionalFormatting sqref="D12:E17 F12:K12 F17:K17 F13:G16 I13:K16 H14 H16 F19:K19 D22:E32 H21 H23 H25 H27 H29 H31 F18:F24 F20:G32 I20:K32 D43:E43 G43 I43:K43 D34:G41 D10:AO10 D33:AO33 L11:AO24 D42:AO42 D56:AO56 D71:AO71 D112:AO112 D153:AO153 E19:E21 D194:AQ194 L195:AQ202 L154:AQ193 AP18:AQ24 L25:AQ32 AR154:AR202 AP11:AY16 I34:AY41 L43:AY55 L57:AY70 L72:AY111 L113:AY152 AS154:AY193 AR18:AY32 AS195:AY202">
    <cfRule type="expression" dxfId="412" priority="243">
      <formula>IF($G10&lt;&gt;"",TRUE,FALSE)</formula>
    </cfRule>
  </conditionalFormatting>
  <conditionalFormatting sqref="D17:K17">
    <cfRule type="expression" dxfId="411" priority="241">
      <formula>IF($G17&lt;&gt;"",TRUE,FALSE)</formula>
    </cfRule>
  </conditionalFormatting>
  <conditionalFormatting sqref="K19:K32 K34:K41">
    <cfRule type="expression" dxfId="410" priority="231">
      <formula>IF($G19&lt;&gt;"",TRUE,FALSE)</formula>
    </cfRule>
  </conditionalFormatting>
  <conditionalFormatting sqref="E19:E32 E43 E34:E41">
    <cfRule type="expression" dxfId="409" priority="219">
      <formula>IF(E19=J19,TRUE,FALSE)</formula>
    </cfRule>
  </conditionalFormatting>
  <conditionalFormatting sqref="E12:E16">
    <cfRule type="expression" dxfId="408" priority="215">
      <formula>IF(E12=J12,TRUE,FALSE)</formula>
    </cfRule>
  </conditionalFormatting>
  <conditionalFormatting sqref="F18:F32 F34:F41">
    <cfRule type="expression" dxfId="407" priority="208">
      <formula>IF($G18&lt;&gt;"",TRUE,FALSE)</formula>
    </cfRule>
  </conditionalFormatting>
  <conditionalFormatting sqref="B10:C10">
    <cfRule type="expression" dxfId="406" priority="206">
      <formula>IF($G10&lt;&gt;"",TRUE,FALSE)</formula>
    </cfRule>
  </conditionalFormatting>
  <conditionalFormatting sqref="B17:C17">
    <cfRule type="expression" dxfId="405" priority="205">
      <formula>IF($G17&lt;&gt;"",TRUE,FALSE)</formula>
    </cfRule>
  </conditionalFormatting>
  <conditionalFormatting sqref="B17:C17">
    <cfRule type="expression" dxfId="404" priority="204">
      <formula>IF($G17&lt;&gt;"",TRUE,FALSE)</formula>
    </cfRule>
  </conditionalFormatting>
  <conditionalFormatting sqref="F12:F16">
    <cfRule type="expression" dxfId="403" priority="191">
      <formula>IF($G12&lt;&gt;"",TRUE,FALSE)</formula>
    </cfRule>
  </conditionalFormatting>
  <conditionalFormatting sqref="F18:F32 F34:F41">
    <cfRule type="expression" dxfId="402" priority="190">
      <formula>IF($G18&lt;&gt;"",TRUE,FALSE)</formula>
    </cfRule>
  </conditionalFormatting>
  <conditionalFormatting sqref="D11 G11:K11 H13 H15">
    <cfRule type="expression" dxfId="401" priority="167">
      <formula>IF($G11&lt;&gt;"",TRUE,FALSE)</formula>
    </cfRule>
  </conditionalFormatting>
  <conditionalFormatting sqref="H35 H38 H41">
    <cfRule type="expression" dxfId="400" priority="150">
      <formula>IF($G35&lt;&gt;"",TRUE,FALSE)</formula>
    </cfRule>
  </conditionalFormatting>
  <conditionalFormatting sqref="E11">
    <cfRule type="expression" dxfId="399" priority="164">
      <formula>IF($G11&lt;&gt;"",TRUE,FALSE)</formula>
    </cfRule>
  </conditionalFormatting>
  <conditionalFormatting sqref="E11">
    <cfRule type="expression" dxfId="398" priority="163">
      <formula>IF(E11=J11,TRUE,FALSE)</formula>
    </cfRule>
  </conditionalFormatting>
  <conditionalFormatting sqref="F11">
    <cfRule type="expression" dxfId="397" priority="162">
      <formula>IF($G11&lt;&gt;"",TRUE,FALSE)</formula>
    </cfRule>
  </conditionalFormatting>
  <conditionalFormatting sqref="F11">
    <cfRule type="expression" dxfId="396" priority="161">
      <formula>IF($G11&lt;&gt;"",TRUE,FALSE)</formula>
    </cfRule>
  </conditionalFormatting>
  <conditionalFormatting sqref="E18:K18 H20 H22 H24 H26 H28 H30 H32">
    <cfRule type="expression" dxfId="395" priority="160">
      <formula>IF($G18&lt;&gt;"",TRUE,FALSE)</formula>
    </cfRule>
  </conditionalFormatting>
  <conditionalFormatting sqref="K18">
    <cfRule type="expression" dxfId="394" priority="159">
      <formula>IF($G18&lt;&gt;"",TRUE,FALSE)</formula>
    </cfRule>
  </conditionalFormatting>
  <conditionalFormatting sqref="E18">
    <cfRule type="expression" dxfId="393" priority="158">
      <formula>IF(E18=J18,TRUE,FALSE)</formula>
    </cfRule>
  </conditionalFormatting>
  <conditionalFormatting sqref="F18">
    <cfRule type="expression" dxfId="392" priority="157">
      <formula>IF($G18&lt;&gt;"",TRUE,FALSE)</formula>
    </cfRule>
  </conditionalFormatting>
  <conditionalFormatting sqref="F18">
    <cfRule type="expression" dxfId="391" priority="156">
      <formula>IF($G18&lt;&gt;"",TRUE,FALSE)</formula>
    </cfRule>
  </conditionalFormatting>
  <conditionalFormatting sqref="F30:F32">
    <cfRule type="expression" dxfId="390" priority="155">
      <formula>IF($G30&lt;&gt;"",TRUE,FALSE)</formula>
    </cfRule>
  </conditionalFormatting>
  <conditionalFormatting sqref="D33:K33">
    <cfRule type="expression" dxfId="389" priority="153">
      <formula>IF($G33&lt;&gt;"",TRUE,FALSE)</formula>
    </cfRule>
  </conditionalFormatting>
  <conditionalFormatting sqref="B33">
    <cfRule type="expression" dxfId="388" priority="152">
      <formula>IF($G33&lt;&gt;"",TRUE,FALSE)</formula>
    </cfRule>
  </conditionalFormatting>
  <conditionalFormatting sqref="B33">
    <cfRule type="expression" dxfId="387" priority="151">
      <formula>IF($G33&lt;&gt;"",TRUE,FALSE)</formula>
    </cfRule>
  </conditionalFormatting>
  <conditionalFormatting sqref="H34 H36:H37 H39:H40">
    <cfRule type="expression" dxfId="386" priority="149">
      <formula>IF($G34&lt;&gt;"",TRUE,FALSE)</formula>
    </cfRule>
  </conditionalFormatting>
  <conditionalFormatting sqref="C33">
    <cfRule type="expression" dxfId="385" priority="148">
      <formula>IF($G33&lt;&gt;"",TRUE,FALSE)</formula>
    </cfRule>
  </conditionalFormatting>
  <conditionalFormatting sqref="D42:K42">
    <cfRule type="expression" dxfId="384" priority="146">
      <formula>IF($G42&lt;&gt;"",TRUE,FALSE)</formula>
    </cfRule>
  </conditionalFormatting>
  <conditionalFormatting sqref="B42">
    <cfRule type="expression" dxfId="383" priority="145">
      <formula>IF($G42&lt;&gt;"",TRUE,FALSE)</formula>
    </cfRule>
  </conditionalFormatting>
  <conditionalFormatting sqref="B42">
    <cfRule type="expression" dxfId="382" priority="144">
      <formula>IF($G42&lt;&gt;"",TRUE,FALSE)</formula>
    </cfRule>
  </conditionalFormatting>
  <conditionalFormatting sqref="D44:E55 G44:G55 I44:K55">
    <cfRule type="expression" dxfId="381" priority="142">
      <formula>IF($G44&lt;&gt;"",TRUE,FALSE)</formula>
    </cfRule>
  </conditionalFormatting>
  <conditionalFormatting sqref="E44:E55">
    <cfRule type="expression" dxfId="380" priority="141">
      <formula>IF(E44=J44,TRUE,FALSE)</formula>
    </cfRule>
  </conditionalFormatting>
  <conditionalFormatting sqref="F43:F55">
    <cfRule type="expression" dxfId="379" priority="140">
      <formula>IF($G43&lt;&gt;"",TRUE,FALSE)</formula>
    </cfRule>
  </conditionalFormatting>
  <conditionalFormatting sqref="F43:F55">
    <cfRule type="expression" dxfId="378" priority="139">
      <formula>IF($G43&lt;&gt;"",TRUE,FALSE)</formula>
    </cfRule>
  </conditionalFormatting>
  <conditionalFormatting sqref="F43:F55">
    <cfRule type="expression" dxfId="377" priority="138">
      <formula>IF($G43&lt;&gt;"",TRUE,FALSE)</formula>
    </cfRule>
  </conditionalFormatting>
  <conditionalFormatting sqref="F43:F55">
    <cfRule type="expression" dxfId="376" priority="137">
      <formula>IF($G43&lt;&gt;"",TRUE,FALSE)</formula>
    </cfRule>
  </conditionalFormatting>
  <conditionalFormatting sqref="F43:F55">
    <cfRule type="expression" dxfId="375" priority="136">
      <formula>IF($G43&lt;&gt;"",TRUE,FALSE)</formula>
    </cfRule>
  </conditionalFormatting>
  <conditionalFormatting sqref="F43:F55">
    <cfRule type="expression" dxfId="374" priority="135">
      <formula>IF($G43&lt;&gt;"",TRUE,FALSE)</formula>
    </cfRule>
  </conditionalFormatting>
  <conditionalFormatting sqref="H44 H46 H48 H50 H52 H54">
    <cfRule type="expression" dxfId="373" priority="133">
      <formula>IF($G44&lt;&gt;"",TRUE,FALSE)</formula>
    </cfRule>
  </conditionalFormatting>
  <conditionalFormatting sqref="H43 H45 H47 H49 H51 H53 H55">
    <cfRule type="expression" dxfId="372" priority="132">
      <formula>IF($G43&lt;&gt;"",TRUE,FALSE)</formula>
    </cfRule>
  </conditionalFormatting>
  <conditionalFormatting sqref="D56:K56">
    <cfRule type="expression" dxfId="371" priority="125">
      <formula>IF($G56&lt;&gt;"",TRUE,FALSE)</formula>
    </cfRule>
  </conditionalFormatting>
  <conditionalFormatting sqref="B56">
    <cfRule type="expression" dxfId="370" priority="124">
      <formula>IF($G56&lt;&gt;"",TRUE,FALSE)</formula>
    </cfRule>
  </conditionalFormatting>
  <conditionalFormatting sqref="B56">
    <cfRule type="expression" dxfId="369" priority="123">
      <formula>IF($G56&lt;&gt;"",TRUE,FALSE)</formula>
    </cfRule>
  </conditionalFormatting>
  <conditionalFormatting sqref="H154:H193">
    <cfRule type="expression" dxfId="368" priority="66">
      <formula>IF($G154&lt;&gt;"",TRUE,FALSE)</formula>
    </cfRule>
  </conditionalFormatting>
  <conditionalFormatting sqref="F154:F193">
    <cfRule type="expression" dxfId="367" priority="65">
      <formula>IF($G154&lt;&gt;"",TRUE,FALSE)</formula>
    </cfRule>
  </conditionalFormatting>
  <conditionalFormatting sqref="F154:F193">
    <cfRule type="expression" dxfId="366" priority="64">
      <formula>IF($G154&lt;&gt;"",TRUE,FALSE)</formula>
    </cfRule>
  </conditionalFormatting>
  <conditionalFormatting sqref="F154:F193">
    <cfRule type="expression" dxfId="365" priority="63">
      <formula>IF($G154&lt;&gt;"",TRUE,FALSE)</formula>
    </cfRule>
  </conditionalFormatting>
  <conditionalFormatting sqref="D57:E70 G57:G70 I57:K70">
    <cfRule type="expression" dxfId="364" priority="119">
      <formula>IF($G57&lt;&gt;"",TRUE,FALSE)</formula>
    </cfRule>
  </conditionalFormatting>
  <conditionalFormatting sqref="E57:E70">
    <cfRule type="expression" dxfId="363" priority="118">
      <formula>IF(E57=J57,TRUE,FALSE)</formula>
    </cfRule>
  </conditionalFormatting>
  <conditionalFormatting sqref="D154:E193">
    <cfRule type="expression" dxfId="362" priority="69">
      <formula>IF($G154&lt;&gt;"",TRUE,FALSE)</formula>
    </cfRule>
  </conditionalFormatting>
  <conditionalFormatting sqref="I154:K193">
    <cfRule type="expression" dxfId="361" priority="67">
      <formula>IF($G154&lt;&gt;"",TRUE,FALSE)</formula>
    </cfRule>
  </conditionalFormatting>
  <conditionalFormatting sqref="H57:H70">
    <cfRule type="expression" dxfId="360" priority="110">
      <formula>IF($G57&lt;&gt;"",TRUE,FALSE)</formula>
    </cfRule>
  </conditionalFormatting>
  <conditionalFormatting sqref="F57:F70">
    <cfRule type="expression" dxfId="359" priority="109">
      <formula>IF($G57&lt;&gt;"",TRUE,FALSE)</formula>
    </cfRule>
  </conditionalFormatting>
  <conditionalFormatting sqref="F57:F70">
    <cfRule type="expression" dxfId="358" priority="108">
      <formula>IF($G57&lt;&gt;"",TRUE,FALSE)</formula>
    </cfRule>
  </conditionalFormatting>
  <conditionalFormatting sqref="F57:F70">
    <cfRule type="expression" dxfId="357" priority="107">
      <formula>IF($G57&lt;&gt;"",TRUE,FALSE)</formula>
    </cfRule>
  </conditionalFormatting>
  <conditionalFormatting sqref="F57:F70">
    <cfRule type="expression" dxfId="356" priority="106">
      <formula>IF($G57&lt;&gt;"",TRUE,FALSE)</formula>
    </cfRule>
  </conditionalFormatting>
  <conditionalFormatting sqref="D71:K71">
    <cfRule type="expression" dxfId="355" priority="103">
      <formula>IF($G71&lt;&gt;"",TRUE,FALSE)</formula>
    </cfRule>
  </conditionalFormatting>
  <conditionalFormatting sqref="B71">
    <cfRule type="expression" dxfId="354" priority="102">
      <formula>IF($G71&lt;&gt;"",TRUE,FALSE)</formula>
    </cfRule>
  </conditionalFormatting>
  <conditionalFormatting sqref="B71">
    <cfRule type="expression" dxfId="353" priority="101">
      <formula>IF($G71&lt;&gt;"",TRUE,FALSE)</formula>
    </cfRule>
  </conditionalFormatting>
  <conditionalFormatting sqref="C71">
    <cfRule type="expression" dxfId="352" priority="100">
      <formula>IF($G71&lt;&gt;"",TRUE,FALSE)</formula>
    </cfRule>
  </conditionalFormatting>
  <conditionalFormatting sqref="D72:E111 G72:G111 I72:K111">
    <cfRule type="expression" dxfId="351" priority="96">
      <formula>IF($G72&lt;&gt;"",TRUE,FALSE)</formula>
    </cfRule>
  </conditionalFormatting>
  <conditionalFormatting sqref="E72:E111">
    <cfRule type="expression" dxfId="350" priority="95">
      <formula>IF(E72=J72,TRUE,FALSE)</formula>
    </cfRule>
  </conditionalFormatting>
  <conditionalFormatting sqref="H72:H111">
    <cfRule type="expression" dxfId="349" priority="94">
      <formula>IF($G72&lt;&gt;"",TRUE,FALSE)</formula>
    </cfRule>
  </conditionalFormatting>
  <conditionalFormatting sqref="F72:F111">
    <cfRule type="expression" dxfId="348" priority="93">
      <formula>IF($G72&lt;&gt;"",TRUE,FALSE)</formula>
    </cfRule>
  </conditionalFormatting>
  <conditionalFormatting sqref="F72:F111">
    <cfRule type="expression" dxfId="347" priority="92">
      <formula>IF($G72&lt;&gt;"",TRUE,FALSE)</formula>
    </cfRule>
  </conditionalFormatting>
  <conditionalFormatting sqref="F72:F111">
    <cfRule type="expression" dxfId="346" priority="91">
      <formula>IF($G72&lt;&gt;"",TRUE,FALSE)</formula>
    </cfRule>
  </conditionalFormatting>
  <conditionalFormatting sqref="F72:F111">
    <cfRule type="expression" dxfId="345" priority="90">
      <formula>IF($G72&lt;&gt;"",TRUE,FALSE)</formula>
    </cfRule>
  </conditionalFormatting>
  <conditionalFormatting sqref="D112:K112">
    <cfRule type="expression" dxfId="344" priority="86">
      <formula>IF($G112&lt;&gt;"",TRUE,FALSE)</formula>
    </cfRule>
  </conditionalFormatting>
  <conditionalFormatting sqref="B112">
    <cfRule type="expression" dxfId="343" priority="85">
      <formula>IF($G112&lt;&gt;"",TRUE,FALSE)</formula>
    </cfRule>
  </conditionalFormatting>
  <conditionalFormatting sqref="B112">
    <cfRule type="expression" dxfId="342" priority="84">
      <formula>IF($G112&lt;&gt;"",TRUE,FALSE)</formula>
    </cfRule>
  </conditionalFormatting>
  <conditionalFormatting sqref="C112">
    <cfRule type="expression" dxfId="341" priority="83">
      <formula>IF($G112&lt;&gt;"",TRUE,FALSE)</formula>
    </cfRule>
  </conditionalFormatting>
  <conditionalFormatting sqref="D113:E152">
    <cfRule type="expression" dxfId="340" priority="82">
      <formula>IF($G113&lt;&gt;"",TRUE,FALSE)</formula>
    </cfRule>
  </conditionalFormatting>
  <conditionalFormatting sqref="E113:E152">
    <cfRule type="expression" dxfId="339" priority="81">
      <formula>IF(E113=J113,TRUE,FALSE)</formula>
    </cfRule>
  </conditionalFormatting>
  <conditionalFormatting sqref="I113:K152">
    <cfRule type="expression" dxfId="338" priority="80">
      <formula>IF($G113&lt;&gt;"",TRUE,FALSE)</formula>
    </cfRule>
  </conditionalFormatting>
  <conditionalFormatting sqref="H113:H152">
    <cfRule type="expression" dxfId="337" priority="79">
      <formula>IF($G113&lt;&gt;"",TRUE,FALSE)</formula>
    </cfRule>
  </conditionalFormatting>
  <conditionalFormatting sqref="F113:F152">
    <cfRule type="expression" dxfId="336" priority="77">
      <formula>IF($G113&lt;&gt;"",TRUE,FALSE)</formula>
    </cfRule>
  </conditionalFormatting>
  <conditionalFormatting sqref="F113:F152">
    <cfRule type="expression" dxfId="335" priority="76">
      <formula>IF($G113&lt;&gt;"",TRUE,FALSE)</formula>
    </cfRule>
  </conditionalFormatting>
  <conditionalFormatting sqref="F113:F152">
    <cfRule type="expression" dxfId="334" priority="75">
      <formula>IF($G113&lt;&gt;"",TRUE,FALSE)</formula>
    </cfRule>
  </conditionalFormatting>
  <conditionalFormatting sqref="D153:K153">
    <cfRule type="expression" dxfId="333" priority="73">
      <formula>IF($G153&lt;&gt;"",TRUE,FALSE)</formula>
    </cfRule>
  </conditionalFormatting>
  <conditionalFormatting sqref="B153">
    <cfRule type="expression" dxfId="332" priority="72">
      <formula>IF($G153&lt;&gt;"",TRUE,FALSE)</formula>
    </cfRule>
  </conditionalFormatting>
  <conditionalFormatting sqref="B153">
    <cfRule type="expression" dxfId="331" priority="71">
      <formula>IF($G153&lt;&gt;"",TRUE,FALSE)</formula>
    </cfRule>
  </conditionalFormatting>
  <conditionalFormatting sqref="C153">
    <cfRule type="expression" dxfId="330" priority="70">
      <formula>IF($G153&lt;&gt;"",TRUE,FALSE)</formula>
    </cfRule>
  </conditionalFormatting>
  <conditionalFormatting sqref="E154:E193">
    <cfRule type="expression" dxfId="329" priority="68">
      <formula>IF(E154=J154,TRUE,FALSE)</formula>
    </cfRule>
  </conditionalFormatting>
  <conditionalFormatting sqref="C42">
    <cfRule type="expression" dxfId="328" priority="61">
      <formula>IF($G42&lt;&gt;"",TRUE,FALSE)</formula>
    </cfRule>
  </conditionalFormatting>
  <conditionalFormatting sqref="C56">
    <cfRule type="expression" dxfId="327" priority="60">
      <formula>IF($G56&lt;&gt;"",TRUE,FALSE)</formula>
    </cfRule>
  </conditionalFormatting>
  <conditionalFormatting sqref="D194:K194">
    <cfRule type="expression" dxfId="326" priority="58">
      <formula>IF($G194&lt;&gt;"",TRUE,FALSE)</formula>
    </cfRule>
  </conditionalFormatting>
  <conditionalFormatting sqref="B194">
    <cfRule type="expression" dxfId="325" priority="57">
      <formula>IF($G194&lt;&gt;"",TRUE,FALSE)</formula>
    </cfRule>
  </conditionalFormatting>
  <conditionalFormatting sqref="B194">
    <cfRule type="expression" dxfId="324" priority="56">
      <formula>IF($G194&lt;&gt;"",TRUE,FALSE)</formula>
    </cfRule>
  </conditionalFormatting>
  <conditionalFormatting sqref="C194">
    <cfRule type="expression" dxfId="323" priority="55">
      <formula>IF($G194&lt;&gt;"",TRUE,FALSE)</formula>
    </cfRule>
  </conditionalFormatting>
  <conditionalFormatting sqref="F195:F202">
    <cfRule type="expression" dxfId="322" priority="50">
      <formula>IF($G195&lt;&gt;"",TRUE,FALSE)</formula>
    </cfRule>
  </conditionalFormatting>
  <conditionalFormatting sqref="F195:F202">
    <cfRule type="expression" dxfId="321" priority="49">
      <formula>IF($G195&lt;&gt;"",TRUE,FALSE)</formula>
    </cfRule>
  </conditionalFormatting>
  <conditionalFormatting sqref="F195:F202">
    <cfRule type="expression" dxfId="320" priority="48">
      <formula>IF($G195&lt;&gt;"",TRUE,FALSE)</formula>
    </cfRule>
  </conditionalFormatting>
  <conditionalFormatting sqref="D195:E202">
    <cfRule type="expression" dxfId="319" priority="54">
      <formula>IF($G195&lt;&gt;"",TRUE,FALSE)</formula>
    </cfRule>
  </conditionalFormatting>
  <conditionalFormatting sqref="I195:K202">
    <cfRule type="expression" dxfId="318" priority="52">
      <formula>IF($G195&lt;&gt;"",TRUE,FALSE)</formula>
    </cfRule>
  </conditionalFormatting>
  <conditionalFormatting sqref="E195:E202">
    <cfRule type="expression" dxfId="317" priority="53">
      <formula>IF(E195=J195,TRUE,FALSE)</formula>
    </cfRule>
  </conditionalFormatting>
  <conditionalFormatting sqref="H195:H202">
    <cfRule type="expression" dxfId="316" priority="46">
      <formula>IF($G195&lt;&gt;"",TRUE,FALSE)</formula>
    </cfRule>
  </conditionalFormatting>
  <conditionalFormatting sqref="J37">
    <cfRule type="expression" dxfId="315" priority="45">
      <formula>IF(J37=N37,TRUE,FALSE)</formula>
    </cfRule>
  </conditionalFormatting>
  <conditionalFormatting sqref="K37">
    <cfRule type="expression" dxfId="314" priority="44">
      <formula>IF(K37=O37,TRUE,FALSE)</formula>
    </cfRule>
  </conditionalFormatting>
  <conditionalFormatting sqref="J41">
    <cfRule type="expression" dxfId="313" priority="43">
      <formula>IF(J41=N41,TRUE,FALSE)</formula>
    </cfRule>
  </conditionalFormatting>
  <conditionalFormatting sqref="K41">
    <cfRule type="expression" dxfId="312" priority="42">
      <formula>IF(K41=O41,TRUE,FALSE)</formula>
    </cfRule>
  </conditionalFormatting>
  <conditionalFormatting sqref="AP10:AR10 AP17:AY17 AP33:AY33 AP42:AY42 AP56:AY56 AP71:AY71 AP112:AY112 AP153:AY153">
    <cfRule type="expression" dxfId="311" priority="40">
      <formula>IF($G10&lt;&gt;"",TRUE,FALSE)</formula>
    </cfRule>
  </conditionalFormatting>
  <conditionalFormatting sqref="D18">
    <cfRule type="expression" dxfId="310" priority="37">
      <formula>IF($G18&lt;&gt;"",TRUE,FALSE)</formula>
    </cfRule>
  </conditionalFormatting>
  <conditionalFormatting sqref="D19:D21">
    <cfRule type="expression" dxfId="309" priority="38">
      <formula>IF($G19&lt;&gt;"",TRUE,FALSE)</formula>
    </cfRule>
  </conditionalFormatting>
  <conditionalFormatting sqref="AS194:AU194">
    <cfRule type="expression" dxfId="308" priority="34">
      <formula>IF($G194&lt;&gt;"",TRUE,FALSE)</formula>
    </cfRule>
  </conditionalFormatting>
  <conditionalFormatting sqref="AS10:AU10">
    <cfRule type="expression" dxfId="307" priority="33">
      <formula>IF($G10&lt;&gt;"",TRUE,FALSE)</formula>
    </cfRule>
  </conditionalFormatting>
  <conditionalFormatting sqref="AV194">
    <cfRule type="expression" dxfId="306" priority="26">
      <formula>IF($G194&lt;&gt;"",TRUE,FALSE)</formula>
    </cfRule>
  </conditionalFormatting>
  <conditionalFormatting sqref="AV10">
    <cfRule type="expression" dxfId="305" priority="25">
      <formula>IF($G10&lt;&gt;"",TRUE,FALSE)</formula>
    </cfRule>
  </conditionalFormatting>
  <conditionalFormatting sqref="AW194:AY194">
    <cfRule type="expression" dxfId="304" priority="22">
      <formula>IF($G194&lt;&gt;"",TRUE,FALSE)</formula>
    </cfRule>
  </conditionalFormatting>
  <conditionalFormatting sqref="AW10:AY10">
    <cfRule type="expression" dxfId="303" priority="21">
      <formula>IF($G10&lt;&gt;"",TRUE,FALSE)</formula>
    </cfRule>
  </conditionalFormatting>
  <conditionalFormatting sqref="AZ11:BD16 AZ34:BD41 AZ43:BD55 AZ57:BD70 AZ72:BD111 AZ113:BD152 AZ154:BD193 AZ18:BD32 AZ195:BD202">
    <cfRule type="expression" dxfId="302" priority="12">
      <formula>IF($G11&lt;&gt;"",TRUE,FALSE)</formula>
    </cfRule>
  </conditionalFormatting>
  <conditionalFormatting sqref="AZ17:BD17 AZ33:BD33 AZ42:BD42 AZ56:BD56 AZ71:BD71 AZ112:BD112 AZ153:BD153">
    <cfRule type="expression" dxfId="301" priority="11">
      <formula>IF($G17&lt;&gt;"",TRUE,FALSE)</formula>
    </cfRule>
  </conditionalFormatting>
  <conditionalFormatting sqref="AZ194:BD194">
    <cfRule type="expression" dxfId="300" priority="10">
      <formula>IF($G194&lt;&gt;"",TRUE,FALSE)</formula>
    </cfRule>
  </conditionalFormatting>
  <conditionalFormatting sqref="AZ10:BD10">
    <cfRule type="expression" dxfId="299" priority="9">
      <formula>IF($G10&lt;&gt;"",TRUE,FALSE)</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7">
    <tabColor rgb="FF866F95"/>
  </sheetPr>
  <dimension ref="A1:BK46"/>
  <sheetViews>
    <sheetView showGridLines="0" zoomScaleNormal="100" workbookViewId="0">
      <selection activeCell="I2" sqref="I2"/>
    </sheetView>
  </sheetViews>
  <sheetFormatPr defaultRowHeight="13.2"/>
  <cols>
    <col min="1" max="1" width="9.21875" style="73"/>
    <col min="2" max="2" width="24.5546875" customWidth="1"/>
    <col min="14" max="14" width="2.77734375" customWidth="1"/>
    <col min="16" max="38" width="9.21875" style="73"/>
    <col min="61" max="61" width="3.5546875" customWidth="1"/>
    <col min="64" max="64" width="19.44140625" customWidth="1"/>
    <col min="65" max="65" width="9.77734375" customWidth="1"/>
    <col min="71" max="71" width="3.5546875" customWidth="1"/>
  </cols>
  <sheetData>
    <row r="1" spans="1:63" ht="13.8">
      <c r="A1" s="48" t="s">
        <v>183</v>
      </c>
      <c r="P1" s="48"/>
      <c r="Q1" s="48"/>
      <c r="R1" s="48"/>
      <c r="S1" s="48"/>
      <c r="T1" s="48"/>
      <c r="U1" s="48"/>
      <c r="V1" s="48"/>
      <c r="W1" s="48"/>
      <c r="X1" s="48"/>
      <c r="Y1" s="48"/>
      <c r="Z1" s="48"/>
      <c r="AA1" s="48"/>
      <c r="AB1" s="48"/>
      <c r="AC1" s="48"/>
      <c r="AD1" s="48"/>
      <c r="AE1" s="48"/>
      <c r="AF1" s="48"/>
      <c r="AG1" s="48"/>
      <c r="AH1" s="48"/>
      <c r="AI1" s="48"/>
      <c r="AJ1" s="48"/>
      <c r="AK1" s="48"/>
      <c r="AL1" s="48"/>
    </row>
    <row r="2" spans="1:63" s="73" customFormat="1" ht="13.8">
      <c r="A2" s="49" t="s">
        <v>184</v>
      </c>
      <c r="B2" s="105" t="s">
        <v>13</v>
      </c>
      <c r="P2" s="49"/>
      <c r="Q2" s="49"/>
      <c r="R2" s="49"/>
      <c r="S2" s="49"/>
      <c r="T2" s="49"/>
      <c r="U2" s="49"/>
      <c r="V2" s="49"/>
      <c r="W2" s="49"/>
      <c r="X2" s="49"/>
      <c r="Y2" s="49"/>
      <c r="Z2" s="49"/>
      <c r="AA2" s="49"/>
      <c r="AB2" s="49"/>
      <c r="AC2" s="49"/>
      <c r="AD2" s="49"/>
      <c r="AE2" s="49"/>
      <c r="AF2" s="49"/>
      <c r="AG2" s="49"/>
      <c r="AH2" s="49"/>
      <c r="AI2" s="49"/>
      <c r="AJ2" s="49"/>
      <c r="AK2" s="49"/>
      <c r="AL2" s="49"/>
    </row>
    <row r="4" spans="1:63">
      <c r="B4" s="1" t="str">
        <f>"Total bar and coin demand in selected countries ("&amp;$B$2&amp;")"</f>
        <v>Total bar and coin demand in selected countries (Tonnes)</v>
      </c>
      <c r="C4" s="1"/>
      <c r="D4" s="1"/>
      <c r="E4" s="1"/>
      <c r="F4" s="1"/>
      <c r="G4" s="1"/>
      <c r="H4" s="1"/>
      <c r="I4" s="1"/>
      <c r="J4" s="1"/>
      <c r="K4" s="1"/>
      <c r="L4" s="1"/>
      <c r="M4" s="1"/>
      <c r="N4" s="1"/>
      <c r="O4" s="1"/>
      <c r="AM4" s="1"/>
      <c r="AN4" s="1"/>
      <c r="AO4" s="1"/>
      <c r="AP4" s="1"/>
      <c r="AQ4" s="1"/>
      <c r="AR4" s="1"/>
      <c r="AS4" s="1"/>
      <c r="AT4" s="1"/>
      <c r="AU4" s="1"/>
      <c r="AV4" s="1"/>
      <c r="AW4" s="1"/>
      <c r="AX4" s="1"/>
      <c r="AY4" s="1"/>
      <c r="AZ4" s="1"/>
      <c r="BA4" s="1"/>
      <c r="BB4" s="1"/>
      <c r="BC4" s="1"/>
      <c r="BD4" s="1"/>
      <c r="BE4" s="1"/>
      <c r="BF4" s="1"/>
      <c r="BG4" s="1"/>
      <c r="BH4" s="1"/>
      <c r="BI4" s="1"/>
      <c r="BJ4" s="1"/>
      <c r="BK4" s="1"/>
    </row>
    <row r="5" spans="1:63" s="56" customFormat="1" ht="38.25" customHeight="1">
      <c r="A5" s="74"/>
      <c r="B5" s="85"/>
      <c r="C5" s="76">
        <f>AppAn.Data!L$2</f>
        <v>2010</v>
      </c>
      <c r="D5" s="76">
        <f>AppAn.Data!M$2</f>
        <v>2011</v>
      </c>
      <c r="E5" s="76">
        <f>AppAn.Data!N$2</f>
        <v>2012</v>
      </c>
      <c r="F5" s="76">
        <f>AppAn.Data!O$2</f>
        <v>2013</v>
      </c>
      <c r="G5" s="76">
        <f>AppAn.Data!P$2</f>
        <v>2014</v>
      </c>
      <c r="H5" s="76">
        <f>AppAn.Data!Q$2</f>
        <v>2015</v>
      </c>
      <c r="I5" s="76">
        <f>AppAn.Data!R$2</f>
        <v>2016</v>
      </c>
      <c r="J5" s="76">
        <f>AppAn.Data!S$2</f>
        <v>2017</v>
      </c>
      <c r="K5" s="76">
        <f>AppAn.Data!T$2</f>
        <v>2018</v>
      </c>
      <c r="L5" s="76">
        <f>AppAn.Data!U$2</f>
        <v>2019</v>
      </c>
      <c r="M5" s="76">
        <f>AppAn.Data!V$2</f>
        <v>2020</v>
      </c>
      <c r="N5" s="76"/>
      <c r="O5" s="76" t="s">
        <v>12</v>
      </c>
      <c r="P5" s="74"/>
      <c r="Q5" s="76" t="str">
        <f>AppQt.Data!M$2</f>
        <v>Q1'10</v>
      </c>
      <c r="R5" s="76" t="str">
        <f>AppQt.Data!N$2</f>
        <v>Q2'10</v>
      </c>
      <c r="S5" s="76" t="str">
        <f>AppQt.Data!O$2</f>
        <v>Q3'10</v>
      </c>
      <c r="T5" s="76" t="str">
        <f>AppQt.Data!P$2</f>
        <v>Q4'10</v>
      </c>
      <c r="U5" s="76" t="str">
        <f>AppQt.Data!Q$2</f>
        <v>Q1'11</v>
      </c>
      <c r="V5" s="76" t="str">
        <f>AppQt.Data!R$2</f>
        <v>Q2'11</v>
      </c>
      <c r="W5" s="76" t="str">
        <f>AppQt.Data!S$2</f>
        <v>Q3'11</v>
      </c>
      <c r="X5" s="76" t="str">
        <f>AppQt.Data!T$2</f>
        <v>Q4'11</v>
      </c>
      <c r="Y5" s="76" t="str">
        <f>AppQt.Data!U$2</f>
        <v>Q1'12</v>
      </c>
      <c r="Z5" s="76" t="str">
        <f>AppQt.Data!V$2</f>
        <v>Q2'12</v>
      </c>
      <c r="AA5" s="76" t="str">
        <f>AppQt.Data!W$2</f>
        <v>Q3'12</v>
      </c>
      <c r="AB5" s="76" t="str">
        <f>AppQt.Data!X$2</f>
        <v>Q4'12</v>
      </c>
      <c r="AC5" s="76" t="str">
        <f>AppQt.Data!Y$2</f>
        <v>Q1'13</v>
      </c>
      <c r="AD5" s="76" t="str">
        <f>AppQt.Data!Z$2</f>
        <v>Q2'13</v>
      </c>
      <c r="AE5" s="76" t="str">
        <f>AppQt.Data!AA$2</f>
        <v>Q3'13</v>
      </c>
      <c r="AF5" s="76" t="str">
        <f>AppQt.Data!AB$2</f>
        <v>Q4'13</v>
      </c>
      <c r="AG5" s="76" t="str">
        <f>AppQt.Data!AC$2</f>
        <v>Q1'14</v>
      </c>
      <c r="AH5" s="76" t="str">
        <f>AppQt.Data!AD$2</f>
        <v>Q2'14</v>
      </c>
      <c r="AI5" s="76" t="str">
        <f>AppQt.Data!AE$2</f>
        <v>Q3'14</v>
      </c>
      <c r="AJ5" s="76" t="str">
        <f>AppQt.Data!AF$2</f>
        <v>Q4'14</v>
      </c>
      <c r="AK5" s="76" t="str">
        <f>AppQt.Data!AG$2</f>
        <v>Q1'15</v>
      </c>
      <c r="AL5" s="76" t="str">
        <f>AppQt.Data!AH$2</f>
        <v>Q2'15</v>
      </c>
      <c r="AM5" s="76" t="str">
        <f>AppQt.Data!AI$2</f>
        <v>Q3'15</v>
      </c>
      <c r="AN5" s="76" t="str">
        <f>AppQt.Data!AJ$2</f>
        <v>Q4'15</v>
      </c>
      <c r="AO5" s="76" t="str">
        <f>AppQt.Data!AK$2</f>
        <v>Q1'16</v>
      </c>
      <c r="AP5" s="76" t="str">
        <f>AppQt.Data!AL$2</f>
        <v>Q2'16</v>
      </c>
      <c r="AQ5" s="76" t="str">
        <f>AppQt.Data!AM$2</f>
        <v>Q3'16</v>
      </c>
      <c r="AR5" s="76" t="str">
        <f>AppQt.Data!AN$2</f>
        <v>Q4'16</v>
      </c>
      <c r="AS5" s="76" t="str">
        <f>AppQt.Data!AO$2</f>
        <v>Q1'17</v>
      </c>
      <c r="AT5" s="76" t="str">
        <f>AppQt.Data!AP$2</f>
        <v>Q2'17</v>
      </c>
      <c r="AU5" s="76" t="str">
        <f>AppQt.Data!AQ$2</f>
        <v>Q3'17</v>
      </c>
      <c r="AV5" s="76" t="str">
        <f>AppQt.Data!AR$2</f>
        <v>Q4'17</v>
      </c>
      <c r="AW5" s="76" t="str">
        <f>AppQt.Data!AS$2</f>
        <v>Q1'18</v>
      </c>
      <c r="AX5" s="76" t="str">
        <f>AppQt.Data!AT$2</f>
        <v>Q2'18</v>
      </c>
      <c r="AY5" s="76" t="str">
        <f>AppQt.Data!AU$2</f>
        <v>Q3'18</v>
      </c>
      <c r="AZ5" s="76" t="str">
        <f>AppQt.Data!AV$2</f>
        <v>Q4'18</v>
      </c>
      <c r="BA5" s="76" t="str">
        <f>AppQt.Data!AW$2</f>
        <v>Q1'19</v>
      </c>
      <c r="BB5" s="76" t="str">
        <f>AppQt.Data!AX$2</f>
        <v>Q2'19</v>
      </c>
      <c r="BC5" s="76" t="str">
        <f>AppQt.Data!AY$2</f>
        <v>Q3'19</v>
      </c>
      <c r="BD5" s="76" t="str">
        <f>AppQt.Data!AZ$2</f>
        <v>Q4'19</v>
      </c>
      <c r="BE5" s="76" t="str">
        <f>AppQt.Data!BA$2</f>
        <v>Q1'20</v>
      </c>
      <c r="BF5" s="76" t="str">
        <f>AppQt.Data!BB$2</f>
        <v>Q2'20</v>
      </c>
      <c r="BG5" s="76" t="str">
        <f>AppQt.Data!BC$2</f>
        <v>Q3'20</v>
      </c>
      <c r="BH5" s="76" t="str">
        <f>AppQt.Data!BD$2</f>
        <v>Q4'20</v>
      </c>
      <c r="BI5" s="76"/>
      <c r="BJ5" s="76" t="s">
        <v>12</v>
      </c>
    </row>
    <row r="6" spans="1:63" ht="13.8">
      <c r="A6" s="50"/>
      <c r="B6" s="86" t="s">
        <v>63</v>
      </c>
      <c r="C6" s="87">
        <f>IFERROR(IF($B$2="Tonnes",AppAn.Data!L88,(AppAn.Data!L88*ozton*AppAn.Data!L$6)/1000000),"-")</f>
        <v>340.05526510414171</v>
      </c>
      <c r="D6" s="87">
        <f>IFERROR(IF($B$2="Tonnes",AppAn.Data!M88,(AppAn.Data!M88*ozton*AppAn.Data!M$6)/1000000),"-")</f>
        <v>354.71111070963963</v>
      </c>
      <c r="E6" s="87">
        <f>IFERROR(IF($B$2="Tonnes",AppAn.Data!N88,(AppAn.Data!N88*ozton*AppAn.Data!N$6)/1000000),"-")</f>
        <v>318.98363617736089</v>
      </c>
      <c r="F6" s="87">
        <f>IFERROR(IF($B$2="Tonnes",AppAn.Data!O88,(AppAn.Data!O88*ozton*AppAn.Data!O$6)/1000000),"-")</f>
        <v>341.15143461456643</v>
      </c>
      <c r="G6" s="87">
        <f>IFERROR(IF($B$2="Tonnes",AppAn.Data!P88,(AppAn.Data!P88*ozton*AppAn.Data!P$6)/1000000),"-")</f>
        <v>205.96222535388895</v>
      </c>
      <c r="H6" s="87">
        <f>IFERROR(IF($B$2="Tonnes",AppAn.Data!Q88,(AppAn.Data!Q88*ozton*AppAn.Data!Q$6)/1000000),"-")</f>
        <v>194.94149565862233</v>
      </c>
      <c r="I6" s="87">
        <f>IFERROR(IF($B$2="Tonnes",AppAn.Data!R88,(AppAn.Data!R88*ozton*AppAn.Data!R$6)/1000000),"-")</f>
        <v>161.5762212628552</v>
      </c>
      <c r="J6" s="87">
        <f>IFERROR(IF($B$2="Tonnes",AppAn.Data!S88,(AppAn.Data!S88*ozton*AppAn.Data!S$6)/1000000),"-")</f>
        <v>169.31574468516817</v>
      </c>
      <c r="K6" s="87">
        <f>IFERROR(IF($B$2="Tonnes",AppAn.Data!T88,(AppAn.Data!T88*ozton*AppAn.Data!T$6)/1000000),"-")</f>
        <v>162.40167618538692</v>
      </c>
      <c r="L6" s="87">
        <f>IFERROR(IF($B$2="Tonnes",AppAn.Data!U88,(AppAn.Data!U88*ozton*AppAn.Data!U$6)/1000000),"-")</f>
        <v>145.76963723015191</v>
      </c>
      <c r="M6" s="87">
        <f>IFERROR(IF($B$2="Tonnes",AppAn.Data!V88,(AppAn.Data!V88*ozton*AppAn.Data!V$6)/1000000),"-")</f>
        <v>130.43682281490322</v>
      </c>
      <c r="N6" s="88" t="str">
        <f>IF(O6&lt;0,$A$2,IF(O6&gt;0,$A$1,"-"))</f>
        <v>▼</v>
      </c>
      <c r="O6" s="129">
        <f>IF(AND(M6&gt;0,L6&gt;0),(M6/L6-1)*100,"-")</f>
        <v>-10.518524095000735</v>
      </c>
      <c r="P6" s="50"/>
      <c r="Q6" s="87">
        <f>IFERROR(IF($B$2="Tonnes",AppQt.Data!M113,(AppQt.Data!M113*ozton*AppQt.Data!M$7)/1000000),"-")</f>
        <v>78.554001832331892</v>
      </c>
      <c r="R6" s="87">
        <f>IFERROR(IF($B$2="Tonnes",AppQt.Data!N113,(AppQt.Data!N113*ozton*AppQt.Data!N$7)/1000000),"-")</f>
        <v>59.852310511279825</v>
      </c>
      <c r="S6" s="87">
        <f>IFERROR(IF($B$2="Tonnes",AppQt.Data!O113,(AppQt.Data!O113*ozton*AppQt.Data!O$7)/1000000),"-")</f>
        <v>92.804811159685812</v>
      </c>
      <c r="T6" s="87">
        <f>IFERROR(IF($B$2="Tonnes",AppQt.Data!P113,(AppQt.Data!P113*ozton*AppQt.Data!P$7)/1000000),"-")</f>
        <v>108.8441416008442</v>
      </c>
      <c r="U6" s="87">
        <f>IFERROR(IF($B$2="Tonnes",AppQt.Data!Q113,(AppQt.Data!Q113*ozton*AppQt.Data!Q$7)/1000000),"-")</f>
        <v>100.05896949525759</v>
      </c>
      <c r="V6" s="87">
        <f>IFERROR(IF($B$2="Tonnes",AppQt.Data!R113,(AppQt.Data!R113*ozton*AppQt.Data!R$7)/1000000),"-")</f>
        <v>111.05959019752957</v>
      </c>
      <c r="W6" s="87">
        <f>IFERROR(IF($B$2="Tonnes",AppQt.Data!S113,(AppQt.Data!S113*ozton*AppQt.Data!S$7)/1000000),"-")</f>
        <v>74.881936591088618</v>
      </c>
      <c r="X6" s="87">
        <f>IFERROR(IF($B$2="Tonnes",AppQt.Data!T113,(AppQt.Data!T113*ozton*AppQt.Data!T$7)/1000000),"-")</f>
        <v>68.710614425763822</v>
      </c>
      <c r="Y6" s="87">
        <f>IFERROR(IF($B$2="Tonnes",AppQt.Data!U113,(AppQt.Data!U113*ozton*AppQt.Data!U$7)/1000000),"-")</f>
        <v>64.959620093194587</v>
      </c>
      <c r="Z6" s="87">
        <f>IFERROR(IF($B$2="Tonnes",AppQt.Data!V113,(AppQt.Data!V113*ozton*AppQt.Data!V$7)/1000000),"-")</f>
        <v>57.641040321586452</v>
      </c>
      <c r="AA6" s="87">
        <f>IFERROR(IF($B$2="Tonnes",AppQt.Data!W113,(AppQt.Data!W113*ozton*AppQt.Data!W$7)/1000000),"-")</f>
        <v>84.843840378068023</v>
      </c>
      <c r="AB6" s="87">
        <f>IFERROR(IF($B$2="Tonnes",AppQt.Data!X113,(AppQt.Data!X113*ozton*AppQt.Data!X$7)/1000000),"-")</f>
        <v>111.53913538451184</v>
      </c>
      <c r="AC6" s="87">
        <f>IFERROR(IF($B$2="Tonnes",AppQt.Data!Y113,(AppQt.Data!Y113*ozton*AppQt.Data!Y$7)/1000000),"-")</f>
        <v>90.634917833187501</v>
      </c>
      <c r="AD6" s="87">
        <f>IFERROR(IF($B$2="Tonnes",AppQt.Data!Z113,(AppQt.Data!Z113*ozton*AppQt.Data!Z$7)/1000000),"-")</f>
        <v>133.13957511019413</v>
      </c>
      <c r="AE6" s="87">
        <f>IFERROR(IF($B$2="Tonnes",AppQt.Data!AA113,(AppQt.Data!AA113*ozton*AppQt.Data!AA$7)/1000000),"-")</f>
        <v>51.482250323253183</v>
      </c>
      <c r="AF6" s="87">
        <f>IFERROR(IF($B$2="Tonnes",AppQt.Data!AB113,(AppQt.Data!AB113*ozton*AppQt.Data!AB$7)/1000000),"-")</f>
        <v>65.894691347931584</v>
      </c>
      <c r="AG6" s="87">
        <f>IFERROR(IF($B$2="Tonnes",AppQt.Data!AC113,(AppQt.Data!AC113*ozton*AppQt.Data!AC$7)/1000000),"-")</f>
        <v>42.68893607375999</v>
      </c>
      <c r="AH6" s="87">
        <f>IFERROR(IF($B$2="Tonnes",AppQt.Data!AD113,(AppQt.Data!AD113*ozton*AppQt.Data!AD$7)/1000000),"-")</f>
        <v>52.349520050374466</v>
      </c>
      <c r="AI6" s="87">
        <f>IFERROR(IF($B$2="Tonnes",AppQt.Data!AE113,(AppQt.Data!AE113*ozton*AppQt.Data!AE$7)/1000000),"-")</f>
        <v>53.976724381360825</v>
      </c>
      <c r="AJ6" s="87">
        <f>IFERROR(IF($B$2="Tonnes",AppQt.Data!AF113,(AppQt.Data!AF113*ozton*AppQt.Data!AF$7)/1000000),"-")</f>
        <v>56.947044848393688</v>
      </c>
      <c r="AK6" s="87">
        <f>IFERROR(IF($B$2="Tonnes",AppQt.Data!AG113,(AppQt.Data!AG113*ozton*AppQt.Data!AG$7)/1000000),"-")</f>
        <v>40.042222037186875</v>
      </c>
      <c r="AL6" s="87">
        <f>IFERROR(IF($B$2="Tonnes",AppQt.Data!AH113,(AppQt.Data!AH113*ozton*AppQt.Data!AH$7)/1000000),"-")</f>
        <v>37.69445452800263</v>
      </c>
      <c r="AM6" s="87">
        <f>IFERROR(IF($B$2="Tonnes",AppQt.Data!AI113,(AppQt.Data!AI113*ozton*AppQt.Data!AI$7)/1000000),"-")</f>
        <v>57.038719914599554</v>
      </c>
      <c r="AN6" s="87">
        <f>IFERROR(IF($B$2="Tonnes",AppQt.Data!AJ113,(AppQt.Data!AJ113*ozton*AppQt.Data!AJ$7)/1000000),"-")</f>
        <v>60.166099178833285</v>
      </c>
      <c r="AO6" s="87">
        <f>IFERROR(IF($B$2="Tonnes",AppQt.Data!AK113,(AppQt.Data!AK113*ozton*AppQt.Data!AK$7)/1000000),"-")</f>
        <v>27.461792576249803</v>
      </c>
      <c r="AP6" s="87">
        <f>IFERROR(IF($B$2="Tonnes",AppQt.Data!AL113,(AppQt.Data!AL113*ozton*AppQt.Data!AL$7)/1000000),"-")</f>
        <v>32.256699654389664</v>
      </c>
      <c r="AQ6" s="87">
        <f>IFERROR(IF($B$2="Tonnes",AppQt.Data!AM113,(AppQt.Data!AM113*ozton*AppQt.Data!AM$7)/1000000),"-")</f>
        <v>40.084397824803148</v>
      </c>
      <c r="AR6" s="87">
        <f>IFERROR(IF($B$2="Tonnes",AppQt.Data!AN113,(AppQt.Data!AN113*ozton*AppQt.Data!AN$7)/1000000),"-")</f>
        <v>61.773331207412582</v>
      </c>
      <c r="AS6" s="87">
        <f>IFERROR(IF($B$2="Tonnes",AppQt.Data!AO113,(AppQt.Data!AO113*ozton*AppQt.Data!AO$7)/1000000),"-")</f>
        <v>37.073419977937235</v>
      </c>
      <c r="AT6" s="87">
        <f>IFERROR(IF($B$2="Tonnes",AppQt.Data!AP113,(AppQt.Data!AP113*ozton*AppQt.Data!AP$7)/1000000),"-")</f>
        <v>41.557150398984433</v>
      </c>
      <c r="AU6" s="87">
        <f>IFERROR(IF($B$2="Tonnes",AppQt.Data!AQ113,(AppQt.Data!AQ113*ozton*AppQt.Data!AQ$7)/1000000),"-")</f>
        <v>31.036849580758954</v>
      </c>
      <c r="AV6" s="87">
        <f>IFERROR(IF($B$2="Tonnes",AppQt.Data!AR113,(AppQt.Data!AR113*ozton*AppQt.Data!AR$7)/1000000),"-")</f>
        <v>59.648324727487562</v>
      </c>
      <c r="AW6" s="87">
        <f>IFERROR(IF($B$2="Tonnes",AppQt.Data!AS113,(AppQt.Data!AS113*ozton*AppQt.Data!AS$7)/1000000),"-")</f>
        <v>32.323665387945582</v>
      </c>
      <c r="AX6" s="87">
        <f>IFERROR(IF($B$2="Tonnes",AppQt.Data!AT113,(AppQt.Data!AT113*ozton*AppQt.Data!AT$7)/1000000),"-")</f>
        <v>39.300953640630304</v>
      </c>
      <c r="AY6" s="87">
        <f>IFERROR(IF($B$2="Tonnes",AppQt.Data!AU113,(AppQt.Data!AU113*ozton*AppQt.Data!AU$7)/1000000),"-")</f>
        <v>34.368623679968678</v>
      </c>
      <c r="AZ6" s="87">
        <f>IFERROR(IF($B$2="Tonnes",AppQt.Data!AV113,(AppQt.Data!AV113*ozton*AppQt.Data!AV$7)/1000000),"-")</f>
        <v>56.408433476842362</v>
      </c>
      <c r="BA6" s="87">
        <f>IFERROR(IF($B$2="Tonnes",AppQt.Data!AW113,(AppQt.Data!AW113*ozton*AppQt.Data!AW$7)/1000000),"-")</f>
        <v>33.616612003463409</v>
      </c>
      <c r="BB6" s="87">
        <f>IFERROR(IF($B$2="Tonnes",AppQt.Data!AX113,(AppQt.Data!AX113*ozton*AppQt.Data!AX$7)/1000000),"-")</f>
        <v>44.523949101393015</v>
      </c>
      <c r="BC6" s="87">
        <f>IFERROR(IF($B$2="Tonnes",AppQt.Data!AY113,(AppQt.Data!AY113*ozton*AppQt.Data!AY$7)/1000000),"-")</f>
        <v>22.339605391979642</v>
      </c>
      <c r="BD6" s="87">
        <f>IFERROR(IF($B$2="Tonnes",AppQt.Data!AZ113,(AppQt.Data!AZ113*ozton*AppQt.Data!AZ$7)/1000000),"-")</f>
        <v>45.289470733315838</v>
      </c>
      <c r="BE6" s="87">
        <f>IFERROR(IF($B$2="Tonnes",AppQt.Data!BA113,(AppQt.Data!BA113*ozton*AppQt.Data!BA$7)/1000000),"-")</f>
        <v>28.058706880848014</v>
      </c>
      <c r="BF6" s="87">
        <f>IFERROR(IF($B$2="Tonnes",AppQt.Data!BB113,(AppQt.Data!BB113*ozton*AppQt.Data!BB$7)/1000000),"-")</f>
        <v>19.756782076478416</v>
      </c>
      <c r="BG6" s="87">
        <f>IFERROR(IF($B$2="Tonnes",AppQt.Data!BC113,(AppQt.Data!BC113*ozton*AppQt.Data!BC$7)/1000000),"-")</f>
        <v>33.766180969952913</v>
      </c>
      <c r="BH6" s="87">
        <f>IFERROR(IF($B$2="Tonnes",AppQt.Data!BD113,(AppQt.Data!BD113*ozton*AppQt.Data!BD$7)/1000000),"-")</f>
        <v>48.855152887623881</v>
      </c>
      <c r="BI6" s="88" t="str">
        <f>IF(BJ6&lt;0,$A$2,IF(BJ6&gt;0,$A$1,"-"))</f>
        <v>▲</v>
      </c>
      <c r="BJ6" s="129">
        <f>IF(AND(ISNUMBER(BH6),ISNUMBER(BD6),BH6&gt;0,BD6&gt;0,(BH6/BD6-1)*100&lt;300),(BH6/BD6-1)*100,IF(AND(ISNUMBER(BH6),ISNUMBER(BD6),BH6&gt;0,BD6&gt;0,(BH6/BD6-1)*100&gt;300),"&gt;300","-"))</f>
        <v>7.8730930094200735</v>
      </c>
    </row>
    <row r="7" spans="1:63" ht="13.8">
      <c r="A7" s="50"/>
      <c r="B7" s="90" t="s">
        <v>64</v>
      </c>
      <c r="C7" s="87">
        <f>IFERROR(IF($B$2="Tonnes",AppAn.Data!L89,(AppAn.Data!L89*ozton*AppAn.Data!L$6)/1000000),"-")</f>
        <v>7.3562499999999993</v>
      </c>
      <c r="D7" s="87">
        <f>IFERROR(IF($B$2="Tonnes",AppAn.Data!M89,(AppAn.Data!M89*ozton*AppAn.Data!M$6)/1000000),"-")</f>
        <v>15.742123287671234</v>
      </c>
      <c r="E7" s="87">
        <f>IFERROR(IF($B$2="Tonnes",AppAn.Data!N89,(AppAn.Data!N89*ozton*AppAn.Data!N$6)/1000000),"-")</f>
        <v>13.243826219512195</v>
      </c>
      <c r="F7" s="87">
        <f>IFERROR(IF($B$2="Tonnes",AppAn.Data!O89,(AppAn.Data!O89*ozton*AppAn.Data!O$6)/1000000),"-")</f>
        <v>20.914031942198868</v>
      </c>
      <c r="G7" s="87">
        <f>IFERROR(IF($B$2="Tonnes",AppAn.Data!P89,(AppAn.Data!P89*ozton*AppAn.Data!P$6)/1000000),"-")</f>
        <v>13.930448156831043</v>
      </c>
      <c r="H7" s="87">
        <f>IFERROR(IF($B$2="Tonnes",AppAn.Data!Q89,(AppAn.Data!Q89*ozton*AppAn.Data!Q$6)/1000000),"-")</f>
        <v>14.46625624260307</v>
      </c>
      <c r="I7" s="87">
        <f>IFERROR(IF($B$2="Tonnes",AppAn.Data!R89,(AppAn.Data!R89*ozton*AppAn.Data!R$6)/1000000),"-")</f>
        <v>16.024677029769606</v>
      </c>
      <c r="J7" s="87">
        <f>IFERROR(IF($B$2="Tonnes",AppAn.Data!S89,(AppAn.Data!S89*ozton*AppAn.Data!S$6)/1000000),"-")</f>
        <v>16.863429437216894</v>
      </c>
      <c r="K7" s="87">
        <f>IFERROR(IF($B$2="Tonnes",AppAn.Data!T89,(AppAn.Data!T89*ozton*AppAn.Data!T$6)/1000000),"-")</f>
        <v>14.782752389447971</v>
      </c>
      <c r="L7" s="87">
        <f>IFERROR(IF($B$2="Tonnes",AppAn.Data!U89,(AppAn.Data!U89*ozton*AppAn.Data!U$6)/1000000),"-")</f>
        <v>14.246990820882234</v>
      </c>
      <c r="M7" s="87">
        <f>IFERROR(IF($B$2="Tonnes",AppAn.Data!V89,(AppAn.Data!V89*ozton*AppAn.Data!V$6)/1000000),"-")</f>
        <v>11.935182471284005</v>
      </c>
      <c r="N7" s="88" t="str">
        <f>IF(O7&lt;0,$A$2,IF(O7&gt;0,$A$1,"-"))</f>
        <v>▼</v>
      </c>
      <c r="O7" s="129">
        <f>IF(AND(M7&gt;0,L7&gt;0),(M7/L7-1)*100,"-")</f>
        <v>-16.226643076162738</v>
      </c>
      <c r="P7" s="50"/>
      <c r="Q7" s="87">
        <f>IFERROR(IF($B$2="Tonnes",AppQt.Data!M114,(AppQt.Data!M114*ozton*AppQt.Data!M$7)/1000000),"-")</f>
        <v>7.5374999999999988</v>
      </c>
      <c r="R7" s="87">
        <f>IFERROR(IF($B$2="Tonnes",AppQt.Data!N114,(AppQt.Data!N114*ozton*AppQt.Data!N$7)/1000000),"-")</f>
        <v>-2.734375</v>
      </c>
      <c r="S7" s="87">
        <f>IFERROR(IF($B$2="Tonnes",AppQt.Data!O114,(AppQt.Data!O114*ozton*AppQt.Data!O$7)/1000000),"-")</f>
        <v>4.3343749999999996</v>
      </c>
      <c r="T7" s="87">
        <f>IFERROR(IF($B$2="Tonnes",AppQt.Data!P114,(AppQt.Data!P114*ozton*AppQt.Data!P$7)/1000000),"-")</f>
        <v>-1.78125</v>
      </c>
      <c r="U7" s="87">
        <f>IFERROR(IF($B$2="Tonnes",AppQt.Data!Q114,(AppQt.Data!Q114*ozton*AppQt.Data!Q$7)/1000000),"-")</f>
        <v>5.310359589041096</v>
      </c>
      <c r="V7" s="87">
        <f>IFERROR(IF($B$2="Tonnes",AppQt.Data!R114,(AppQt.Data!R114*ozton*AppQt.Data!R$7)/1000000),"-")</f>
        <v>3.6532534246575343</v>
      </c>
      <c r="W7" s="87">
        <f>IFERROR(IF($B$2="Tonnes",AppQt.Data!S114,(AppQt.Data!S114*ozton*AppQt.Data!S$7)/1000000),"-")</f>
        <v>3.2607020547945202</v>
      </c>
      <c r="X7" s="87">
        <f>IFERROR(IF($B$2="Tonnes",AppQt.Data!T114,(AppQt.Data!T114*ozton*AppQt.Data!T$7)/1000000),"-")</f>
        <v>3.5178082191780824</v>
      </c>
      <c r="Y7" s="87">
        <f>IFERROR(IF($B$2="Tonnes",AppQt.Data!U114,(AppQt.Data!U114*ozton*AppQt.Data!U$7)/1000000),"-")</f>
        <v>4.4785060975609756</v>
      </c>
      <c r="Z7" s="87">
        <f>IFERROR(IF($B$2="Tonnes",AppQt.Data!V114,(AppQt.Data!V114*ozton*AppQt.Data!V$7)/1000000),"-")</f>
        <v>2.1473577235772359</v>
      </c>
      <c r="AA7" s="87">
        <f>IFERROR(IF($B$2="Tonnes",AppQt.Data!W114,(AppQt.Data!W114*ozton*AppQt.Data!W$7)/1000000),"-")</f>
        <v>3.1350355691056908</v>
      </c>
      <c r="AB7" s="87">
        <f>IFERROR(IF($B$2="Tonnes",AppQt.Data!X114,(AppQt.Data!X114*ozton*AppQt.Data!X$7)/1000000),"-")</f>
        <v>3.4829268292682922</v>
      </c>
      <c r="AC7" s="87">
        <f>IFERROR(IF($B$2="Tonnes",AppQt.Data!Y114,(AppQt.Data!Y114*ozton*AppQt.Data!Y$7)/1000000),"-")</f>
        <v>3.6704468724737267</v>
      </c>
      <c r="AD7" s="87">
        <f>IFERROR(IF($B$2="Tonnes",AppQt.Data!Z114,(AppQt.Data!Z114*ozton*AppQt.Data!Z$7)/1000000),"-")</f>
        <v>6.5176169765561855</v>
      </c>
      <c r="AE7" s="87">
        <f>IFERROR(IF($B$2="Tonnes",AppQt.Data!AA114,(AppQt.Data!AA114*ozton*AppQt.Data!AA$7)/1000000),"-")</f>
        <v>5.6875663146725941</v>
      </c>
      <c r="AF7" s="87">
        <f>IFERROR(IF($B$2="Tonnes",AppQt.Data!AB114,(AppQt.Data!AB114*ozton*AppQt.Data!AB$7)/1000000),"-")</f>
        <v>5.0384017784963619</v>
      </c>
      <c r="AG7" s="87">
        <f>IFERROR(IF($B$2="Tonnes",AppQt.Data!AC114,(AppQt.Data!AC114*ozton*AppQt.Data!AC$7)/1000000),"-")</f>
        <v>2.9290995957962811</v>
      </c>
      <c r="AH7" s="87">
        <f>IFERROR(IF($B$2="Tonnes",AppQt.Data!AD114,(AppQt.Data!AD114*ozton*AppQt.Data!AD$7)/1000000),"-")</f>
        <v>4.1529705739692808</v>
      </c>
      <c r="AI7" s="87">
        <f>IFERROR(IF($B$2="Tonnes",AppQt.Data!AE114,(AppQt.Data!AE114*ozton*AppQt.Data!AE$7)/1000000),"-")</f>
        <v>3.1909624090541633</v>
      </c>
      <c r="AJ7" s="87">
        <f>IFERROR(IF($B$2="Tonnes",AppQt.Data!AF114,(AppQt.Data!AF114*ozton*AppQt.Data!AF$7)/1000000),"-")</f>
        <v>3.6574155780113178</v>
      </c>
      <c r="AK7" s="87">
        <f>IFERROR(IF($B$2="Tonnes",AppQt.Data!AG114,(AppQt.Data!AG114*ozton*AppQt.Data!AG$7)/1000000),"-")</f>
        <v>3.0570549991915921</v>
      </c>
      <c r="AL7" s="87">
        <f>IFERROR(IF($B$2="Tonnes",AppQt.Data!AH114,(AppQt.Data!AH114*ozton*AppQt.Data!AH$7)/1000000),"-")</f>
        <v>3.7895856487469688</v>
      </c>
      <c r="AM7" s="87">
        <f>IFERROR(IF($B$2="Tonnes",AppQt.Data!AI114,(AppQt.Data!AI114*ozton*AppQt.Data!AI$7)/1000000),"-")</f>
        <v>3.6696067704122877</v>
      </c>
      <c r="AN7" s="87">
        <f>IFERROR(IF($B$2="Tonnes",AppQt.Data!AJ114,(AppQt.Data!AJ114*ozton*AppQt.Data!AJ$7)/1000000),"-")</f>
        <v>3.9500088242522233</v>
      </c>
      <c r="AO7" s="87">
        <f>IFERROR(IF($B$2="Tonnes",AppQt.Data!AK114,(AppQt.Data!AK114*ozton*AppQt.Data!AK$7)/1000000),"-")</f>
        <v>3.3933310491026676</v>
      </c>
      <c r="AP7" s="87">
        <f>IFERROR(IF($B$2="Tonnes",AppQt.Data!AL114,(AppQt.Data!AL114*ozton*AppQt.Data!AL$7)/1000000),"-")</f>
        <v>4.206440070109136</v>
      </c>
      <c r="AQ7" s="87">
        <f>IFERROR(IF($B$2="Tonnes",AppQt.Data!AM114,(AppQt.Data!AM114*ozton*AppQt.Data!AM$7)/1000000),"-")</f>
        <v>3.9191400308003232</v>
      </c>
      <c r="AR7" s="87">
        <f>IFERROR(IF($B$2="Tonnes",AppQt.Data!AN114,(AppQt.Data!AN114*ozton*AppQt.Data!AN$7)/1000000),"-")</f>
        <v>4.5057658797574778</v>
      </c>
      <c r="AS7" s="87">
        <f>IFERROR(IF($B$2="Tonnes",AppQt.Data!AO114,(AppQt.Data!AO114*ozton*AppQt.Data!AO$7)/1000000),"-")</f>
        <v>3.4611976700847213</v>
      </c>
      <c r="AT7" s="87">
        <f>IFERROR(IF($B$2="Tonnes",AppQt.Data!AP114,(AppQt.Data!AP114*ozton*AppQt.Data!AP$7)/1000000),"-")</f>
        <v>4.2721296821628947</v>
      </c>
      <c r="AU7" s="87">
        <f>IFERROR(IF($B$2="Tonnes",AppQt.Data!AQ114,(AppQt.Data!AQ114*ozton*AppQt.Data!AQ$7)/1000000),"-")</f>
        <v>3.7231830292603068</v>
      </c>
      <c r="AV7" s="87">
        <f>IFERROR(IF($B$2="Tonnes",AppQt.Data!AR114,(AppQt.Data!AR114*ozton*AppQt.Data!AR$7)/1000000),"-")</f>
        <v>5.4069190557089728</v>
      </c>
      <c r="AW7" s="87">
        <f>IFERROR(IF($B$2="Tonnes",AppQt.Data!AS114,(AppQt.Data!AS114*ozton*AppQt.Data!AS$7)/1000000),"-")</f>
        <v>3.6342575535889572</v>
      </c>
      <c r="AX7" s="87">
        <f>IFERROR(IF($B$2="Tonnes",AppQt.Data!AT114,(AppQt.Data!AT114*ozton*AppQt.Data!AT$7)/1000000),"-")</f>
        <v>3.8541363086208174</v>
      </c>
      <c r="AY7" s="87">
        <f>IFERROR(IF($B$2="Tonnes",AppQt.Data!AU114,(AppQt.Data!AU114*ozton*AppQt.Data!AU$7)/1000000),"-")</f>
        <v>3.2391692354564672</v>
      </c>
      <c r="AZ7" s="87">
        <f>IFERROR(IF($B$2="Tonnes",AppQt.Data!AV114,(AppQt.Data!AV114*ozton*AppQt.Data!AV$7)/1000000),"-")</f>
        <v>4.0551892917817298</v>
      </c>
      <c r="BA7" s="87">
        <f>IFERROR(IF($B$2="Tonnes",AppQt.Data!AW114,(AppQt.Data!AW114*ozton*AppQt.Data!AW$7)/1000000),"-")</f>
        <v>3.9976833089478534</v>
      </c>
      <c r="BB7" s="87">
        <f>IFERROR(IF($B$2="Tonnes",AppQt.Data!AX114,(AppQt.Data!AX114*ozton*AppQt.Data!AX$7)/1000000),"-")</f>
        <v>4.0083017609656508</v>
      </c>
      <c r="BC7" s="87">
        <f>IFERROR(IF($B$2="Tonnes",AppQt.Data!AY114,(AppQt.Data!AY114*ozton*AppQt.Data!AY$7)/1000000),"-")</f>
        <v>2.5913353883651737</v>
      </c>
      <c r="BD7" s="87">
        <f>IFERROR(IF($B$2="Tonnes",AppQt.Data!AZ114,(AppQt.Data!AZ114*ozton*AppQt.Data!AZ$7)/1000000),"-")</f>
        <v>3.6496703626035569</v>
      </c>
      <c r="BE7" s="87">
        <f>IFERROR(IF($B$2="Tonnes",AppQt.Data!BA114,(AppQt.Data!BA114*ozton*AppQt.Data!BA$7)/1000000),"-")</f>
        <v>4.197567474395246</v>
      </c>
      <c r="BF7" s="87">
        <f>IFERROR(IF($B$2="Tonnes",AppQt.Data!BB114,(AppQt.Data!BB114*ozton*AppQt.Data!BB$7)/1000000),"-")</f>
        <v>1.0020754402414127</v>
      </c>
      <c r="BG7" s="87">
        <f>IFERROR(IF($B$2="Tonnes",AppQt.Data!BC114,(AppQt.Data!BC114*ozton*AppQt.Data!BC$7)/1000000),"-")</f>
        <v>2.7209021577834331</v>
      </c>
      <c r="BH7" s="87">
        <f>IFERROR(IF($B$2="Tonnes",AppQt.Data!BD114,(AppQt.Data!BD114*ozton*AppQt.Data!BD$7)/1000000),"-")</f>
        <v>4.014637398863913</v>
      </c>
      <c r="BI7" s="88" t="str">
        <f>IF(BJ7&lt;0,$A$2,IF(BJ7&gt;0,$A$1,"-"))</f>
        <v>▲</v>
      </c>
      <c r="BJ7" s="129">
        <f>IF(AND(ISNUMBER(BH7),ISNUMBER(BD7),BH7&gt;0,BD7&gt;0,(BH7/BD7-1)*100&lt;300),(BH7/BD7-1)*100,IF(AND(ISNUMBER(BH7),ISNUMBER(BD7),BH7&gt;0,BD7&gt;0,(BH7/BD7-1)*100&gt;300),"&gt;300","-"))</f>
        <v>10.000000000000009</v>
      </c>
    </row>
    <row r="8" spans="1:63" ht="13.8">
      <c r="A8" s="50"/>
      <c r="B8" s="86" t="s">
        <v>134</v>
      </c>
      <c r="C8" s="87" t="s">
        <v>48</v>
      </c>
      <c r="D8" s="87" t="s">
        <v>48</v>
      </c>
      <c r="E8" s="87" t="s">
        <v>48</v>
      </c>
      <c r="F8" s="87" t="s">
        <v>48</v>
      </c>
      <c r="G8" s="87" t="s">
        <v>48</v>
      </c>
      <c r="H8" s="87" t="s">
        <v>48</v>
      </c>
      <c r="I8" s="87" t="s">
        <v>48</v>
      </c>
      <c r="J8" s="87" t="s">
        <v>48</v>
      </c>
      <c r="K8" s="87" t="s">
        <v>48</v>
      </c>
      <c r="L8" s="87" t="s">
        <v>48</v>
      </c>
      <c r="M8" s="87" t="s">
        <v>48</v>
      </c>
      <c r="N8" s="88" t="s">
        <v>48</v>
      </c>
      <c r="O8" s="129" t="s">
        <v>48</v>
      </c>
      <c r="P8" s="50"/>
      <c r="Q8" s="87" t="s">
        <v>48</v>
      </c>
      <c r="R8" s="87" t="s">
        <v>48</v>
      </c>
      <c r="S8" s="87" t="s">
        <v>48</v>
      </c>
      <c r="T8" s="87" t="s">
        <v>48</v>
      </c>
      <c r="U8" s="87" t="s">
        <v>48</v>
      </c>
      <c r="V8" s="87" t="s">
        <v>48</v>
      </c>
      <c r="W8" s="87" t="s">
        <v>48</v>
      </c>
      <c r="X8" s="87" t="s">
        <v>48</v>
      </c>
      <c r="Y8" s="87" t="s">
        <v>48</v>
      </c>
      <c r="Z8" s="87" t="s">
        <v>48</v>
      </c>
      <c r="AA8" s="87" t="s">
        <v>48</v>
      </c>
      <c r="AB8" s="87" t="s">
        <v>48</v>
      </c>
      <c r="AC8" s="87" t="s">
        <v>48</v>
      </c>
      <c r="AD8" s="87" t="s">
        <v>48</v>
      </c>
      <c r="AE8" s="87" t="s">
        <v>48</v>
      </c>
      <c r="AF8" s="87" t="s">
        <v>48</v>
      </c>
      <c r="AG8" s="87" t="s">
        <v>48</v>
      </c>
      <c r="AH8" s="87" t="s">
        <v>48</v>
      </c>
      <c r="AI8" s="87" t="s">
        <v>48</v>
      </c>
      <c r="AJ8" s="87" t="s">
        <v>48</v>
      </c>
      <c r="AK8" s="87" t="s">
        <v>48</v>
      </c>
      <c r="AL8" s="87" t="s">
        <v>48</v>
      </c>
      <c r="AM8" s="87" t="s">
        <v>48</v>
      </c>
      <c r="AN8" s="87" t="s">
        <v>48</v>
      </c>
      <c r="AO8" s="87" t="s">
        <v>48</v>
      </c>
      <c r="AP8" s="87" t="s">
        <v>48</v>
      </c>
      <c r="AQ8" s="87" t="s">
        <v>48</v>
      </c>
      <c r="AR8" s="87" t="s">
        <v>48</v>
      </c>
      <c r="AS8" s="87" t="s">
        <v>48</v>
      </c>
      <c r="AT8" s="87" t="s">
        <v>48</v>
      </c>
      <c r="AU8" s="87" t="s">
        <v>48</v>
      </c>
      <c r="AV8" s="87" t="s">
        <v>48</v>
      </c>
      <c r="AW8" s="87" t="s">
        <v>48</v>
      </c>
      <c r="AX8" s="87" t="s">
        <v>48</v>
      </c>
      <c r="AY8" s="87" t="s">
        <v>48</v>
      </c>
      <c r="AZ8" s="87" t="s">
        <v>48</v>
      </c>
      <c r="BA8" s="87" t="s">
        <v>48</v>
      </c>
      <c r="BB8" s="87" t="s">
        <v>48</v>
      </c>
      <c r="BC8" s="87" t="s">
        <v>48</v>
      </c>
      <c r="BD8" s="87" t="s">
        <v>48</v>
      </c>
      <c r="BE8" s="87" t="s">
        <v>48</v>
      </c>
      <c r="BF8" s="87" t="s">
        <v>48</v>
      </c>
      <c r="BG8" s="87" t="s">
        <v>48</v>
      </c>
      <c r="BH8" s="87" t="s">
        <v>48</v>
      </c>
      <c r="BI8" s="88" t="s">
        <v>48</v>
      </c>
      <c r="BJ8" s="129" t="s">
        <v>48</v>
      </c>
    </row>
    <row r="9" spans="1:63" ht="13.8">
      <c r="A9" s="50"/>
      <c r="B9" s="92" t="s">
        <v>65</v>
      </c>
      <c r="C9" s="87">
        <f>IFERROR(IF($B$2="Tonnes",AppAn.Data!L91,(AppAn.Data!L91*ozton*AppAn.Data!L$6)/1000000),"-")</f>
        <v>183.57573926155413</v>
      </c>
      <c r="D9" s="87">
        <f>IFERROR(IF($B$2="Tonnes",AppAn.Data!M91,(AppAn.Data!M91*ozton*AppAn.Data!M$6)/1000000),"-")</f>
        <v>266.48421127635515</v>
      </c>
      <c r="E9" s="87">
        <f>IFERROR(IF($B$2="Tonnes",AppAn.Data!N91,(AppAn.Data!N91*ozton*AppAn.Data!N$6)/1000000),"-")</f>
        <v>264.13415819200048</v>
      </c>
      <c r="F9" s="87">
        <f>IFERROR(IF($B$2="Tonnes",AppAn.Data!O91,(AppAn.Data!O91*ozton*AppAn.Data!O$6)/1000000),"-")</f>
        <v>418.47936629694686</v>
      </c>
      <c r="G9" s="87">
        <f>IFERROR(IF($B$2="Tonnes",AppAn.Data!P91,(AppAn.Data!P91*ozton*AppAn.Data!P$6)/1000000),"-")</f>
        <v>208.40220507462686</v>
      </c>
      <c r="H9" s="87">
        <f>IFERROR(IF($B$2="Tonnes",AppAn.Data!Q91,(AppAn.Data!Q91*ozton*AppAn.Data!Q$6)/1000000),"-")</f>
        <v>236.30469000000002</v>
      </c>
      <c r="I9" s="87">
        <f>IFERROR(IF($B$2="Tonnes",AppAn.Data!R91,(AppAn.Data!R91*ozton*AppAn.Data!R$6)/1000000),"-")</f>
        <v>292.18461627497436</v>
      </c>
      <c r="J9" s="87">
        <f>IFERROR(IF($B$2="Tonnes",AppAn.Data!S91,(AppAn.Data!S91*ozton*AppAn.Data!S$6)/1000000),"-")</f>
        <v>313.98842805398345</v>
      </c>
      <c r="K9" s="87">
        <f>IFERROR(IF($B$2="Tonnes",AppAn.Data!T91,(AppAn.Data!T91*ozton*AppAn.Data!T$6)/1000000),"-")</f>
        <v>315.42760957939453</v>
      </c>
      <c r="L9" s="87">
        <f>IFERROR(IF($B$2="Tonnes",AppAn.Data!U91,(AppAn.Data!U91*ozton*AppAn.Data!U$6)/1000000),"-")</f>
        <v>217.73193000000001</v>
      </c>
      <c r="M9" s="87">
        <f>IFERROR(IF($B$2="Tonnes",AppAn.Data!V91,(AppAn.Data!V91*ozton*AppAn.Data!V$6)/1000000),"-")</f>
        <v>208.22800000000001</v>
      </c>
      <c r="N9" s="88" t="str">
        <f t="shared" ref="N9:N45" si="0">IF(O9&lt;0,$A$2,IF(O9&gt;0,$A$1,"-"))</f>
        <v>▼</v>
      </c>
      <c r="O9" s="129">
        <f t="shared" ref="O9:O36" si="1">IF(AND(M9&gt;0,L9&gt;0),(M9/L9-1)*100,"-")</f>
        <v>-4.3649684270010365</v>
      </c>
      <c r="P9" s="50"/>
      <c r="Q9" s="87">
        <f>IFERROR(IF($B$2="Tonnes",AppQt.Data!M116,(AppQt.Data!M116*ozton*AppQt.Data!M$7)/1000000),"-")</f>
        <v>39.632632251555059</v>
      </c>
      <c r="R9" s="87">
        <f>IFERROR(IF($B$2="Tonnes",AppQt.Data!N116,(AppQt.Data!N116*ozton*AppQt.Data!N$7)/1000000),"-")</f>
        <v>35.26752083753901</v>
      </c>
      <c r="S9" s="87">
        <f>IFERROR(IF($B$2="Tonnes",AppQt.Data!O116,(AppQt.Data!O116*ozton*AppQt.Data!O$7)/1000000),"-")</f>
        <v>48.154690314954934</v>
      </c>
      <c r="T9" s="87">
        <f>IFERROR(IF($B$2="Tonnes",AppQt.Data!P116,(AppQt.Data!P116*ozton*AppQt.Data!P$7)/1000000),"-")</f>
        <v>60.520895857505145</v>
      </c>
      <c r="U9" s="87">
        <f>IFERROR(IF($B$2="Tonnes",AppQt.Data!Q116,(AppQt.Data!Q116*ozton*AppQt.Data!Q$7)/1000000),"-")</f>
        <v>86.550419452018843</v>
      </c>
      <c r="V9" s="87">
        <f>IFERROR(IF($B$2="Tonnes",AppQt.Data!R116,(AppQt.Data!R116*ozton*AppQt.Data!R$7)/1000000),"-")</f>
        <v>54.91035851081466</v>
      </c>
      <c r="W9" s="87">
        <f>IFERROR(IF($B$2="Tonnes",AppQt.Data!S116,(AppQt.Data!S116*ozton*AppQt.Data!S$7)/1000000),"-")</f>
        <v>61.152933402745347</v>
      </c>
      <c r="X9" s="87">
        <f>IFERROR(IF($B$2="Tonnes",AppQt.Data!T116,(AppQt.Data!T116*ozton*AppQt.Data!T$7)/1000000),"-")</f>
        <v>63.870499910776331</v>
      </c>
      <c r="Y9" s="87">
        <f>IFERROR(IF($B$2="Tonnes",AppQt.Data!U116,(AppQt.Data!U116*ozton*AppQt.Data!U$7)/1000000),"-")</f>
        <v>93.15110150864453</v>
      </c>
      <c r="Z9" s="87">
        <f>IFERROR(IF($B$2="Tonnes",AppQt.Data!V116,(AppQt.Data!V116*ozton*AppQt.Data!V$7)/1000000),"-")</f>
        <v>52.376362132766999</v>
      </c>
      <c r="AA9" s="87">
        <f>IFERROR(IF($B$2="Tonnes",AppQt.Data!W116,(AppQt.Data!W116*ozton*AppQt.Data!W$7)/1000000),"-")</f>
        <v>53.553717947161999</v>
      </c>
      <c r="AB9" s="87">
        <f>IFERROR(IF($B$2="Tonnes",AppQt.Data!X116,(AppQt.Data!X116*ozton*AppQt.Data!X$7)/1000000),"-")</f>
        <v>65.052976603426941</v>
      </c>
      <c r="AC9" s="87">
        <f>IFERROR(IF($B$2="Tonnes",AppQt.Data!Y116,(AppQt.Data!Y116*ozton*AppQt.Data!Y$7)/1000000),"-")</f>
        <v>119.62163659867154</v>
      </c>
      <c r="AD9" s="87">
        <f>IFERROR(IF($B$2="Tonnes",AppQt.Data!Z116,(AppQt.Data!Z116*ozton*AppQt.Data!Z$7)/1000000),"-")</f>
        <v>158.89605623439439</v>
      </c>
      <c r="AE9" s="87">
        <f>IFERROR(IF($B$2="Tonnes",AppQt.Data!AA116,(AppQt.Data!AA116*ozton*AppQt.Data!AA$7)/1000000),"-")</f>
        <v>84.273992999247199</v>
      </c>
      <c r="AF9" s="87">
        <f>IFERROR(IF($B$2="Tonnes",AppQt.Data!AB116,(AppQt.Data!AB116*ozton*AppQt.Data!AB$7)/1000000),"-")</f>
        <v>55.687680464633722</v>
      </c>
      <c r="AG9" s="87">
        <f>IFERROR(IF($B$2="Tonnes",AppQt.Data!AC116,(AppQt.Data!AC116*ozton*AppQt.Data!AC$7)/1000000),"-")</f>
        <v>64.514756268656726</v>
      </c>
      <c r="AH9" s="87">
        <f>IFERROR(IF($B$2="Tonnes",AppQt.Data!AD116,(AppQt.Data!AD116*ozton*AppQt.Data!AD$7)/1000000),"-")</f>
        <v>46.445716417910447</v>
      </c>
      <c r="AI9" s="87">
        <f>IFERROR(IF($B$2="Tonnes",AppQt.Data!AE116,(AppQt.Data!AE116*ozton*AppQt.Data!AE$7)/1000000),"-")</f>
        <v>42.550462686567165</v>
      </c>
      <c r="AJ9" s="87">
        <f>IFERROR(IF($B$2="Tonnes",AppQt.Data!AF116,(AppQt.Data!AF116*ozton*AppQt.Data!AF$7)/1000000),"-")</f>
        <v>54.891269701492533</v>
      </c>
      <c r="AK9" s="87">
        <f>IFERROR(IF($B$2="Tonnes",AppQt.Data!AG116,(AppQt.Data!AG116*ozton*AppQt.Data!AG$7)/1000000),"-")</f>
        <v>66.096117499999991</v>
      </c>
      <c r="AL9" s="87">
        <f>IFERROR(IF($B$2="Tonnes",AppQt.Data!AH116,(AppQt.Data!AH116*ozton*AppQt.Data!AH$7)/1000000),"-")</f>
        <v>46.8875125</v>
      </c>
      <c r="AM9" s="87">
        <f>IFERROR(IF($B$2="Tonnes",AppQt.Data!AI116,(AppQt.Data!AI116*ozton*AppQt.Data!AI$7)/1000000),"-")</f>
        <v>55.300457500000007</v>
      </c>
      <c r="AN9" s="87">
        <f>IFERROR(IF($B$2="Tonnes",AppQt.Data!AJ116,(AppQt.Data!AJ116*ozton*AppQt.Data!AJ$7)/1000000),"-")</f>
        <v>68.020602499999995</v>
      </c>
      <c r="AO9" s="87">
        <f>IFERROR(IF($B$2="Tonnes",AppQt.Data!AK116,(AppQt.Data!AK116*ozton*AppQt.Data!AK$7)/1000000),"-")</f>
        <v>83.191207920081965</v>
      </c>
      <c r="AP9" s="87">
        <f>IFERROR(IF($B$2="Tonnes",AppQt.Data!AL116,(AppQt.Data!AL116*ozton*AppQt.Data!AL$7)/1000000),"-")</f>
        <v>41.785328081454914</v>
      </c>
      <c r="AQ9" s="87">
        <f>IFERROR(IF($B$2="Tonnes",AppQt.Data!AM116,(AppQt.Data!AM116*ozton*AppQt.Data!AM$7)/1000000),"-")</f>
        <v>42.523526757812498</v>
      </c>
      <c r="AR9" s="87">
        <f>IFERROR(IF($B$2="Tonnes",AppQt.Data!AN116,(AppQt.Data!AN116*ozton*AppQt.Data!AN$7)/1000000),"-")</f>
        <v>124.68455351562498</v>
      </c>
      <c r="AS9" s="87">
        <f>IFERROR(IF($B$2="Tonnes",AppQt.Data!AO116,(AppQt.Data!AO116*ozton*AppQt.Data!AO$7)/1000000),"-")</f>
        <v>107.89929013671876</v>
      </c>
      <c r="AT9" s="87">
        <f>IFERROR(IF($B$2="Tonnes",AppQt.Data!AP116,(AppQt.Data!AP116*ozton*AppQt.Data!AP$7)/1000000),"-")</f>
        <v>64.093924855957027</v>
      </c>
      <c r="AU9" s="87">
        <f>IFERROR(IF($B$2="Tonnes",AppQt.Data!AQ116,(AppQt.Data!AQ116*ozton*AppQt.Data!AQ$7)/1000000),"-")</f>
        <v>71.146808844433608</v>
      </c>
      <c r="AV9" s="87">
        <f>IFERROR(IF($B$2="Tonnes",AppQt.Data!AR116,(AppQt.Data!AR116*ozton*AppQt.Data!AR$7)/1000000),"-")</f>
        <v>70.84840421687403</v>
      </c>
      <c r="AW9" s="87">
        <f>IFERROR(IF($B$2="Tonnes",AppQt.Data!AS116,(AppQt.Data!AS116*ozton*AppQt.Data!AS$7)/1000000),"-")</f>
        <v>79.348108840820316</v>
      </c>
      <c r="AX9" s="87">
        <f>IFERROR(IF($B$2="Tonnes",AppQt.Data!AT116,(AppQt.Data!AT116*ozton*AppQt.Data!AT$7)/1000000),"-")</f>
        <v>70.81284718857421</v>
      </c>
      <c r="AY9" s="87">
        <f>IFERROR(IF($B$2="Tonnes",AppQt.Data!AU116,(AppQt.Data!AU116*ozton*AppQt.Data!AU$7)/1000000),"-")</f>
        <v>90.148749999999993</v>
      </c>
      <c r="AZ9" s="87">
        <f>IFERROR(IF($B$2="Tonnes",AppQt.Data!AV116,(AppQt.Data!AV116*ozton*AppQt.Data!AV$7)/1000000),"-")</f>
        <v>75.117903549999994</v>
      </c>
      <c r="BA9" s="87">
        <f>IFERROR(IF($B$2="Tonnes",AppQt.Data!AW116,(AppQt.Data!AW116*ozton*AppQt.Data!AW$7)/1000000),"-")</f>
        <v>72.94</v>
      </c>
      <c r="BB9" s="87">
        <f>IFERROR(IF($B$2="Tonnes",AppQt.Data!AX116,(AppQt.Data!AX116*ozton*AppQt.Data!AX$7)/1000000),"-")</f>
        <v>50.700499999999991</v>
      </c>
      <c r="BC9" s="87">
        <f>IFERROR(IF($B$2="Tonnes",AppQt.Data!AY116,(AppQt.Data!AY116*ozton*AppQt.Data!AY$7)/1000000),"-")</f>
        <v>44.496430000000004</v>
      </c>
      <c r="BD9" s="87">
        <f>IFERROR(IF($B$2="Tonnes",AppQt.Data!AZ116,(AppQt.Data!AZ116*ozton*AppQt.Data!AZ$7)/1000000),"-")</f>
        <v>49.595000000000006</v>
      </c>
      <c r="BE9" s="87">
        <f>IFERROR(IF($B$2="Tonnes",AppQt.Data!BA116,(AppQt.Data!BA116*ozton*AppQt.Data!BA$7)/1000000),"-")</f>
        <v>39.333800000000004</v>
      </c>
      <c r="BF9" s="87">
        <f>IFERROR(IF($B$2="Tonnes",AppQt.Data!BB116,(AppQt.Data!BB116*ozton*AppQt.Data!BB$7)/1000000),"-")</f>
        <v>42.722000000000001</v>
      </c>
      <c r="BG9" s="87">
        <f>IFERROR(IF($B$2="Tonnes",AppQt.Data!BC116,(AppQt.Data!BC116*ozton*AppQt.Data!BC$7)/1000000),"-")</f>
        <v>60.480000000000004</v>
      </c>
      <c r="BH9" s="87">
        <f>IFERROR(IF($B$2="Tonnes",AppQt.Data!BD116,(AppQt.Data!BD116*ozton*AppQt.Data!BD$7)/1000000),"-")</f>
        <v>65.6922</v>
      </c>
      <c r="BI9" s="88" t="str">
        <f t="shared" ref="BI9:BI36" si="2">IF(BJ9&lt;0,$A$2,IF(BJ9&gt;0,$A$1,"-"))</f>
        <v>▲</v>
      </c>
      <c r="BJ9" s="129">
        <f t="shared" ref="BJ9:BJ36" si="3">IF(AND(ISNUMBER(BH9),ISNUMBER(BD9),BH9&gt;0,BD9&gt;0,(BH9/BD9-1)*100&lt;300),(BH9/BD9-1)*100,IF(AND(ISNUMBER(BH9),ISNUMBER(BD9),BH9&gt;0,BD9&gt;0,(BH9/BD9-1)*100&gt;300),"&gt;300","-"))</f>
        <v>32.457304163726164</v>
      </c>
    </row>
    <row r="10" spans="1:63" ht="13.8">
      <c r="A10" s="50"/>
      <c r="B10" s="94" t="s">
        <v>256</v>
      </c>
      <c r="C10" s="87">
        <f>IFERROR(IF($B$2="Tonnes",AppAn.Data!L92,(AppAn.Data!L92*ozton*AppAn.Data!L$6)/1000000),"-")</f>
        <v>183.7937917018449</v>
      </c>
      <c r="D10" s="87">
        <f>IFERROR(IF($B$2="Tonnes",AppAn.Data!M92,(AppAn.Data!M92*ozton*AppAn.Data!M$6)/1000000),"-")</f>
        <v>259.09565815460024</v>
      </c>
      <c r="E10" s="87">
        <f>IFERROR(IF($B$2="Tonnes",AppAn.Data!N92,(AppAn.Data!N92*ozton*AppAn.Data!N$6)/1000000),"-")</f>
        <v>256.96396355213449</v>
      </c>
      <c r="F10" s="87">
        <f>IFERROR(IF($B$2="Tonnes",AppAn.Data!O92,(AppAn.Data!O92*ozton*AppAn.Data!O$6)/1000000),"-")</f>
        <v>406.71080379694683</v>
      </c>
      <c r="G10" s="87">
        <f>IFERROR(IF($B$2="Tonnes",AppAn.Data!P92,(AppAn.Data!P92*ozton*AppAn.Data!P$6)/1000000),"-")</f>
        <v>198.45220507462687</v>
      </c>
      <c r="H10" s="87">
        <f>IFERROR(IF($B$2="Tonnes",AppAn.Data!Q92,(AppAn.Data!Q92*ozton*AppAn.Data!Q$6)/1000000),"-")</f>
        <v>228.103565</v>
      </c>
      <c r="I10" s="87">
        <f>IFERROR(IF($B$2="Tonnes",AppAn.Data!R92,(AppAn.Data!R92*ozton*AppAn.Data!R$6)/1000000),"-")</f>
        <v>284.55456803278685</v>
      </c>
      <c r="J10" s="87">
        <f>IFERROR(IF($B$2="Tonnes",AppAn.Data!S92,(AppAn.Data!S92*ozton*AppAn.Data!S$6)/1000000),"-")</f>
        <v>306.38583300000005</v>
      </c>
      <c r="K10" s="87">
        <f>IFERROR(IF($B$2="Tonnes",AppAn.Data!T92,(AppAn.Data!T92*ozton*AppAn.Data!T$6)/1000000),"-")</f>
        <v>308.03567355000001</v>
      </c>
      <c r="L10" s="87">
        <f>IFERROR(IF($B$2="Tonnes",AppAn.Data!U92,(AppAn.Data!U92*ozton*AppAn.Data!U$6)/1000000),"-")</f>
        <v>211.12092999999999</v>
      </c>
      <c r="M10" s="87">
        <f>IFERROR(IF($B$2="Tonnes",AppAn.Data!V92,(AppAn.Data!V92*ozton*AppAn.Data!V$6)/1000000),"-")</f>
        <v>199.084</v>
      </c>
      <c r="N10" s="88" t="str">
        <f t="shared" si="0"/>
        <v>▼</v>
      </c>
      <c r="O10" s="129">
        <f t="shared" si="1"/>
        <v>-5.7014385073047897</v>
      </c>
      <c r="P10" s="50"/>
      <c r="Q10" s="87">
        <f>IFERROR(IF($B$2="Tonnes",AppQt.Data!M117,(AppQt.Data!M117*ozton*AppQt.Data!M$7)/1000000),"-")</f>
        <v>39.371388092676554</v>
      </c>
      <c r="R10" s="87">
        <f>IFERROR(IF($B$2="Tonnes",AppQt.Data!N117,(AppQt.Data!N117*ozton*AppQt.Data!N$7)/1000000),"-")</f>
        <v>36.544890385825617</v>
      </c>
      <c r="S10" s="87">
        <f>IFERROR(IF($B$2="Tonnes",AppQt.Data!O117,(AppQt.Data!O117*ozton*AppQt.Data!O$7)/1000000),"-")</f>
        <v>47.672371779129392</v>
      </c>
      <c r="T10" s="87">
        <f>IFERROR(IF($B$2="Tonnes",AppQt.Data!P117,(AppQt.Data!P117*ozton*AppQt.Data!P$7)/1000000),"-")</f>
        <v>60.205141444213346</v>
      </c>
      <c r="U10" s="87">
        <f>IFERROR(IF($B$2="Tonnes",AppQt.Data!Q117,(AppQt.Data!Q117*ozton*AppQt.Data!Q$7)/1000000),"-")</f>
        <v>84.758332711364631</v>
      </c>
      <c r="V10" s="87">
        <f>IFERROR(IF($B$2="Tonnes",AppQt.Data!R117,(AppQt.Data!R117*ozton*AppQt.Data!R$7)/1000000),"-")</f>
        <v>53.272713066889423</v>
      </c>
      <c r="W10" s="87">
        <f>IFERROR(IF($B$2="Tonnes",AppQt.Data!S117,(AppQt.Data!S117*ozton*AppQt.Data!S$7)/1000000),"-")</f>
        <v>59.081908934936422</v>
      </c>
      <c r="X10" s="87">
        <f>IFERROR(IF($B$2="Tonnes",AppQt.Data!T117,(AppQt.Data!T117*ozton*AppQt.Data!T$7)/1000000),"-")</f>
        <v>61.982703441409768</v>
      </c>
      <c r="Y10" s="87">
        <f>IFERROR(IF($B$2="Tonnes",AppQt.Data!U117,(AppQt.Data!U117*ozton*AppQt.Data!U$7)/1000000),"-")</f>
        <v>91.237554900604323</v>
      </c>
      <c r="Z10" s="87">
        <f>IFERROR(IF($B$2="Tonnes",AppQt.Data!V117,(AppQt.Data!V117*ozton*AppQt.Data!V$7)/1000000),"-")</f>
        <v>50.636729385698317</v>
      </c>
      <c r="AA10" s="87">
        <f>IFERROR(IF($B$2="Tonnes",AppQt.Data!W117,(AppQt.Data!W117*ozton*AppQt.Data!W$7)/1000000),"-")</f>
        <v>52.173638592053123</v>
      </c>
      <c r="AB10" s="87">
        <f>IFERROR(IF($B$2="Tonnes",AppQt.Data!X117,(AppQt.Data!X117*ozton*AppQt.Data!X$7)/1000000),"-")</f>
        <v>62.916040673778696</v>
      </c>
      <c r="AC10" s="87">
        <f>IFERROR(IF($B$2="Tonnes",AppQt.Data!Y117,(AppQt.Data!Y117*ozton*AppQt.Data!Y$7)/1000000),"-")</f>
        <v>116.22144909867154</v>
      </c>
      <c r="AD10" s="87">
        <f>IFERROR(IF($B$2="Tonnes",AppQt.Data!Z117,(AppQt.Data!Z117*ozton*AppQt.Data!Z$7)/1000000),"-")</f>
        <v>155.16905623439439</v>
      </c>
      <c r="AE10" s="87">
        <f>IFERROR(IF($B$2="Tonnes",AppQt.Data!AA117,(AppQt.Data!AA117*ozton*AppQt.Data!AA$7)/1000000),"-")</f>
        <v>81.949617999247209</v>
      </c>
      <c r="AF10" s="87">
        <f>IFERROR(IF($B$2="Tonnes",AppQt.Data!AB117,(AppQt.Data!AB117*ozton*AppQt.Data!AB$7)/1000000),"-")</f>
        <v>53.370680464633722</v>
      </c>
      <c r="AG10" s="87">
        <f>IFERROR(IF($B$2="Tonnes",AppQt.Data!AC117,(AppQt.Data!AC117*ozton*AppQt.Data!AC$7)/1000000),"-")</f>
        <v>62.295756268656717</v>
      </c>
      <c r="AH10" s="87">
        <f>IFERROR(IF($B$2="Tonnes",AppQt.Data!AD117,(AppQt.Data!AD117*ozton*AppQt.Data!AD$7)/1000000),"-")</f>
        <v>43.431716417910451</v>
      </c>
      <c r="AI10" s="87">
        <f>IFERROR(IF($B$2="Tonnes",AppQt.Data!AE117,(AppQt.Data!AE117*ozton*AppQt.Data!AE$7)/1000000),"-")</f>
        <v>40.487462686567163</v>
      </c>
      <c r="AJ10" s="87">
        <f>IFERROR(IF($B$2="Tonnes",AppQt.Data!AF117,(AppQt.Data!AF117*ozton*AppQt.Data!AF$7)/1000000),"-")</f>
        <v>52.237269701492536</v>
      </c>
      <c r="AK10" s="87">
        <f>IFERROR(IF($B$2="Tonnes",AppQt.Data!AG117,(AppQt.Data!AG117*ozton*AppQt.Data!AG$7)/1000000),"-")</f>
        <v>63.950117499999998</v>
      </c>
      <c r="AL10" s="87">
        <f>IFERROR(IF($B$2="Tonnes",AppQt.Data!AH117,(AppQt.Data!AH117*ozton*AppQt.Data!AH$7)/1000000),"-")</f>
        <v>45.144512500000005</v>
      </c>
      <c r="AM10" s="87">
        <f>IFERROR(IF($B$2="Tonnes",AppQt.Data!AI117,(AppQt.Data!AI117*ozton*AppQt.Data!AI$7)/1000000),"-")</f>
        <v>53.208957500000004</v>
      </c>
      <c r="AN10" s="87">
        <f>IFERROR(IF($B$2="Tonnes",AppQt.Data!AJ117,(AppQt.Data!AJ117*ozton*AppQt.Data!AJ$7)/1000000),"-")</f>
        <v>65.799977499999997</v>
      </c>
      <c r="AO10" s="87">
        <f>IFERROR(IF($B$2="Tonnes",AppQt.Data!AK117,(AppQt.Data!AK117*ozton*AppQt.Data!AK$7)/1000000),"-")</f>
        <v>81.263942295081961</v>
      </c>
      <c r="AP10" s="87">
        <f>IFERROR(IF($B$2="Tonnes",AppQt.Data!AL117,(AppQt.Data!AL117*ozton*AppQt.Data!AL$7)/1000000),"-")</f>
        <v>40.180625737704915</v>
      </c>
      <c r="AQ10" s="87">
        <f>IFERROR(IF($B$2="Tonnes",AppQt.Data!AM117,(AppQt.Data!AM117*ozton*AppQt.Data!AM$7)/1000000),"-")</f>
        <v>41.019999999999996</v>
      </c>
      <c r="AR10" s="87">
        <f>IFERROR(IF($B$2="Tonnes",AppQt.Data!AN117,(AppQt.Data!AN117*ozton*AppQt.Data!AN$7)/1000000),"-")</f>
        <v>122.08999999999999</v>
      </c>
      <c r="AS10" s="87">
        <f>IFERROR(IF($B$2="Tonnes",AppQt.Data!AO117,(AppQt.Data!AO117*ozton*AppQt.Data!AO$7)/1000000),"-")</f>
        <v>105.9</v>
      </c>
      <c r="AT10" s="87">
        <f>IFERROR(IF($B$2="Tonnes",AppQt.Data!AP117,(AppQt.Data!AP117*ozton*AppQt.Data!AP$7)/1000000),"-")</f>
        <v>62.625999999999998</v>
      </c>
      <c r="AU10" s="87">
        <f>IFERROR(IF($B$2="Tonnes",AppQt.Data!AQ117,(AppQt.Data!AQ117*ozton*AppQt.Data!AQ$7)/1000000),"-")</f>
        <v>69.28537</v>
      </c>
      <c r="AV10" s="87">
        <f>IFERROR(IF($B$2="Tonnes",AppQt.Data!AR117,(AppQt.Data!AR117*ozton*AppQt.Data!AR$7)/1000000),"-")</f>
        <v>68.574463000000009</v>
      </c>
      <c r="AW10" s="87">
        <f>IFERROR(IF($B$2="Tonnes",AppQt.Data!AS117,(AppQt.Data!AS117*ozton*AppQt.Data!AS$7)/1000000),"-")</f>
        <v>77.317250000000001</v>
      </c>
      <c r="AX10" s="87">
        <f>IFERROR(IF($B$2="Tonnes",AppQt.Data!AT117,(AppQt.Data!AT117*ozton*AppQt.Data!AT$7)/1000000),"-")</f>
        <v>69.451769999999996</v>
      </c>
      <c r="AY10" s="87">
        <f>IFERROR(IF($B$2="Tonnes",AppQt.Data!AU117,(AppQt.Data!AU117*ozton*AppQt.Data!AU$7)/1000000),"-")</f>
        <v>87.998750000000001</v>
      </c>
      <c r="AZ10" s="87">
        <f>IFERROR(IF($B$2="Tonnes",AppQt.Data!AV117,(AppQt.Data!AV117*ozton*AppQt.Data!AV$7)/1000000),"-")</f>
        <v>73.26790355</v>
      </c>
      <c r="BA10" s="87">
        <f>IFERROR(IF($B$2="Tonnes",AppQt.Data!AW117,(AppQt.Data!AW117*ozton*AppQt.Data!AW$7)/1000000),"-")</f>
        <v>71.188999999999993</v>
      </c>
      <c r="BB10" s="87">
        <f>IFERROR(IF($B$2="Tonnes",AppQt.Data!AX117,(AppQt.Data!AX117*ozton*AppQt.Data!AX$7)/1000000),"-")</f>
        <v>49.455499999999994</v>
      </c>
      <c r="BC10" s="87">
        <f>IFERROR(IF($B$2="Tonnes",AppQt.Data!AY117,(AppQt.Data!AY117*ozton*AppQt.Data!AY$7)/1000000),"-")</f>
        <v>42.835430000000002</v>
      </c>
      <c r="BD10" s="87">
        <f>IFERROR(IF($B$2="Tonnes",AppQt.Data!AZ117,(AppQt.Data!AZ117*ozton*AppQt.Data!AZ$7)/1000000),"-")</f>
        <v>47.641000000000005</v>
      </c>
      <c r="BE10" s="87">
        <f>IFERROR(IF($B$2="Tonnes",AppQt.Data!BA117,(AppQt.Data!BA117*ozton*AppQt.Data!BA$7)/1000000),"-")</f>
        <v>37.074800000000003</v>
      </c>
      <c r="BF10" s="87">
        <f>IFERROR(IF($B$2="Tonnes",AppQt.Data!BB117,(AppQt.Data!BB117*ozton*AppQt.Data!BB$7)/1000000),"-")</f>
        <v>40.667000000000002</v>
      </c>
      <c r="BG10" s="87">
        <f>IFERROR(IF($B$2="Tonnes",AppQt.Data!BC117,(AppQt.Data!BC117*ozton*AppQt.Data!BC$7)/1000000),"-")</f>
        <v>57.77</v>
      </c>
      <c r="BH10" s="87">
        <f>IFERROR(IF($B$2="Tonnes",AppQt.Data!BD117,(AppQt.Data!BD117*ozton*AppQt.Data!BD$7)/1000000),"-")</f>
        <v>63.572199999999995</v>
      </c>
      <c r="BI10" s="88" t="str">
        <f t="shared" si="2"/>
        <v>▲</v>
      </c>
      <c r="BJ10" s="129">
        <f t="shared" si="3"/>
        <v>33.440104112004335</v>
      </c>
    </row>
    <row r="11" spans="1:63" ht="13.8">
      <c r="A11" s="50"/>
      <c r="B11" s="94" t="s">
        <v>259</v>
      </c>
      <c r="C11" s="87">
        <f>IFERROR(IF($B$2="Tonnes",AppAn.Data!L93,(AppAn.Data!L93*ozton*AppAn.Data!L$6)/1000000),"-")</f>
        <v>1.1923364485981307</v>
      </c>
      <c r="D11" s="87">
        <f>IFERROR(IF($B$2="Tonnes",AppAn.Data!M93,(AppAn.Data!M93*ozton*AppAn.Data!M$6)/1000000),"-")</f>
        <v>1.5370659722222224</v>
      </c>
      <c r="E11" s="87">
        <f>IFERROR(IF($B$2="Tonnes",AppAn.Data!N93,(AppAn.Data!N93*ozton*AppAn.Data!N$6)/1000000),"-")</f>
        <v>2.0128863065326636</v>
      </c>
      <c r="F11" s="87">
        <f>IFERROR(IF($B$2="Tonnes",AppAn.Data!O93,(AppAn.Data!O93*ozton*AppAn.Data!O$6)/1000000),"-")</f>
        <v>2.9143750000000002</v>
      </c>
      <c r="G11" s="87">
        <f>IFERROR(IF($B$2="Tonnes",AppAn.Data!P93,(AppAn.Data!P93*ozton*AppAn.Data!P$6)/1000000),"-")</f>
        <v>1.3900000000000001</v>
      </c>
      <c r="H11" s="87">
        <f>IFERROR(IF($B$2="Tonnes",AppAn.Data!Q93,(AppAn.Data!Q93*ozton*AppAn.Data!Q$6)/1000000),"-")</f>
        <v>1.49</v>
      </c>
      <c r="I11" s="87">
        <f>IFERROR(IF($B$2="Tonnes",AppAn.Data!R93,(AppAn.Data!R93*ozton*AppAn.Data!R$6)/1000000),"-")</f>
        <v>1.4244999999999999</v>
      </c>
      <c r="J11" s="87">
        <f>IFERROR(IF($B$2="Tonnes",AppAn.Data!S93,(AppAn.Data!S93*ozton*AppAn.Data!S$6)/1000000),"-")</f>
        <v>1.7094</v>
      </c>
      <c r="K11" s="87">
        <f>IFERROR(IF($B$2="Tonnes",AppAn.Data!T93,(AppAn.Data!T93*ozton*AppAn.Data!T$6)/1000000),"-")</f>
        <v>1.4759199999999999</v>
      </c>
      <c r="L11" s="87">
        <f>IFERROR(IF($B$2="Tonnes",AppAn.Data!U93,(AppAn.Data!U93*ozton*AppAn.Data!U$6)/1000000),"-")</f>
        <v>1.2350000000000001</v>
      </c>
      <c r="M11" s="87">
        <f>IFERROR(IF($B$2="Tonnes",AppAn.Data!V93,(AppAn.Data!V93*ozton*AppAn.Data!V$6)/1000000),"-")</f>
        <v>2.44</v>
      </c>
      <c r="N11" s="88" t="str">
        <f t="shared" si="0"/>
        <v>▲</v>
      </c>
      <c r="O11" s="129">
        <f t="shared" si="1"/>
        <v>97.570850202429128</v>
      </c>
      <c r="P11" s="50"/>
      <c r="Q11" s="87">
        <f>IFERROR(IF($B$2="Tonnes",AppQt.Data!M118,(AppQt.Data!M118*ozton*AppQt.Data!M$7)/1000000),"-")</f>
        <v>0.26124415887850466</v>
      </c>
      <c r="R11" s="87">
        <f>IFERROR(IF($B$2="Tonnes",AppQt.Data!N118,(AppQt.Data!N118*ozton*AppQt.Data!N$7)/1000000),"-")</f>
        <v>0.26158878504672894</v>
      </c>
      <c r="S11" s="87">
        <f>IFERROR(IF($B$2="Tonnes",AppQt.Data!O118,(AppQt.Data!O118*ozton*AppQt.Data!O$7)/1000000),"-")</f>
        <v>0.37452686915887851</v>
      </c>
      <c r="T11" s="87">
        <f>IFERROR(IF($B$2="Tonnes",AppQt.Data!P118,(AppQt.Data!P118*ozton*AppQt.Data!P$7)/1000000),"-")</f>
        <v>0.2949766355140187</v>
      </c>
      <c r="U11" s="87">
        <f>IFERROR(IF($B$2="Tonnes",AppQt.Data!Q118,(AppQt.Data!Q118*ozton*AppQt.Data!Q$7)/1000000),"-")</f>
        <v>0.39921874999999996</v>
      </c>
      <c r="V11" s="87">
        <f>IFERROR(IF($B$2="Tonnes",AppQt.Data!R118,(AppQt.Data!R118*ozton*AppQt.Data!R$7)/1000000),"-")</f>
        <v>0.38906249999999998</v>
      </c>
      <c r="W11" s="87">
        <f>IFERROR(IF($B$2="Tonnes",AppQt.Data!S118,(AppQt.Data!S118*ozton*AppQt.Data!S$7)/1000000),"-")</f>
        <v>0.42100694444444442</v>
      </c>
      <c r="X11" s="87">
        <f>IFERROR(IF($B$2="Tonnes",AppQt.Data!T118,(AppQt.Data!T118*ozton*AppQt.Data!T$7)/1000000),"-")</f>
        <v>0.32777777777777783</v>
      </c>
      <c r="Y11" s="87">
        <f>IFERROR(IF($B$2="Tonnes",AppQt.Data!U118,(AppQt.Data!U118*ozton*AppQt.Data!U$7)/1000000),"-")</f>
        <v>0.50494660804020097</v>
      </c>
      <c r="Z11" s="87">
        <f>IFERROR(IF($B$2="Tonnes",AppQt.Data!V118,(AppQt.Data!V118*ozton*AppQt.Data!V$7)/1000000),"-")</f>
        <v>0.52571608040201012</v>
      </c>
      <c r="AA11" s="87">
        <f>IFERROR(IF($B$2="Tonnes",AppQt.Data!W118,(AppQt.Data!W118*ozton*AppQt.Data!W$7)/1000000),"-")</f>
        <v>0.52628768844221108</v>
      </c>
      <c r="AB11" s="87">
        <f>IFERROR(IF($B$2="Tonnes",AppQt.Data!X118,(AppQt.Data!X118*ozton*AppQt.Data!X$7)/1000000),"-")</f>
        <v>0.4559359296482412</v>
      </c>
      <c r="AC11" s="87">
        <f>IFERROR(IF($B$2="Tonnes",AppQt.Data!Y118,(AppQt.Data!Y118*ozton*AppQt.Data!Y$7)/1000000),"-")</f>
        <v>0.68</v>
      </c>
      <c r="AD11" s="87">
        <f>IFERROR(IF($B$2="Tonnes",AppQt.Data!Z118,(AppQt.Data!Z118*ozton*AppQt.Data!Z$7)/1000000),"-")</f>
        <v>1.08125</v>
      </c>
      <c r="AE11" s="87">
        <f>IFERROR(IF($B$2="Tonnes",AppQt.Data!AA118,(AppQt.Data!AA118*ozton*AppQt.Data!AA$7)/1000000),"-")</f>
        <v>0.55312500000000009</v>
      </c>
      <c r="AF11" s="87">
        <f>IFERROR(IF($B$2="Tonnes",AppQt.Data!AB118,(AppQt.Data!AB118*ozton*AppQt.Data!AB$7)/1000000),"-")</f>
        <v>0.6</v>
      </c>
      <c r="AG11" s="87">
        <f>IFERROR(IF($B$2="Tonnes",AppQt.Data!AC118,(AppQt.Data!AC118*ozton*AppQt.Data!AC$7)/1000000),"-")</f>
        <v>0.49</v>
      </c>
      <c r="AH11" s="87">
        <f>IFERROR(IF($B$2="Tonnes",AppQt.Data!AD118,(AppQt.Data!AD118*ozton*AppQt.Data!AD$7)/1000000),"-")</f>
        <v>0.28999999999999998</v>
      </c>
      <c r="AI11" s="87">
        <f>IFERROR(IF($B$2="Tonnes",AppQt.Data!AE118,(AppQt.Data!AE118*ozton*AppQt.Data!AE$7)/1000000),"-")</f>
        <v>0.28000000000000003</v>
      </c>
      <c r="AJ11" s="87">
        <f>IFERROR(IF($B$2="Tonnes",AppQt.Data!AF118,(AppQt.Data!AF118*ozton*AppQt.Data!AF$7)/1000000),"-")</f>
        <v>0.33</v>
      </c>
      <c r="AK11" s="87">
        <f>IFERROR(IF($B$2="Tonnes",AppQt.Data!AG118,(AppQt.Data!AG118*ozton*AppQt.Data!AG$7)/1000000),"-")</f>
        <v>0.37</v>
      </c>
      <c r="AL11" s="87">
        <f>IFERROR(IF($B$2="Tonnes",AppQt.Data!AH118,(AppQt.Data!AH118*ozton*AppQt.Data!AH$7)/1000000),"-")</f>
        <v>0.3</v>
      </c>
      <c r="AM11" s="87">
        <f>IFERROR(IF($B$2="Tonnes",AppQt.Data!AI118,(AppQt.Data!AI118*ozton*AppQt.Data!AI$7)/1000000),"-")</f>
        <v>0.49</v>
      </c>
      <c r="AN11" s="87">
        <f>IFERROR(IF($B$2="Tonnes",AppQt.Data!AJ118,(AppQt.Data!AJ118*ozton*AppQt.Data!AJ$7)/1000000),"-")</f>
        <v>0.33</v>
      </c>
      <c r="AO11" s="87">
        <f>IFERROR(IF($B$2="Tonnes",AppQt.Data!AK118,(AppQt.Data!AK118*ozton*AppQt.Data!AK$7)/1000000),"-")</f>
        <v>0.36</v>
      </c>
      <c r="AP11" s="87">
        <f>IFERROR(IF($B$2="Tonnes",AppQt.Data!AL118,(AppQt.Data!AL118*ozton*AppQt.Data!AL$7)/1000000),"-")</f>
        <v>0.22</v>
      </c>
      <c r="AQ11" s="87">
        <f>IFERROR(IF($B$2="Tonnes",AppQt.Data!AM118,(AppQt.Data!AM118*ozton*AppQt.Data!AM$7)/1000000),"-")</f>
        <v>0.46500000000000002</v>
      </c>
      <c r="AR11" s="87">
        <f>IFERROR(IF($B$2="Tonnes",AppQt.Data!AN118,(AppQt.Data!AN118*ozton*AppQt.Data!AN$7)/1000000),"-")</f>
        <v>0.3795</v>
      </c>
      <c r="AS11" s="87">
        <f>IFERROR(IF($B$2="Tonnes",AppQt.Data!AO118,(AppQt.Data!AO118*ozton*AppQt.Data!AO$7)/1000000),"-")</f>
        <v>0.432</v>
      </c>
      <c r="AT11" s="87">
        <f>IFERROR(IF($B$2="Tonnes",AppQt.Data!AP118,(AppQt.Data!AP118*ozton*AppQt.Data!AP$7)/1000000),"-")</f>
        <v>0.26400000000000001</v>
      </c>
      <c r="AU11" s="87">
        <f>IFERROR(IF($B$2="Tonnes",AppQt.Data!AQ118,(AppQt.Data!AQ118*ozton*AppQt.Data!AQ$7)/1000000),"-")</f>
        <v>0.55800000000000005</v>
      </c>
      <c r="AV11" s="87">
        <f>IFERROR(IF($B$2="Tonnes",AppQt.Data!AR118,(AppQt.Data!AR118*ozton*AppQt.Data!AR$7)/1000000),"-")</f>
        <v>0.45539999999999997</v>
      </c>
      <c r="AW11" s="87">
        <f>IFERROR(IF($B$2="Tonnes",AppQt.Data!AS118,(AppQt.Data!AS118*ozton*AppQt.Data!AS$7)/1000000),"-")</f>
        <v>0.32832</v>
      </c>
      <c r="AX11" s="87">
        <f>IFERROR(IF($B$2="Tonnes",AppQt.Data!AT118,(AppQt.Data!AT118*ozton*AppQt.Data!AT$7)/1000000),"-")</f>
        <v>0.23760000000000001</v>
      </c>
      <c r="AY11" s="87">
        <f>IFERROR(IF($B$2="Tonnes",AppQt.Data!AU118,(AppQt.Data!AU118*ozton*AppQt.Data!AU$7)/1000000),"-")</f>
        <v>0.57999999999999996</v>
      </c>
      <c r="AZ11" s="87">
        <f>IFERROR(IF($B$2="Tonnes",AppQt.Data!AV118,(AppQt.Data!AV118*ozton*AppQt.Data!AV$7)/1000000),"-")</f>
        <v>0.33</v>
      </c>
      <c r="BA11" s="87">
        <f>IFERROR(IF($B$2="Tonnes",AppQt.Data!AW118,(AppQt.Data!AW118*ozton*AppQt.Data!AW$7)/1000000),"-")</f>
        <v>0.28000000000000003</v>
      </c>
      <c r="BB11" s="87">
        <f>IFERROR(IF($B$2="Tonnes",AppQt.Data!AX118,(AppQt.Data!AX118*ozton*AppQt.Data!AX$7)/1000000),"-")</f>
        <v>0.23</v>
      </c>
      <c r="BC11" s="87">
        <f>IFERROR(IF($B$2="Tonnes",AppQt.Data!AY118,(AppQt.Data!AY118*ozton*AppQt.Data!AY$7)/1000000),"-")</f>
        <v>0.34</v>
      </c>
      <c r="BD11" s="87">
        <f>IFERROR(IF($B$2="Tonnes",AppQt.Data!AZ118,(AppQt.Data!AZ118*ozton*AppQt.Data!AZ$7)/1000000),"-")</f>
        <v>0.38500000000000001</v>
      </c>
      <c r="BE11" s="87">
        <f>IFERROR(IF($B$2="Tonnes",AppQt.Data!BA118,(AppQt.Data!BA118*ozton*AppQt.Data!BA$7)/1000000),"-")</f>
        <v>0.28000000000000003</v>
      </c>
      <c r="BF11" s="87">
        <f>IFERROR(IF($B$2="Tonnes",AppQt.Data!BB118,(AppQt.Data!BB118*ozton*AppQt.Data!BB$7)/1000000),"-")</f>
        <v>0.46</v>
      </c>
      <c r="BG11" s="87">
        <f>IFERROR(IF($B$2="Tonnes",AppQt.Data!BC118,(AppQt.Data!BC118*ozton*AppQt.Data!BC$7)/1000000),"-")</f>
        <v>1</v>
      </c>
      <c r="BH11" s="87">
        <f>IFERROR(IF($B$2="Tonnes",AppQt.Data!BD118,(AppQt.Data!BD118*ozton*AppQt.Data!BD$7)/1000000),"-")</f>
        <v>0.7</v>
      </c>
      <c r="BI11" s="88" t="str">
        <f t="shared" si="2"/>
        <v>▲</v>
      </c>
      <c r="BJ11" s="129">
        <f t="shared" si="3"/>
        <v>81.818181818181813</v>
      </c>
    </row>
    <row r="12" spans="1:63" ht="13.8">
      <c r="A12" s="50"/>
      <c r="B12" s="94" t="s">
        <v>257</v>
      </c>
      <c r="C12" s="87">
        <f>IFERROR(IF($B$2="Tonnes",AppAn.Data!L94,(AppAn.Data!L94*ozton*AppAn.Data!L$6)/1000000),"-")</f>
        <v>-1.4103888888888889</v>
      </c>
      <c r="D12" s="87">
        <f>IFERROR(IF($B$2="Tonnes",AppAn.Data!M94,(AppAn.Data!M94*ozton*AppAn.Data!M$6)/1000000),"-")</f>
        <v>5.8514871495327103</v>
      </c>
      <c r="E12" s="87">
        <f>IFERROR(IF($B$2="Tonnes",AppAn.Data!N94,(AppAn.Data!N94*ozton*AppAn.Data!N$6)/1000000),"-")</f>
        <v>5.1573083333333329</v>
      </c>
      <c r="F12" s="87">
        <f>IFERROR(IF($B$2="Tonnes",AppAn.Data!O94,(AppAn.Data!O94*ozton*AppAn.Data!O$6)/1000000),"-")</f>
        <v>8.8541875000000001</v>
      </c>
      <c r="G12" s="87">
        <f>IFERROR(IF($B$2="Tonnes",AppAn.Data!P94,(AppAn.Data!P94*ozton*AppAn.Data!P$6)/1000000),"-")</f>
        <v>8.56</v>
      </c>
      <c r="H12" s="87">
        <f>IFERROR(IF($B$2="Tonnes",AppAn.Data!Q94,(AppAn.Data!Q94*ozton*AppAn.Data!Q$6)/1000000),"-")</f>
        <v>6.711125</v>
      </c>
      <c r="I12" s="87">
        <f>IFERROR(IF($B$2="Tonnes",AppAn.Data!R94,(AppAn.Data!R94*ozton*AppAn.Data!R$6)/1000000),"-")</f>
        <v>6.2055482421874988</v>
      </c>
      <c r="J12" s="87">
        <f>IFERROR(IF($B$2="Tonnes",AppAn.Data!S94,(AppAn.Data!S94*ozton*AppAn.Data!S$6)/1000000),"-")</f>
        <v>5.8931950539833977</v>
      </c>
      <c r="K12" s="87">
        <f>IFERROR(IF($B$2="Tonnes",AppAn.Data!T94,(AppAn.Data!T94*ozton*AppAn.Data!T$6)/1000000),"-")</f>
        <v>5.9160160293945303</v>
      </c>
      <c r="L12" s="87">
        <f>IFERROR(IF($B$2="Tonnes",AppAn.Data!U94,(AppAn.Data!U94*ozton*AppAn.Data!U$6)/1000000),"-")</f>
        <v>5.3759999999999994</v>
      </c>
      <c r="M12" s="87">
        <f>IFERROR(IF($B$2="Tonnes",AppAn.Data!V94,(AppAn.Data!V94*ozton*AppAn.Data!V$6)/1000000),"-")</f>
        <v>6.7039999999999997</v>
      </c>
      <c r="N12" s="88" t="str">
        <f t="shared" si="0"/>
        <v>▲</v>
      </c>
      <c r="O12" s="129">
        <f t="shared" si="1"/>
        <v>24.702380952380953</v>
      </c>
      <c r="P12" s="50"/>
      <c r="Q12" s="87">
        <f>IFERROR(IF($B$2="Tonnes",AppQt.Data!M119,(AppQt.Data!M119*ozton*AppQt.Data!M$7)/1000000),"-")</f>
        <v>0</v>
      </c>
      <c r="R12" s="87">
        <f>IFERROR(IF($B$2="Tonnes",AppQt.Data!N119,(AppQt.Data!N119*ozton*AppQt.Data!N$7)/1000000),"-")</f>
        <v>-1.5389583333333334</v>
      </c>
      <c r="S12" s="87">
        <f>IFERROR(IF($B$2="Tonnes",AppQt.Data!O119,(AppQt.Data!O119*ozton*AppQt.Data!O$7)/1000000),"-")</f>
        <v>0.10779166666666665</v>
      </c>
      <c r="T12" s="87">
        <f>IFERROR(IF($B$2="Tonnes",AppQt.Data!P119,(AppQt.Data!P119*ozton*AppQt.Data!P$7)/1000000),"-")</f>
        <v>2.0777777777777784E-2</v>
      </c>
      <c r="U12" s="87">
        <f>IFERROR(IF($B$2="Tonnes",AppQt.Data!Q119,(AppQt.Data!Q119*ozton*AppQt.Data!Q$7)/1000000),"-")</f>
        <v>1.3928679906542056</v>
      </c>
      <c r="V12" s="87">
        <f>IFERROR(IF($B$2="Tonnes",AppQt.Data!R119,(AppQt.Data!R119*ozton*AppQt.Data!R$7)/1000000),"-")</f>
        <v>1.2485829439252336</v>
      </c>
      <c r="W12" s="87">
        <f>IFERROR(IF($B$2="Tonnes",AppQt.Data!S119,(AppQt.Data!S119*ozton*AppQt.Data!S$7)/1000000),"-")</f>
        <v>1.650017523364486</v>
      </c>
      <c r="X12" s="87">
        <f>IFERROR(IF($B$2="Tonnes",AppQt.Data!T119,(AppQt.Data!T119*ozton*AppQt.Data!T$7)/1000000),"-")</f>
        <v>1.560018691588785</v>
      </c>
      <c r="Y12" s="87">
        <f>IFERROR(IF($B$2="Tonnes",AppQt.Data!U119,(AppQt.Data!U119*ozton*AppQt.Data!U$7)/1000000),"-")</f>
        <v>1.4086000000000001</v>
      </c>
      <c r="Z12" s="87">
        <f>IFERROR(IF($B$2="Tonnes",AppQt.Data!V119,(AppQt.Data!V119*ozton*AppQt.Data!V$7)/1000000),"-")</f>
        <v>1.213916666666667</v>
      </c>
      <c r="AA12" s="87">
        <f>IFERROR(IF($B$2="Tonnes",AppQt.Data!W119,(AppQt.Data!W119*ozton*AppQt.Data!W$7)/1000000),"-")</f>
        <v>0.85379166666666662</v>
      </c>
      <c r="AB12" s="87">
        <f>IFERROR(IF($B$2="Tonnes",AppQt.Data!X119,(AppQt.Data!X119*ozton*AppQt.Data!X$7)/1000000),"-")</f>
        <v>1.681</v>
      </c>
      <c r="AC12" s="87">
        <f>IFERROR(IF($B$2="Tonnes",AppQt.Data!Y119,(AppQt.Data!Y119*ozton*AppQt.Data!Y$7)/1000000),"-")</f>
        <v>2.7201874999999998</v>
      </c>
      <c r="AD12" s="87">
        <f>IFERROR(IF($B$2="Tonnes",AppQt.Data!Z119,(AppQt.Data!Z119*ozton*AppQt.Data!Z$7)/1000000),"-")</f>
        <v>2.6457499999999996</v>
      </c>
      <c r="AE12" s="87">
        <f>IFERROR(IF($B$2="Tonnes",AppQt.Data!AA119,(AppQt.Data!AA119*ozton*AppQt.Data!AA$7)/1000000),"-")</f>
        <v>1.77125</v>
      </c>
      <c r="AF12" s="87">
        <f>IFERROR(IF($B$2="Tonnes",AppQt.Data!AB119,(AppQt.Data!AB119*ozton*AppQt.Data!AB$7)/1000000),"-")</f>
        <v>1.7170000000000001</v>
      </c>
      <c r="AG12" s="87">
        <f>IFERROR(IF($B$2="Tonnes",AppQt.Data!AC119,(AppQt.Data!AC119*ozton*AppQt.Data!AC$7)/1000000),"-")</f>
        <v>1.7290000000000001</v>
      </c>
      <c r="AH12" s="87">
        <f>IFERROR(IF($B$2="Tonnes",AppQt.Data!AD119,(AppQt.Data!AD119*ozton*AppQt.Data!AD$7)/1000000),"-")</f>
        <v>2.7240000000000002</v>
      </c>
      <c r="AI12" s="87">
        <f>IFERROR(IF($B$2="Tonnes",AppQt.Data!AE119,(AppQt.Data!AE119*ozton*AppQt.Data!AE$7)/1000000),"-")</f>
        <v>1.7829999999999999</v>
      </c>
      <c r="AJ12" s="87">
        <f>IFERROR(IF($B$2="Tonnes",AppQt.Data!AF119,(AppQt.Data!AF119*ozton*AppQt.Data!AF$7)/1000000),"-")</f>
        <v>2.3239999999999998</v>
      </c>
      <c r="AK12" s="87">
        <f>IFERROR(IF($B$2="Tonnes",AppQt.Data!AG119,(AppQt.Data!AG119*ozton*AppQt.Data!AG$7)/1000000),"-")</f>
        <v>1.776</v>
      </c>
      <c r="AL12" s="87">
        <f>IFERROR(IF($B$2="Tonnes",AppQt.Data!AH119,(AppQt.Data!AH119*ozton*AppQt.Data!AH$7)/1000000),"-")</f>
        <v>1.4430000000000001</v>
      </c>
      <c r="AM12" s="87">
        <f>IFERROR(IF($B$2="Tonnes",AppQt.Data!AI119,(AppQt.Data!AI119*ozton*AppQt.Data!AI$7)/1000000),"-")</f>
        <v>1.6014999999999999</v>
      </c>
      <c r="AN12" s="87">
        <f>IFERROR(IF($B$2="Tonnes",AppQt.Data!AJ119,(AppQt.Data!AJ119*ozton*AppQt.Data!AJ$7)/1000000),"-")</f>
        <v>1.8906249999999998</v>
      </c>
      <c r="AO12" s="87">
        <f>IFERROR(IF($B$2="Tonnes",AppQt.Data!AK119,(AppQt.Data!AK119*ozton*AppQt.Data!AK$7)/1000000),"-")</f>
        <v>1.5672656249999997</v>
      </c>
      <c r="AP12" s="87">
        <f>IFERROR(IF($B$2="Tonnes",AppQt.Data!AL119,(AppQt.Data!AL119*ozton*AppQt.Data!AL$7)/1000000),"-")</f>
        <v>1.3847023437499997</v>
      </c>
      <c r="AQ12" s="87">
        <f>IFERROR(IF($B$2="Tonnes",AppQt.Data!AM119,(AppQt.Data!AM119*ozton*AppQt.Data!AM$7)/1000000),"-")</f>
        <v>1.0385267578124999</v>
      </c>
      <c r="AR12" s="87">
        <f>IFERROR(IF($B$2="Tonnes",AppQt.Data!AN119,(AppQt.Data!AN119*ozton*AppQt.Data!AN$7)/1000000),"-")</f>
        <v>2.2150535156249997</v>
      </c>
      <c r="AS12" s="87">
        <f>IFERROR(IF($B$2="Tonnes",AppQt.Data!AO119,(AppQt.Data!AO119*ozton*AppQt.Data!AO$7)/1000000),"-")</f>
        <v>1.5672901367187497</v>
      </c>
      <c r="AT12" s="87">
        <f>IFERROR(IF($B$2="Tonnes",AppQt.Data!AP119,(AppQt.Data!AP119*ozton*AppQt.Data!AP$7)/1000000),"-")</f>
        <v>1.203924855957031</v>
      </c>
      <c r="AU12" s="87">
        <f>IFERROR(IF($B$2="Tonnes",AppQt.Data!AQ119,(AppQt.Data!AQ119*ozton*AppQt.Data!AQ$7)/1000000),"-")</f>
        <v>1.3034388444335936</v>
      </c>
      <c r="AV12" s="87">
        <f>IFERROR(IF($B$2="Tonnes",AppQt.Data!AR119,(AppQt.Data!AR119*ozton*AppQt.Data!AR$7)/1000000),"-")</f>
        <v>1.8185412168740234</v>
      </c>
      <c r="AW12" s="87">
        <f>IFERROR(IF($B$2="Tonnes",AppQt.Data!AS119,(AppQt.Data!AS119*ozton*AppQt.Data!AS$7)/1000000),"-")</f>
        <v>1.7025388408203121</v>
      </c>
      <c r="AX12" s="87">
        <f>IFERROR(IF($B$2="Tonnes",AppQt.Data!AT119,(AppQt.Data!AT119*ozton*AppQt.Data!AT$7)/1000000),"-")</f>
        <v>1.1234771885742185</v>
      </c>
      <c r="AY12" s="87">
        <f>IFERROR(IF($B$2="Tonnes",AppQt.Data!AU119,(AppQt.Data!AU119*ozton*AppQt.Data!AU$7)/1000000),"-")</f>
        <v>1.57</v>
      </c>
      <c r="AZ12" s="87">
        <f>IFERROR(IF($B$2="Tonnes",AppQt.Data!AV119,(AppQt.Data!AV119*ozton*AppQt.Data!AV$7)/1000000),"-")</f>
        <v>1.52</v>
      </c>
      <c r="BA12" s="87">
        <f>IFERROR(IF($B$2="Tonnes",AppQt.Data!AW119,(AppQt.Data!AW119*ozton*AppQt.Data!AW$7)/1000000),"-")</f>
        <v>1.4710000000000001</v>
      </c>
      <c r="BB12" s="87">
        <f>IFERROR(IF($B$2="Tonnes",AppQt.Data!AX119,(AppQt.Data!AX119*ozton*AppQt.Data!AX$7)/1000000),"-")</f>
        <v>1.0149999999999999</v>
      </c>
      <c r="BC12" s="87">
        <f>IFERROR(IF($B$2="Tonnes",AppQt.Data!AY119,(AppQt.Data!AY119*ozton*AppQt.Data!AY$7)/1000000),"-")</f>
        <v>1.321</v>
      </c>
      <c r="BD12" s="87">
        <f>IFERROR(IF($B$2="Tonnes",AppQt.Data!AZ119,(AppQt.Data!AZ119*ozton*AppQt.Data!AZ$7)/1000000),"-")</f>
        <v>1.569</v>
      </c>
      <c r="BE12" s="87">
        <f>IFERROR(IF($B$2="Tonnes",AppQt.Data!BA119,(AppQt.Data!BA119*ozton*AppQt.Data!BA$7)/1000000),"-")</f>
        <v>1.9790000000000001</v>
      </c>
      <c r="BF12" s="87">
        <f>IFERROR(IF($B$2="Tonnes",AppQt.Data!BB119,(AppQt.Data!BB119*ozton*AppQt.Data!BB$7)/1000000),"-")</f>
        <v>1.595</v>
      </c>
      <c r="BG12" s="87">
        <f>IFERROR(IF($B$2="Tonnes",AppQt.Data!BC119,(AppQt.Data!BC119*ozton*AppQt.Data!BC$7)/1000000),"-")</f>
        <v>1.71</v>
      </c>
      <c r="BH12" s="87">
        <f>IFERROR(IF($B$2="Tonnes",AppQt.Data!BD119,(AppQt.Data!BD119*ozton*AppQt.Data!BD$7)/1000000),"-")</f>
        <v>1.42</v>
      </c>
      <c r="BI12" s="88" t="str">
        <f t="shared" si="2"/>
        <v>▼</v>
      </c>
      <c r="BJ12" s="129">
        <f t="shared" si="3"/>
        <v>-9.496494582536652</v>
      </c>
    </row>
    <row r="13" spans="1:63" ht="13.8">
      <c r="A13" s="50"/>
      <c r="B13" s="86" t="s">
        <v>69</v>
      </c>
      <c r="C13" s="87">
        <f>IFERROR(IF($B$2="Tonnes",AppAn.Data!L95,(AppAn.Data!L95*ozton*AppAn.Data!L$6)/1000000),"-")</f>
        <v>-39.808294334975372</v>
      </c>
      <c r="D13" s="87">
        <f>IFERROR(IF($B$2="Tonnes",AppAn.Data!M95,(AppAn.Data!M95*ozton*AppAn.Data!M$6)/1000000),"-")</f>
        <v>-52.28364903846154</v>
      </c>
      <c r="E13" s="87">
        <f>IFERROR(IF($B$2="Tonnes",AppAn.Data!N95,(AppAn.Data!N95*ozton*AppAn.Data!N$6)/1000000),"-")</f>
        <v>-10.972298267326732</v>
      </c>
      <c r="F13" s="87">
        <f>IFERROR(IF($B$2="Tonnes",AppAn.Data!O95,(AppAn.Data!O95*ozton*AppAn.Data!O$6)/1000000),"-")</f>
        <v>3.9212187499999982</v>
      </c>
      <c r="G13" s="87">
        <f>IFERROR(IF($B$2="Tonnes",AppAn.Data!P95,(AppAn.Data!P95*ozton*AppAn.Data!P$6)/1000000),"-")</f>
        <v>-2.7407927549999984</v>
      </c>
      <c r="H13" s="87">
        <f>IFERROR(IF($B$2="Tonnes",AppAn.Data!Q95,(AppAn.Data!Q95*ozton*AppAn.Data!Q$6)/1000000),"-")</f>
        <v>16.164928500000002</v>
      </c>
      <c r="I13" s="87">
        <f>IFERROR(IF($B$2="Tonnes",AppAn.Data!R95,(AppAn.Data!R95*ozton*AppAn.Data!R$6)/1000000),"-")</f>
        <v>17.1008</v>
      </c>
      <c r="J13" s="87">
        <f>IFERROR(IF($B$2="Tonnes",AppAn.Data!S95,(AppAn.Data!S95*ozton*AppAn.Data!S$6)/1000000),"-")</f>
        <v>-3.2863999999999991</v>
      </c>
      <c r="K13" s="87">
        <f>IFERROR(IF($B$2="Tonnes",AppAn.Data!T95,(AppAn.Data!T95*ozton*AppAn.Data!T$6)/1000000),"-")</f>
        <v>12.510999999999999</v>
      </c>
      <c r="L13" s="87">
        <f>IFERROR(IF($B$2="Tonnes",AppAn.Data!U95,(AppAn.Data!U95*ozton*AppAn.Data!U$6)/1000000),"-")</f>
        <v>-20.119400000000002</v>
      </c>
      <c r="M13" s="87">
        <f>IFERROR(IF($B$2="Tonnes",AppAn.Data!V95,(AppAn.Data!V95*ozton*AppAn.Data!V$6)/1000000),"-")</f>
        <v>-9.3279999999999994</v>
      </c>
      <c r="N13" s="88" t="str">
        <f t="shared" si="0"/>
        <v>▲</v>
      </c>
      <c r="O13" s="129" t="str">
        <f t="shared" si="1"/>
        <v>-</v>
      </c>
      <c r="P13" s="50"/>
      <c r="Q13" s="87">
        <f>IFERROR(IF($B$2="Tonnes",AppQt.Data!M120,(AppQt.Data!M120*ozton*AppQt.Data!M$7)/1000000),"-")</f>
        <v>-11.806719827586207</v>
      </c>
      <c r="R13" s="87">
        <f>IFERROR(IF($B$2="Tonnes",AppQt.Data!N120,(AppQt.Data!N120*ozton*AppQt.Data!N$7)/1000000),"-")</f>
        <v>-7.7761490147783254</v>
      </c>
      <c r="S13" s="87">
        <f>IFERROR(IF($B$2="Tonnes",AppQt.Data!O120,(AppQt.Data!O120*ozton*AppQt.Data!O$7)/1000000),"-")</f>
        <v>-9.667191502463055</v>
      </c>
      <c r="T13" s="87">
        <f>IFERROR(IF($B$2="Tonnes",AppQt.Data!P120,(AppQt.Data!P120*ozton*AppQt.Data!P$7)/1000000),"-")</f>
        <v>-10.558233990147784</v>
      </c>
      <c r="U13" s="87">
        <f>IFERROR(IF($B$2="Tonnes",AppQt.Data!Q120,(AppQt.Data!Q120*ozton*AppQt.Data!Q$7)/1000000),"-")</f>
        <v>-6.0814743589743596</v>
      </c>
      <c r="V13" s="87">
        <f>IFERROR(IF($B$2="Tonnes",AppQt.Data!R120,(AppQt.Data!R120*ozton*AppQt.Data!R$7)/1000000),"-")</f>
        <v>-10.369826923076923</v>
      </c>
      <c r="W13" s="87">
        <f>IFERROR(IF($B$2="Tonnes",AppQt.Data!S120,(AppQt.Data!S120*ozton*AppQt.Data!S$7)/1000000),"-")</f>
        <v>-22.295334935897436</v>
      </c>
      <c r="X13" s="87">
        <f>IFERROR(IF($B$2="Tonnes",AppQt.Data!T120,(AppQt.Data!T120*ozton*AppQt.Data!T$7)/1000000),"-")</f>
        <v>-13.537012820512821</v>
      </c>
      <c r="Y13" s="87">
        <f>IFERROR(IF($B$2="Tonnes",AppQt.Data!U120,(AppQt.Data!U120*ozton*AppQt.Data!U$7)/1000000),"-")</f>
        <v>-3.6419975247524752</v>
      </c>
      <c r="Z13" s="87">
        <f>IFERROR(IF($B$2="Tonnes",AppQt.Data!V120,(AppQt.Data!V120*ozton*AppQt.Data!V$7)/1000000),"-")</f>
        <v>2.2660767326732674</v>
      </c>
      <c r="AA13" s="87">
        <f>IFERROR(IF($B$2="Tonnes",AppQt.Data!W120,(AppQt.Data!W120*ozton*AppQt.Data!W$7)/1000000),"-")</f>
        <v>-5.3262636138613857</v>
      </c>
      <c r="AB13" s="87">
        <f>IFERROR(IF($B$2="Tonnes",AppQt.Data!X120,(AppQt.Data!X120*ozton*AppQt.Data!X$7)/1000000),"-")</f>
        <v>-4.2701138613861387</v>
      </c>
      <c r="AC13" s="87">
        <f>IFERROR(IF($B$2="Tonnes",AppQt.Data!Y120,(AppQt.Data!Y120*ozton*AppQt.Data!Y$7)/1000000),"-")</f>
        <v>-9.8942812500000006</v>
      </c>
      <c r="AD13" s="87">
        <f>IFERROR(IF($B$2="Tonnes",AppQt.Data!Z120,(AppQt.Data!Z120*ozton*AppQt.Data!Z$7)/1000000),"-")</f>
        <v>8.1369374999999984</v>
      </c>
      <c r="AE13" s="87">
        <f>IFERROR(IF($B$2="Tonnes",AppQt.Data!AA120,(AppQt.Data!AA120*ozton*AppQt.Data!AA$7)/1000000),"-")</f>
        <v>-0.89593750000000016</v>
      </c>
      <c r="AF13" s="87">
        <f>IFERROR(IF($B$2="Tonnes",AppQt.Data!AB120,(AppQt.Data!AB120*ozton*AppQt.Data!AB$7)/1000000),"-")</f>
        <v>6.5745000000000005</v>
      </c>
      <c r="AG13" s="87">
        <f>IFERROR(IF($B$2="Tonnes",AppQt.Data!AC120,(AppQt.Data!AC120*ozton*AppQt.Data!AC$7)/1000000),"-")</f>
        <v>7.6080000000000005</v>
      </c>
      <c r="AH13" s="87">
        <f>IFERROR(IF($B$2="Tonnes",AppQt.Data!AD120,(AppQt.Data!AD120*ozton*AppQt.Data!AD$7)/1000000),"-")</f>
        <v>-1.1099999999999999</v>
      </c>
      <c r="AI13" s="87">
        <f>IFERROR(IF($B$2="Tonnes",AppQt.Data!AE120,(AppQt.Data!AE120*ozton*AppQt.Data!AE$7)/1000000),"-")</f>
        <v>-1.0448460000000004</v>
      </c>
      <c r="AJ13" s="87">
        <f>IFERROR(IF($B$2="Tonnes",AppQt.Data!AF120,(AppQt.Data!AF120*ozton*AppQt.Data!AF$7)/1000000),"-")</f>
        <v>-8.1939467549999989</v>
      </c>
      <c r="AK13" s="87">
        <f>IFERROR(IF($B$2="Tonnes",AppQt.Data!AG120,(AppQt.Data!AG120*ozton*AppQt.Data!AG$7)/1000000),"-")</f>
        <v>-3.1723965000000005</v>
      </c>
      <c r="AL13" s="87">
        <f>IFERROR(IF($B$2="Tonnes",AppQt.Data!AH120,(AppQt.Data!AH120*ozton*AppQt.Data!AH$7)/1000000),"-")</f>
        <v>-0.23227350000000024</v>
      </c>
      <c r="AM13" s="87">
        <f>IFERROR(IF($B$2="Tonnes",AppQt.Data!AI120,(AppQt.Data!AI120*ozton*AppQt.Data!AI$7)/1000000),"-")</f>
        <v>10.764598500000002</v>
      </c>
      <c r="AN13" s="87">
        <f>IFERROR(IF($B$2="Tonnes",AppQt.Data!AJ120,(AppQt.Data!AJ120*ozton*AppQt.Data!AJ$7)/1000000),"-")</f>
        <v>8.8049999999999997</v>
      </c>
      <c r="AO13" s="87">
        <f>IFERROR(IF($B$2="Tonnes",AppQt.Data!AK120,(AppQt.Data!AK120*ozton*AppQt.Data!AK$7)/1000000),"-")</f>
        <v>3.5936000000000003</v>
      </c>
      <c r="AP13" s="87">
        <f>IFERROR(IF($B$2="Tonnes",AppQt.Data!AL120,(AppQt.Data!AL120*ozton*AppQt.Data!AL$7)/1000000),"-")</f>
        <v>5.7243999999999993</v>
      </c>
      <c r="AQ13" s="87">
        <f>IFERROR(IF($B$2="Tonnes",AppQt.Data!AM120,(AppQt.Data!AM120*ozton*AppQt.Data!AM$7)/1000000),"-")</f>
        <v>3.1820000000000004</v>
      </c>
      <c r="AR13" s="87">
        <f>IFERROR(IF($B$2="Tonnes",AppQt.Data!AN120,(AppQt.Data!AN120*ozton*AppQt.Data!AN$7)/1000000),"-")</f>
        <v>4.6007999999999996</v>
      </c>
      <c r="AS13" s="87">
        <f>IFERROR(IF($B$2="Tonnes",AppQt.Data!AO120,(AppQt.Data!AO120*ozton*AppQt.Data!AO$7)/1000000),"-")</f>
        <v>-1.8399999999999999</v>
      </c>
      <c r="AT13" s="87">
        <f>IFERROR(IF($B$2="Tonnes",AppQt.Data!AP120,(AppQt.Data!AP120*ozton*AppQt.Data!AP$7)/1000000),"-")</f>
        <v>1.1020000000000001</v>
      </c>
      <c r="AU13" s="87">
        <f>IFERROR(IF($B$2="Tonnes",AppQt.Data!AQ120,(AppQt.Data!AQ120*ozton*AppQt.Data!AQ$7)/1000000),"-")</f>
        <v>-4.1579999999999995</v>
      </c>
      <c r="AV13" s="87">
        <f>IFERROR(IF($B$2="Tonnes",AppQt.Data!AR120,(AppQt.Data!AR120*ozton*AppQt.Data!AR$7)/1000000),"-")</f>
        <v>1.6095999999999999</v>
      </c>
      <c r="AW13" s="87">
        <f>IFERROR(IF($B$2="Tonnes",AppQt.Data!AS120,(AppQt.Data!AS120*ozton*AppQt.Data!AS$7)/1000000),"-")</f>
        <v>1.4556</v>
      </c>
      <c r="AX13" s="87">
        <f>IFERROR(IF($B$2="Tonnes",AppQt.Data!AT120,(AppQt.Data!AT120*ozton*AppQt.Data!AT$7)/1000000),"-")</f>
        <v>2.7162000000000002</v>
      </c>
      <c r="AY13" s="87">
        <f>IFERROR(IF($B$2="Tonnes",AppQt.Data!AU120,(AppQt.Data!AU120*ozton*AppQt.Data!AU$7)/1000000),"-")</f>
        <v>7.9656000000000002</v>
      </c>
      <c r="AZ13" s="87">
        <f>IFERROR(IF($B$2="Tonnes",AppQt.Data!AV120,(AppQt.Data!AV120*ozton*AppQt.Data!AV$7)/1000000),"-")</f>
        <v>0.37359999999999999</v>
      </c>
      <c r="BA13" s="87">
        <f>IFERROR(IF($B$2="Tonnes",AppQt.Data!AW120,(AppQt.Data!AW120*ozton*AppQt.Data!AW$7)/1000000),"-")</f>
        <v>-6.1525999999999996</v>
      </c>
      <c r="BB13" s="87">
        <f>IFERROR(IF($B$2="Tonnes",AppQt.Data!AX120,(AppQt.Data!AX120*ozton*AppQt.Data!AX$7)/1000000),"-")</f>
        <v>-3.1720000000000002</v>
      </c>
      <c r="BC13" s="87">
        <f>IFERROR(IF($B$2="Tonnes",AppQt.Data!AY120,(AppQt.Data!AY120*ozton*AppQt.Data!AY$7)/1000000),"-")</f>
        <v>-7.8148</v>
      </c>
      <c r="BD13" s="87">
        <f>IFERROR(IF($B$2="Tonnes",AppQt.Data!AZ120,(AppQt.Data!AZ120*ozton*AppQt.Data!AZ$7)/1000000),"-")</f>
        <v>-2.9800000000000004</v>
      </c>
      <c r="BE13" s="87">
        <f>IFERROR(IF($B$2="Tonnes",AppQt.Data!BA120,(AppQt.Data!BA120*ozton*AppQt.Data!BA$7)/1000000),"-")</f>
        <v>-6.5331999999999999</v>
      </c>
      <c r="BF13" s="87">
        <f>IFERROR(IF($B$2="Tonnes",AppQt.Data!BB120,(AppQt.Data!BB120*ozton*AppQt.Data!BB$7)/1000000),"-")</f>
        <v>-2.4028</v>
      </c>
      <c r="BG13" s="87">
        <f>IFERROR(IF($B$2="Tonnes",AppQt.Data!BC120,(AppQt.Data!BC120*ozton*AppQt.Data!BC$7)/1000000),"-")</f>
        <v>4.0399999999999964E-2</v>
      </c>
      <c r="BH13" s="87">
        <f>IFERROR(IF($B$2="Tonnes",AppQt.Data!BD120,(AppQt.Data!BD120*ozton*AppQt.Data!BD$7)/1000000),"-")</f>
        <v>-0.43240000000000006</v>
      </c>
      <c r="BI13" s="88" t="str">
        <f t="shared" si="2"/>
        <v>▲</v>
      </c>
      <c r="BJ13" s="129" t="str">
        <f t="shared" si="3"/>
        <v>-</v>
      </c>
    </row>
    <row r="14" spans="1:63" ht="13.8">
      <c r="A14" s="50"/>
      <c r="B14" s="86" t="s">
        <v>70</v>
      </c>
      <c r="C14" s="87">
        <f>IFERROR(IF($B$2="Tonnes",AppAn.Data!L96,(AppAn.Data!L96*ozton*AppAn.Data!L$6)/1000000),"-")</f>
        <v>17.160040849673202</v>
      </c>
      <c r="D14" s="87">
        <f>IFERROR(IF($B$2="Tonnes",AppAn.Data!M96,(AppAn.Data!M96*ozton*AppAn.Data!M$6)/1000000),"-")</f>
        <v>27.427696572580647</v>
      </c>
      <c r="E14" s="87">
        <f>IFERROR(IF($B$2="Tonnes",AppAn.Data!N96,(AppAn.Data!N96*ozton*AppAn.Data!N$6)/1000000),"-")</f>
        <v>26.447364253393665</v>
      </c>
      <c r="F14" s="87">
        <f>IFERROR(IF($B$2="Tonnes",AppAn.Data!O96,(AppAn.Data!O96*ozton*AppAn.Data!O$6)/1000000),"-")</f>
        <v>46.938625000000002</v>
      </c>
      <c r="G14" s="87">
        <f>IFERROR(IF($B$2="Tonnes",AppAn.Data!P96,(AppAn.Data!P96*ozton*AppAn.Data!P$6)/1000000),"-")</f>
        <v>26.9</v>
      </c>
      <c r="H14" s="87">
        <f>IFERROR(IF($B$2="Tonnes",AppAn.Data!Q96,(AppAn.Data!Q96*ozton*AppAn.Data!Q$6)/1000000),"-")</f>
        <v>20.125610000000002</v>
      </c>
      <c r="I14" s="87">
        <f>IFERROR(IF($B$2="Tonnes",AppAn.Data!R96,(AppAn.Data!R96*ozton*AppAn.Data!R$6)/1000000),"-")</f>
        <v>21.114838726281249</v>
      </c>
      <c r="J14" s="87">
        <f>IFERROR(IF($B$2="Tonnes",AppAn.Data!S96,(AppAn.Data!S96*ozton*AppAn.Data!S$6)/1000000),"-")</f>
        <v>20.229689</v>
      </c>
      <c r="K14" s="87">
        <f>IFERROR(IF($B$2="Tonnes",AppAn.Data!T96,(AppAn.Data!T96*ozton*AppAn.Data!T$6)/1000000),"-")</f>
        <v>22.163154999999996</v>
      </c>
      <c r="L14" s="87">
        <f>IFERROR(IF($B$2="Tonnes",AppAn.Data!U96,(AppAn.Data!U96*ozton*AppAn.Data!U$6)/1000000),"-")</f>
        <v>14.168751349999999</v>
      </c>
      <c r="M14" s="87">
        <f>IFERROR(IF($B$2="Tonnes",AppAn.Data!V96,(AppAn.Data!V96*ozton*AppAn.Data!V$6)/1000000),"-")</f>
        <v>16.754400257499999</v>
      </c>
      <c r="N14" s="88" t="str">
        <f t="shared" si="0"/>
        <v>▲</v>
      </c>
      <c r="O14" s="129">
        <f t="shared" si="1"/>
        <v>18.248953938344048</v>
      </c>
      <c r="P14" s="50"/>
      <c r="Q14" s="87">
        <f>IFERROR(IF($B$2="Tonnes",AppQt.Data!M121,(AppQt.Data!M121*ozton*AppQt.Data!M$7)/1000000),"-")</f>
        <v>3.3410457516339869</v>
      </c>
      <c r="R14" s="87">
        <f>IFERROR(IF($B$2="Tonnes",AppQt.Data!N121,(AppQt.Data!N121*ozton*AppQt.Data!N$7)/1000000),"-")</f>
        <v>3.0468300653594773</v>
      </c>
      <c r="S14" s="87">
        <f>IFERROR(IF($B$2="Tonnes",AppQt.Data!O121,(AppQt.Data!O121*ozton*AppQt.Data!O$7)/1000000),"-")</f>
        <v>4.3024754901960787</v>
      </c>
      <c r="T14" s="87">
        <f>IFERROR(IF($B$2="Tonnes",AppQt.Data!P121,(AppQt.Data!P121*ozton*AppQt.Data!P$7)/1000000),"-")</f>
        <v>6.4696895424836605</v>
      </c>
      <c r="U14" s="87">
        <f>IFERROR(IF($B$2="Tonnes",AppQt.Data!Q121,(AppQt.Data!Q121*ozton*AppQt.Data!Q$7)/1000000),"-")</f>
        <v>5.7240801411290327</v>
      </c>
      <c r="V14" s="87">
        <f>IFERROR(IF($B$2="Tonnes",AppQt.Data!R121,(AppQt.Data!R121*ozton*AppQt.Data!R$7)/1000000),"-")</f>
        <v>6.7953125000000005</v>
      </c>
      <c r="W14" s="87">
        <f>IFERROR(IF($B$2="Tonnes",AppQt.Data!S121,(AppQt.Data!S121*ozton*AppQt.Data!S$7)/1000000),"-")</f>
        <v>6.5609248991935489</v>
      </c>
      <c r="X14" s="87">
        <f>IFERROR(IF($B$2="Tonnes",AppQt.Data!T121,(AppQt.Data!T121*ozton*AppQt.Data!T$7)/1000000),"-")</f>
        <v>8.3473790322580648</v>
      </c>
      <c r="Y14" s="87">
        <f>IFERROR(IF($B$2="Tonnes",AppQt.Data!U121,(AppQt.Data!U121*ozton*AppQt.Data!U$7)/1000000),"-")</f>
        <v>10.444915158371042</v>
      </c>
      <c r="Z14" s="87">
        <f>IFERROR(IF($B$2="Tonnes",AppQt.Data!V121,(AppQt.Data!V121*ozton*AppQt.Data!V$7)/1000000),"-")</f>
        <v>5.7257918552036191</v>
      </c>
      <c r="AA14" s="87">
        <f>IFERROR(IF($B$2="Tonnes",AppQt.Data!W121,(AppQt.Data!W121*ozton*AppQt.Data!W$7)/1000000),"-")</f>
        <v>4.2425622171945694</v>
      </c>
      <c r="AB14" s="87">
        <f>IFERROR(IF($B$2="Tonnes",AppQt.Data!X121,(AppQt.Data!X121*ozton*AppQt.Data!X$7)/1000000),"-")</f>
        <v>6.0340950226244345</v>
      </c>
      <c r="AC14" s="87">
        <f>IFERROR(IF($B$2="Tonnes",AppQt.Data!Y121,(AppQt.Data!Y121*ozton*AppQt.Data!Y$7)/1000000),"-")</f>
        <v>14.246375</v>
      </c>
      <c r="AD14" s="87">
        <f>IFERROR(IF($B$2="Tonnes",AppQt.Data!Z121,(AppQt.Data!Z121*ozton*AppQt.Data!Z$7)/1000000),"-")</f>
        <v>15.175374999999999</v>
      </c>
      <c r="AE14" s="87">
        <f>IFERROR(IF($B$2="Tonnes",AppQt.Data!AA121,(AppQt.Data!AA121*ozton*AppQt.Data!AA$7)/1000000),"-")</f>
        <v>8.6068749999999987</v>
      </c>
      <c r="AF14" s="87">
        <f>IFERROR(IF($B$2="Tonnes",AppQt.Data!AB121,(AppQt.Data!AB121*ozton*AppQt.Data!AB$7)/1000000),"-")</f>
        <v>8.91</v>
      </c>
      <c r="AG14" s="87">
        <f>IFERROR(IF($B$2="Tonnes",AppQt.Data!AC121,(AppQt.Data!AC121*ozton*AppQt.Data!AC$7)/1000000),"-")</f>
        <v>5.54</v>
      </c>
      <c r="AH14" s="87">
        <f>IFERROR(IF($B$2="Tonnes",AppQt.Data!AD121,(AppQt.Data!AD121*ozton*AppQt.Data!AD$7)/1000000),"-")</f>
        <v>6.74</v>
      </c>
      <c r="AI14" s="87">
        <f>IFERROR(IF($B$2="Tonnes",AppQt.Data!AE121,(AppQt.Data!AE121*ozton*AppQt.Data!AE$7)/1000000),"-")</f>
        <v>6.76</v>
      </c>
      <c r="AJ14" s="87">
        <f>IFERROR(IF($B$2="Tonnes",AppQt.Data!AF121,(AppQt.Data!AF121*ozton*AppQt.Data!AF$7)/1000000),"-")</f>
        <v>7.86</v>
      </c>
      <c r="AK14" s="87">
        <f>IFERROR(IF($B$2="Tonnes",AppQt.Data!AG121,(AppQt.Data!AG121*ozton*AppQt.Data!AG$7)/1000000),"-")</f>
        <v>5.6849999999999996</v>
      </c>
      <c r="AL14" s="87">
        <f>IFERROR(IF($B$2="Tonnes",AppQt.Data!AH121,(AppQt.Data!AH121*ozton*AppQt.Data!AH$7)/1000000),"-")</f>
        <v>4.5279999999999996</v>
      </c>
      <c r="AM14" s="87">
        <f>IFERROR(IF($B$2="Tonnes",AppQt.Data!AI121,(AppQt.Data!AI121*ozton*AppQt.Data!AI$7)/1000000),"-")</f>
        <v>4.6454000000000004</v>
      </c>
      <c r="AN14" s="87">
        <f>IFERROR(IF($B$2="Tonnes",AppQt.Data!AJ121,(AppQt.Data!AJ121*ozton*AppQt.Data!AJ$7)/1000000),"-")</f>
        <v>5.2672100000000004</v>
      </c>
      <c r="AO14" s="87">
        <f>IFERROR(IF($B$2="Tonnes",AppQt.Data!AK121,(AppQt.Data!AK121*ozton*AppQt.Data!AK$7)/1000000),"-")</f>
        <v>5.2288494999999999</v>
      </c>
      <c r="AP14" s="87">
        <f>IFERROR(IF($B$2="Tonnes",AppQt.Data!AL121,(AppQt.Data!AL121*ozton*AppQt.Data!AL$7)/1000000),"-")</f>
        <v>5.9581769250000001</v>
      </c>
      <c r="AQ14" s="87">
        <f>IFERROR(IF($B$2="Tonnes",AppQt.Data!AM121,(AppQt.Data!AM121*ozton*AppQt.Data!AM$7)/1000000),"-")</f>
        <v>4.6175871168749998</v>
      </c>
      <c r="AR14" s="87">
        <f>IFERROR(IF($B$2="Tonnes",AppQt.Data!AN121,(AppQt.Data!AN121*ozton*AppQt.Data!AN$7)/1000000),"-")</f>
        <v>5.3102251844062494</v>
      </c>
      <c r="AS14" s="87">
        <f>IFERROR(IF($B$2="Tonnes",AppQt.Data!AO121,(AppQt.Data!AO121*ozton*AppQt.Data!AO$7)/1000000),"-")</f>
        <v>5.0030000000000001</v>
      </c>
      <c r="AT14" s="87">
        <f>IFERROR(IF($B$2="Tonnes",AppQt.Data!AP121,(AppQt.Data!AP121*ozton*AppQt.Data!AP$7)/1000000),"-")</f>
        <v>5.615875</v>
      </c>
      <c r="AU14" s="87">
        <f>IFERROR(IF($B$2="Tonnes",AppQt.Data!AQ121,(AppQt.Data!AQ121*ozton*AppQt.Data!AQ$7)/1000000),"-")</f>
        <v>4.3982140000000003</v>
      </c>
      <c r="AV14" s="87">
        <f>IFERROR(IF($B$2="Tonnes",AppQt.Data!AR121,(AppQt.Data!AR121*ozton*AppQt.Data!AR$7)/1000000),"-")</f>
        <v>5.2126000000000001</v>
      </c>
      <c r="AW14" s="87">
        <f>IFERROR(IF($B$2="Tonnes",AppQt.Data!AS121,(AppQt.Data!AS121*ozton*AppQt.Data!AS$7)/1000000),"-")</f>
        <v>5.1155749999999998</v>
      </c>
      <c r="AX14" s="87">
        <f>IFERROR(IF($B$2="Tonnes",AppQt.Data!AT121,(AppQt.Data!AT121*ozton*AppQt.Data!AT$7)/1000000),"-")</f>
        <v>5.9886899999999992</v>
      </c>
      <c r="AY14" s="87">
        <f>IFERROR(IF($B$2="Tonnes",AppQt.Data!AU121,(AppQt.Data!AU121*ozton*AppQt.Data!AU$7)/1000000),"-")</f>
        <v>5.08</v>
      </c>
      <c r="AZ14" s="87">
        <f>IFERROR(IF($B$2="Tonnes",AppQt.Data!AV121,(AppQt.Data!AV121*ozton*AppQt.Data!AV$7)/1000000),"-")</f>
        <v>5.9788899999999998</v>
      </c>
      <c r="BA14" s="87">
        <f>IFERROR(IF($B$2="Tonnes",AppQt.Data!AW121,(AppQt.Data!AW121*ozton*AppQt.Data!AW$7)/1000000),"-")</f>
        <v>5.36635375</v>
      </c>
      <c r="BB14" s="87">
        <f>IFERROR(IF($B$2="Tonnes",AppQt.Data!AX121,(AppQt.Data!AX121*ozton*AppQt.Data!AX$7)/1000000),"-")</f>
        <v>6.228237599999999</v>
      </c>
      <c r="BC14" s="87">
        <f>IFERROR(IF($B$2="Tonnes",AppQt.Data!AY121,(AppQt.Data!AY121*ozton*AppQt.Data!AY$7)/1000000),"-")</f>
        <v>-0.8266</v>
      </c>
      <c r="BD14" s="87">
        <f>IFERROR(IF($B$2="Tonnes",AppQt.Data!AZ121,(AppQt.Data!AZ121*ozton*AppQt.Data!AZ$7)/1000000),"-")</f>
        <v>3.4007599999999996</v>
      </c>
      <c r="BE14" s="87">
        <f>IFERROR(IF($B$2="Tonnes",AppQt.Data!BA121,(AppQt.Data!BA121*ozton*AppQt.Data!BA$7)/1000000),"-")</f>
        <v>3.4725299375000005</v>
      </c>
      <c r="BF14" s="87">
        <f>IFERROR(IF($B$2="Tonnes",AppQt.Data!BB121,(AppQt.Data!BB121*ozton*AppQt.Data!BB$7)/1000000),"-")</f>
        <v>3.1697663199999995</v>
      </c>
      <c r="BG14" s="87">
        <f>IFERROR(IF($B$2="Tonnes",AppQt.Data!BC121,(AppQt.Data!BC121*ozton*AppQt.Data!BC$7)/1000000),"-")</f>
        <v>5.4874799999999997</v>
      </c>
      <c r="BH14" s="87">
        <f>IFERROR(IF($B$2="Tonnes",AppQt.Data!BD121,(AppQt.Data!BD121*ozton*AppQt.Data!BD$7)/1000000),"-")</f>
        <v>4.6246239999999998</v>
      </c>
      <c r="BI14" s="88" t="str">
        <f t="shared" si="2"/>
        <v>▲</v>
      </c>
      <c r="BJ14" s="129">
        <f t="shared" si="3"/>
        <v>35.987955633446653</v>
      </c>
    </row>
    <row r="15" spans="1:63" ht="13.8">
      <c r="A15" s="50"/>
      <c r="B15" s="86" t="s">
        <v>71</v>
      </c>
      <c r="C15" s="87">
        <f>IFERROR(IF($B$2="Tonnes",AppAn.Data!L97,(AppAn.Data!L97*ozton*AppAn.Data!L$6)/1000000),"-")</f>
        <v>5.4583333176156819</v>
      </c>
      <c r="D15" s="87">
        <f>IFERROR(IF($B$2="Tonnes",AppAn.Data!M97,(AppAn.Data!M97*ozton*AppAn.Data!M$6)/1000000),"-")</f>
        <v>9.7590609517909481</v>
      </c>
      <c r="E15" s="87">
        <f>IFERROR(IF($B$2="Tonnes",AppAn.Data!N97,(AppAn.Data!N97*ozton*AppAn.Data!N$6)/1000000),"-")</f>
        <v>7.6873043545803323</v>
      </c>
      <c r="F15" s="87">
        <f>IFERROR(IF($B$2="Tonnes",AppAn.Data!O97,(AppAn.Data!O97*ozton*AppAn.Data!O$6)/1000000),"-")</f>
        <v>10.27530771921875</v>
      </c>
      <c r="G15" s="87">
        <f>IFERROR(IF($B$2="Tonnes",AppAn.Data!P97,(AppAn.Data!P97*ozton*AppAn.Data!P$6)/1000000),"-")</f>
        <v>8.23</v>
      </c>
      <c r="H15" s="87">
        <f>IFERROR(IF($B$2="Tonnes",AppAn.Data!Q97,(AppAn.Data!Q97*ozton*AppAn.Data!Q$6)/1000000),"-")</f>
        <v>6.7987519999999995</v>
      </c>
      <c r="I15" s="87">
        <f>IFERROR(IF($B$2="Tonnes",AppAn.Data!R97,(AppAn.Data!R97*ozton*AppAn.Data!R$6)/1000000),"-")</f>
        <v>5.1979411637500004</v>
      </c>
      <c r="J15" s="87">
        <f>IFERROR(IF($B$2="Tonnes",AppAn.Data!S97,(AppAn.Data!S97*ozton*AppAn.Data!S$6)/1000000),"-")</f>
        <v>5.7566050544062497</v>
      </c>
      <c r="K15" s="87">
        <f>IFERROR(IF($B$2="Tonnes",AppAn.Data!T97,(AppAn.Data!T97*ozton*AppAn.Data!T$6)/1000000),"-")</f>
        <v>5.9969999999999999</v>
      </c>
      <c r="L15" s="87">
        <f>IFERROR(IF($B$2="Tonnes",AppAn.Data!U97,(AppAn.Data!U97*ozton*AppAn.Data!U$6)/1000000),"-")</f>
        <v>5.3949999999999996</v>
      </c>
      <c r="M15" s="87">
        <f>IFERROR(IF($B$2="Tonnes",AppAn.Data!V97,(AppAn.Data!V97*ozton*AppAn.Data!V$6)/1000000),"-")</f>
        <v>3.9116</v>
      </c>
      <c r="N15" s="88" t="str">
        <f t="shared" si="0"/>
        <v>▼</v>
      </c>
      <c r="O15" s="129">
        <f t="shared" si="1"/>
        <v>-27.495829471733082</v>
      </c>
      <c r="P15" s="50"/>
      <c r="Q15" s="87">
        <f>IFERROR(IF($B$2="Tonnes",AppQt.Data!M122,(AppQt.Data!M122*ozton*AppQt.Data!M$7)/1000000),"-")</f>
        <v>1.7373071967789511</v>
      </c>
      <c r="R15" s="87">
        <f>IFERROR(IF($B$2="Tonnes",AppQt.Data!N122,(AppQt.Data!N122*ozton*AppQt.Data!N$7)/1000000),"-")</f>
        <v>1.7726275291555433</v>
      </c>
      <c r="S15" s="87">
        <f>IFERROR(IF($B$2="Tonnes",AppQt.Data!O122,(AppQt.Data!O122*ozton*AppQt.Data!O$7)/1000000),"-")</f>
        <v>1.1726180618757658</v>
      </c>
      <c r="T15" s="87">
        <f>IFERROR(IF($B$2="Tonnes",AppQt.Data!P122,(AppQt.Data!P122*ozton*AppQt.Data!P$7)/1000000),"-")</f>
        <v>0.77578052980542189</v>
      </c>
      <c r="U15" s="87">
        <f>IFERROR(IF($B$2="Tonnes",AppQt.Data!Q122,(AppQt.Data!Q122*ozton*AppQt.Data!Q$7)/1000000),"-")</f>
        <v>2.1601090937077401</v>
      </c>
      <c r="V15" s="87">
        <f>IFERROR(IF($B$2="Tonnes",AppQt.Data!R122,(AppQt.Data!R122*ozton*AppQt.Data!R$7)/1000000),"-")</f>
        <v>2.3674070216589209</v>
      </c>
      <c r="W15" s="87">
        <f>IFERROR(IF($B$2="Tonnes",AppQt.Data!S122,(AppQt.Data!S122*ozton*AppQt.Data!S$7)/1000000),"-")</f>
        <v>2.5139673795033732</v>
      </c>
      <c r="X15" s="87">
        <f>IFERROR(IF($B$2="Tonnes",AppQt.Data!T122,(AppQt.Data!T122*ozton*AppQt.Data!T$7)/1000000),"-")</f>
        <v>2.7175774569209139</v>
      </c>
      <c r="Y15" s="87">
        <f>IFERROR(IF($B$2="Tonnes",AppQt.Data!U122,(AppQt.Data!U122*ozton*AppQt.Data!U$7)/1000000),"-")</f>
        <v>2.5814568454063762</v>
      </c>
      <c r="Z15" s="87">
        <f>IFERROR(IF($B$2="Tonnes",AppQt.Data!V122,(AppQt.Data!V122*ozton*AppQt.Data!V$7)/1000000),"-")</f>
        <v>1.843861726348194</v>
      </c>
      <c r="AA15" s="87">
        <f>IFERROR(IF($B$2="Tonnes",AppQt.Data!W122,(AppQt.Data!W122*ozton*AppQt.Data!W$7)/1000000),"-")</f>
        <v>1.2989234240935952</v>
      </c>
      <c r="AB15" s="87">
        <f>IFERROR(IF($B$2="Tonnes",AppQt.Data!X122,(AppQt.Data!X122*ozton*AppQt.Data!X$7)/1000000),"-")</f>
        <v>1.9630623587321669</v>
      </c>
      <c r="AC15" s="87">
        <f>IFERROR(IF($B$2="Tonnes",AppQt.Data!Y122,(AppQt.Data!Y122*ozton*AppQt.Data!Y$7)/1000000),"-")</f>
        <v>1.731716359609375</v>
      </c>
      <c r="AD15" s="87">
        <f>IFERROR(IF($B$2="Tonnes",AppQt.Data!Z122,(AppQt.Data!Z122*ozton*AppQt.Data!Z$7)/1000000),"-")</f>
        <v>3.4265609064062503</v>
      </c>
      <c r="AE15" s="87">
        <f>IFERROR(IF($B$2="Tonnes",AppQt.Data!AA122,(AppQt.Data!AA122*ozton*AppQt.Data!AA$7)/1000000),"-")</f>
        <v>2.7970304532031252</v>
      </c>
      <c r="AF15" s="87">
        <f>IFERROR(IF($B$2="Tonnes",AppQt.Data!AB122,(AppQt.Data!AB122*ozton*AppQt.Data!AB$7)/1000000),"-")</f>
        <v>2.3199999999999998</v>
      </c>
      <c r="AG15" s="87">
        <f>IFERROR(IF($B$2="Tonnes",AppQt.Data!AC122,(AppQt.Data!AC122*ozton*AppQt.Data!AC$7)/1000000),"-")</f>
        <v>2.27</v>
      </c>
      <c r="AH15" s="87">
        <f>IFERROR(IF($B$2="Tonnes",AppQt.Data!AD122,(AppQt.Data!AD122*ozton*AppQt.Data!AD$7)/1000000),"-")</f>
        <v>2.0699999999999998</v>
      </c>
      <c r="AI15" s="87">
        <f>IFERROR(IF($B$2="Tonnes",AppQt.Data!AE122,(AppQt.Data!AE122*ozton*AppQt.Data!AE$7)/1000000),"-")</f>
        <v>2.0699999999999998</v>
      </c>
      <c r="AJ15" s="87">
        <f>IFERROR(IF($B$2="Tonnes",AppQt.Data!AF122,(AppQt.Data!AF122*ozton*AppQt.Data!AF$7)/1000000),"-")</f>
        <v>1.82</v>
      </c>
      <c r="AK15" s="87">
        <f>IFERROR(IF($B$2="Tonnes",AppQt.Data!AG122,(AppQt.Data!AG122*ozton*AppQt.Data!AG$7)/1000000),"-")</f>
        <v>2.5</v>
      </c>
      <c r="AL15" s="87">
        <f>IFERROR(IF($B$2="Tonnes",AppQt.Data!AH122,(AppQt.Data!AH122*ozton*AppQt.Data!AH$7)/1000000),"-")</f>
        <v>1</v>
      </c>
      <c r="AM15" s="87">
        <f>IFERROR(IF($B$2="Tonnes",AppQt.Data!AI122,(AppQt.Data!AI122*ozton*AppQt.Data!AI$7)/1000000),"-")</f>
        <v>1.7181</v>
      </c>
      <c r="AN15" s="87">
        <f>IFERROR(IF($B$2="Tonnes",AppQt.Data!AJ122,(AppQt.Data!AJ122*ozton*AppQt.Data!AJ$7)/1000000),"-")</f>
        <v>1.5806519999999999</v>
      </c>
      <c r="AO15" s="87">
        <f>IFERROR(IF($B$2="Tonnes",AppQt.Data!AK122,(AppQt.Data!AK122*ozton*AppQt.Data!AK$7)/1000000),"-")</f>
        <v>1.5016194</v>
      </c>
      <c r="AP15" s="87">
        <f>IFERROR(IF($B$2="Tonnes",AppQt.Data!AL122,(AppQt.Data!AL122*ozton*AppQt.Data!AL$7)/1000000),"-")</f>
        <v>1.22192455</v>
      </c>
      <c r="AQ15" s="87">
        <f>IFERROR(IF($B$2="Tonnes",AppQt.Data!AM122,(AppQt.Data!AM122*ozton*AppQt.Data!AM$7)/1000000),"-")</f>
        <v>1.099732095</v>
      </c>
      <c r="AR15" s="87">
        <f>IFERROR(IF($B$2="Tonnes",AppQt.Data!AN122,(AppQt.Data!AN122*ozton*AppQt.Data!AN$7)/1000000),"-")</f>
        <v>1.3746651187500001</v>
      </c>
      <c r="AS15" s="87">
        <f>IFERROR(IF($B$2="Tonnes",AppQt.Data!AO122,(AppQt.Data!AO122*ozton*AppQt.Data!AO$7)/1000000),"-")</f>
        <v>1.4777650026562501</v>
      </c>
      <c r="AT15" s="87">
        <f>IFERROR(IF($B$2="Tonnes",AppQt.Data!AP122,(AppQt.Data!AP122*ozton*AppQt.Data!AP$7)/1000000),"-")</f>
        <v>1.3907517234999998</v>
      </c>
      <c r="AU15" s="87">
        <f>IFERROR(IF($B$2="Tonnes",AppQt.Data!AQ122,(AppQt.Data!AQ122*ozton*AppQt.Data!AQ$7)/1000000),"-")</f>
        <v>1.4380883282500001</v>
      </c>
      <c r="AV15" s="87">
        <f>IFERROR(IF($B$2="Tonnes",AppQt.Data!AR122,(AppQt.Data!AR122*ozton*AppQt.Data!AR$7)/1000000),"-")</f>
        <v>1.45</v>
      </c>
      <c r="AW15" s="87">
        <f>IFERROR(IF($B$2="Tonnes",AppQt.Data!AS122,(AppQt.Data!AS122*ozton*AppQt.Data!AS$7)/1000000),"-")</f>
        <v>1.58</v>
      </c>
      <c r="AX15" s="87">
        <f>IFERROR(IF($B$2="Tonnes",AppQt.Data!AT122,(AppQt.Data!AT122*ozton*AppQt.Data!AT$7)/1000000),"-")</f>
        <v>1.357</v>
      </c>
      <c r="AY15" s="87">
        <f>IFERROR(IF($B$2="Tonnes",AppQt.Data!AU122,(AppQt.Data!AU122*ozton*AppQt.Data!AU$7)/1000000),"-")</f>
        <v>1.65</v>
      </c>
      <c r="AZ15" s="87">
        <f>IFERROR(IF($B$2="Tonnes",AppQt.Data!AV122,(AppQt.Data!AV122*ozton*AppQt.Data!AV$7)/1000000),"-")</f>
        <v>1.41</v>
      </c>
      <c r="BA15" s="87">
        <f>IFERROR(IF($B$2="Tonnes",AppQt.Data!AW122,(AppQt.Data!AW122*ozton*AppQt.Data!AW$7)/1000000),"-")</f>
        <v>1.39</v>
      </c>
      <c r="BB15" s="87">
        <f>IFERROR(IF($B$2="Tonnes",AppQt.Data!AX122,(AppQt.Data!AX122*ozton*AppQt.Data!AX$7)/1000000),"-")</f>
        <v>1.3</v>
      </c>
      <c r="BC15" s="87">
        <f>IFERROR(IF($B$2="Tonnes",AppQt.Data!AY122,(AppQt.Data!AY122*ozton*AppQt.Data!AY$7)/1000000),"-")</f>
        <v>1.42</v>
      </c>
      <c r="BD15" s="87">
        <f>IFERROR(IF($B$2="Tonnes",AppQt.Data!AZ122,(AppQt.Data!AZ122*ozton*AppQt.Data!AZ$7)/1000000),"-")</f>
        <v>1.2849999999999999</v>
      </c>
      <c r="BE15" s="87">
        <f>IFERROR(IF($B$2="Tonnes",AppQt.Data!BA122,(AppQt.Data!BA122*ozton*AppQt.Data!BA$7)/1000000),"-")</f>
        <v>1.05</v>
      </c>
      <c r="BF15" s="87">
        <f>IFERROR(IF($B$2="Tonnes",AppQt.Data!BB122,(AppQt.Data!BB122*ozton*AppQt.Data!BB$7)/1000000),"-")</f>
        <v>0.53159999999999996</v>
      </c>
      <c r="BG15" s="87">
        <f>IFERROR(IF($B$2="Tonnes",AppQt.Data!BC122,(AppQt.Data!BC122*ozton*AppQt.Data!BC$7)/1000000),"-")</f>
        <v>1.22</v>
      </c>
      <c r="BH15" s="87">
        <f>IFERROR(IF($B$2="Tonnes",AppQt.Data!BD122,(AppQt.Data!BD122*ozton*AppQt.Data!BD$7)/1000000),"-")</f>
        <v>1.1100000000000001</v>
      </c>
      <c r="BI15" s="88" t="str">
        <f t="shared" si="2"/>
        <v>▼</v>
      </c>
      <c r="BJ15" s="129">
        <f t="shared" si="3"/>
        <v>-13.618677042801542</v>
      </c>
    </row>
    <row r="16" spans="1:63" ht="13.8">
      <c r="A16" s="50"/>
      <c r="B16" s="86" t="s">
        <v>72</v>
      </c>
      <c r="C16" s="87">
        <f>IFERROR(IF($B$2="Tonnes",AppAn.Data!L98,(AppAn.Data!L98*ozton*AppAn.Data!L$6)/1000000),"-")</f>
        <v>1.3606695517071492</v>
      </c>
      <c r="D16" s="87">
        <f>IFERROR(IF($B$2="Tonnes",AppAn.Data!M98,(AppAn.Data!M98*ozton*AppAn.Data!M$6)/1000000),"-")</f>
        <v>4.1869029890012746</v>
      </c>
      <c r="E16" s="87">
        <f>IFERROR(IF($B$2="Tonnes",AppAn.Data!N98,(AppAn.Data!N98*ozton*AppAn.Data!N$6)/1000000),"-")</f>
        <v>5.1459084485853204</v>
      </c>
      <c r="F16" s="87">
        <f>IFERROR(IF($B$2="Tonnes",AppAn.Data!O98,(AppAn.Data!O98*ozton*AppAn.Data!O$6)/1000000),"-")</f>
        <v>6.5019159916597964</v>
      </c>
      <c r="G16" s="87">
        <f>IFERROR(IF($B$2="Tonnes",AppAn.Data!P98,(AppAn.Data!P98*ozton*AppAn.Data!P$6)/1000000),"-")</f>
        <v>6.5149999999999997</v>
      </c>
      <c r="H16" s="87">
        <f>IFERROR(IF($B$2="Tonnes",AppAn.Data!Q98,(AppAn.Data!Q98*ozton*AppAn.Data!Q$6)/1000000),"-")</f>
        <v>5.9029499999999997</v>
      </c>
      <c r="I16" s="87">
        <f>IFERROR(IF($B$2="Tonnes",AppAn.Data!R98,(AppAn.Data!R98*ozton*AppAn.Data!R$6)/1000000),"-")</f>
        <v>4.9959563855000013</v>
      </c>
      <c r="J16" s="87">
        <f>IFERROR(IF($B$2="Tonnes",AppAn.Data!S98,(AppAn.Data!S98*ozton*AppAn.Data!S$6)/1000000),"-")</f>
        <v>4.8145761278217423</v>
      </c>
      <c r="K16" s="87">
        <f>IFERROR(IF($B$2="Tonnes",AppAn.Data!T98,(AppAn.Data!T98*ozton*AppAn.Data!T$6)/1000000),"-")</f>
        <v>4.8664739089047604</v>
      </c>
      <c r="L16" s="87">
        <f>IFERROR(IF($B$2="Tonnes",AppAn.Data!U98,(AppAn.Data!U98*ozton*AppAn.Data!U$6)/1000000),"-")</f>
        <v>4.4399999999999995</v>
      </c>
      <c r="M16" s="87">
        <f>IFERROR(IF($B$2="Tonnes",AppAn.Data!V98,(AppAn.Data!V98*ozton*AppAn.Data!V$6)/1000000),"-")</f>
        <v>3.74</v>
      </c>
      <c r="N16" s="88" t="str">
        <f t="shared" si="0"/>
        <v>▼</v>
      </c>
      <c r="O16" s="129">
        <f t="shared" si="1"/>
        <v>-15.76576576576575</v>
      </c>
      <c r="P16" s="50"/>
      <c r="Q16" s="87">
        <f>IFERROR(IF($B$2="Tonnes",AppQt.Data!M123,(AppQt.Data!M123*ozton*AppQt.Data!M$7)/1000000),"-")</f>
        <v>1.1214108428880833</v>
      </c>
      <c r="R16" s="87">
        <f>IFERROR(IF($B$2="Tonnes",AppQt.Data!N123,(AppQt.Data!N123*ozton*AppQt.Data!N$7)/1000000),"-")</f>
        <v>-0.16025073437218559</v>
      </c>
      <c r="S16" s="87">
        <f>IFERROR(IF($B$2="Tonnes",AppQt.Data!O123,(AppQt.Data!O123*ozton*AppQt.Data!O$7)/1000000),"-")</f>
        <v>0.69515034880979754</v>
      </c>
      <c r="T16" s="87">
        <f>IFERROR(IF($B$2="Tonnes",AppQt.Data!P123,(AppQt.Data!P123*ozton*AppQt.Data!P$7)/1000000),"-")</f>
        <v>-0.29564090561854611</v>
      </c>
      <c r="U16" s="87">
        <f>IFERROR(IF($B$2="Tonnes",AppQt.Data!Q123,(AppQt.Data!Q123*ozton*AppQt.Data!Q$7)/1000000),"-")</f>
        <v>1.3487291328265134</v>
      </c>
      <c r="V16" s="87">
        <f>IFERROR(IF($B$2="Tonnes",AppQt.Data!R123,(AppQt.Data!R123*ozton*AppQt.Data!R$7)/1000000),"-")</f>
        <v>1.0845807692401976</v>
      </c>
      <c r="W16" s="87">
        <f>IFERROR(IF($B$2="Tonnes",AppQt.Data!S123,(AppQt.Data!S123*ozton*AppQt.Data!S$7)/1000000),"-")</f>
        <v>0.92811144542905777</v>
      </c>
      <c r="X16" s="87">
        <f>IFERROR(IF($B$2="Tonnes",AppQt.Data!T123,(AppQt.Data!T123*ozton*AppQt.Data!T$7)/1000000),"-")</f>
        <v>0.82548164150550574</v>
      </c>
      <c r="Y16" s="87">
        <f>IFERROR(IF($B$2="Tonnes",AppQt.Data!U123,(AppQt.Data!U123*ozton*AppQt.Data!U$7)/1000000),"-")</f>
        <v>1.499169593494148</v>
      </c>
      <c r="Z16" s="87">
        <f>IFERROR(IF($B$2="Tonnes",AppQt.Data!V123,(AppQt.Data!V123*ozton*AppQt.Data!V$7)/1000000),"-")</f>
        <v>1.275321792915922</v>
      </c>
      <c r="AA16" s="87">
        <f>IFERROR(IF($B$2="Tonnes",AppQt.Data!W123,(AppQt.Data!W123*ozton*AppQt.Data!W$7)/1000000),"-")</f>
        <v>1.105870034150938</v>
      </c>
      <c r="AB16" s="87">
        <f>IFERROR(IF($B$2="Tonnes",AppQt.Data!X123,(AppQt.Data!X123*ozton*AppQt.Data!X$7)/1000000),"-")</f>
        <v>1.2655470280243126</v>
      </c>
      <c r="AC16" s="87">
        <f>IFERROR(IF($B$2="Tonnes",AppQt.Data!Y123,(AppQt.Data!Y123*ozton*AppQt.Data!Y$7)/1000000),"-")</f>
        <v>1.3837704958298978</v>
      </c>
      <c r="AD16" s="87">
        <f>IFERROR(IF($B$2="Tonnes",AppQt.Data!Z123,(AppQt.Data!Z123*ozton*AppQt.Data!Z$7)/1000000),"-")</f>
        <v>1.8725136638865987</v>
      </c>
      <c r="AE16" s="87">
        <f>IFERROR(IF($B$2="Tonnes",AppQt.Data!AA123,(AppQt.Data!AA123*ozton*AppQt.Data!AA$7)/1000000),"-")</f>
        <v>1.5956318319432992</v>
      </c>
      <c r="AF16" s="87">
        <f>IFERROR(IF($B$2="Tonnes",AppQt.Data!AB123,(AppQt.Data!AB123*ozton*AppQt.Data!AB$7)/1000000),"-")</f>
        <v>1.65</v>
      </c>
      <c r="AG16" s="87">
        <f>IFERROR(IF($B$2="Tonnes",AppQt.Data!AC123,(AppQt.Data!AC123*ozton*AppQt.Data!AC$7)/1000000),"-")</f>
        <v>1.42</v>
      </c>
      <c r="AH16" s="87">
        <f>IFERROR(IF($B$2="Tonnes",AppQt.Data!AD123,(AppQt.Data!AD123*ozton*AppQt.Data!AD$7)/1000000),"-")</f>
        <v>1.7450000000000001</v>
      </c>
      <c r="AI16" s="87">
        <f>IFERROR(IF($B$2="Tonnes",AppQt.Data!AE123,(AppQt.Data!AE123*ozton*AppQt.Data!AE$7)/1000000),"-")</f>
        <v>1.72</v>
      </c>
      <c r="AJ16" s="87">
        <f>IFERROR(IF($B$2="Tonnes",AppQt.Data!AF123,(AppQt.Data!AF123*ozton*AppQt.Data!AF$7)/1000000),"-")</f>
        <v>1.63</v>
      </c>
      <c r="AK16" s="87">
        <f>IFERROR(IF($B$2="Tonnes",AppQt.Data!AG123,(AppQt.Data!AG123*ozton*AppQt.Data!AG$7)/1000000),"-")</f>
        <v>1.6</v>
      </c>
      <c r="AL16" s="87">
        <f>IFERROR(IF($B$2="Tonnes",AppQt.Data!AH123,(AppQt.Data!AH123*ozton*AppQt.Data!AH$7)/1000000),"-")</f>
        <v>1.2</v>
      </c>
      <c r="AM16" s="87">
        <f>IFERROR(IF($B$2="Tonnes",AppQt.Data!AI123,(AppQt.Data!AI123*ozton*AppQt.Data!AI$7)/1000000),"-")</f>
        <v>1.512</v>
      </c>
      <c r="AN16" s="87">
        <f>IFERROR(IF($B$2="Tonnes",AppQt.Data!AJ123,(AppQt.Data!AJ123*ozton*AppQt.Data!AJ$7)/1000000),"-")</f>
        <v>1.5909500000000001</v>
      </c>
      <c r="AO16" s="87">
        <f>IFERROR(IF($B$2="Tonnes",AppQt.Data!AK123,(AppQt.Data!AK123*ozton*AppQt.Data!AK$7)/1000000),"-")</f>
        <v>1.1638675000000001</v>
      </c>
      <c r="AP16" s="87">
        <f>IFERROR(IF($B$2="Tonnes",AppQt.Data!AL123,(AppQt.Data!AL123*ozton*AppQt.Data!AL$7)/1000000),"-")</f>
        <v>1.1969769000000001</v>
      </c>
      <c r="AQ16" s="87">
        <f>IFERROR(IF($B$2="Tonnes",AppQt.Data!AM123,(AppQt.Data!AM123*ozton*AppQt.Data!AM$7)/1000000),"-")</f>
        <v>1.0582792100000002</v>
      </c>
      <c r="AR16" s="87">
        <f>IFERROR(IF($B$2="Tonnes",AppQt.Data!AN123,(AppQt.Data!AN123*ozton*AppQt.Data!AN$7)/1000000),"-")</f>
        <v>1.5768327755000002</v>
      </c>
      <c r="AS16" s="87">
        <f>IFERROR(IF($B$2="Tonnes",AppQt.Data!AO123,(AppQt.Data!AO123*ozton*AppQt.Data!AO$7)/1000000),"-")</f>
        <v>1.3503078591750002</v>
      </c>
      <c r="AT16" s="87">
        <f>IFERROR(IF($B$2="Tonnes",AppQt.Data!AP123,(AppQt.Data!AP123*ozton*AppQt.Data!AP$7)/1000000),"-")</f>
        <v>1.1055039838193752</v>
      </c>
      <c r="AU16" s="87">
        <f>IFERROR(IF($B$2="Tonnes",AppQt.Data!AQ123,(AppQt.Data!AQ123*ozton*AppQt.Data!AQ$7)/1000000),"-")</f>
        <v>1.0130911850329221</v>
      </c>
      <c r="AV16" s="87">
        <f>IFERROR(IF($B$2="Tonnes",AppQt.Data!AR123,(AppQt.Data!AR123*ozton*AppQt.Data!AR$7)/1000000),"-")</f>
        <v>1.3456730997944448</v>
      </c>
      <c r="AW16" s="87">
        <f>IFERROR(IF($B$2="Tonnes",AppQt.Data!AS123,(AppQt.Data!AS123*ozton*AppQt.Data!AS$7)/1000000),"-")</f>
        <v>1.3971201735420002</v>
      </c>
      <c r="AX16" s="87">
        <f>IFERROR(IF($B$2="Tonnes",AppQt.Data!AT123,(AppQt.Data!AT123*ozton*AppQt.Data!AT$7)/1000000),"-")</f>
        <v>1.0693537353627602</v>
      </c>
      <c r="AY16" s="87">
        <f>IFERROR(IF($B$2="Tonnes",AppQt.Data!AU123,(AppQt.Data!AU123*ozton*AppQt.Data!AU$7)/1000000),"-")</f>
        <v>1.23</v>
      </c>
      <c r="AZ16" s="87">
        <f>IFERROR(IF($B$2="Tonnes",AppQt.Data!AV123,(AppQt.Data!AV123*ozton*AppQt.Data!AV$7)/1000000),"-")</f>
        <v>1.17</v>
      </c>
      <c r="BA16" s="87">
        <f>IFERROR(IF($B$2="Tonnes",AppQt.Data!AW123,(AppQt.Data!AW123*ozton*AppQt.Data!AW$7)/1000000),"-")</f>
        <v>1.21</v>
      </c>
      <c r="BB16" s="87">
        <f>IFERROR(IF($B$2="Tonnes",AppQt.Data!AX123,(AppQt.Data!AX123*ozton*AppQt.Data!AX$7)/1000000),"-")</f>
        <v>1</v>
      </c>
      <c r="BC16" s="87">
        <f>IFERROR(IF($B$2="Tonnes",AppQt.Data!AY123,(AppQt.Data!AY123*ozton*AppQt.Data!AY$7)/1000000),"-")</f>
        <v>1.08</v>
      </c>
      <c r="BD16" s="87">
        <f>IFERROR(IF($B$2="Tonnes",AppQt.Data!AZ123,(AppQt.Data!AZ123*ozton*AppQt.Data!AZ$7)/1000000),"-")</f>
        <v>1.1499999999999999</v>
      </c>
      <c r="BE16" s="87">
        <f>IFERROR(IF($B$2="Tonnes",AppQt.Data!BA123,(AppQt.Data!BA123*ozton*AppQt.Data!BA$7)/1000000),"-")</f>
        <v>1.05</v>
      </c>
      <c r="BF16" s="87">
        <f>IFERROR(IF($B$2="Tonnes",AppQt.Data!BB123,(AppQt.Data!BB123*ozton*AppQt.Data!BB$7)/1000000),"-")</f>
        <v>0.44</v>
      </c>
      <c r="BG16" s="87">
        <f>IFERROR(IF($B$2="Tonnes",AppQt.Data!BC123,(AppQt.Data!BC123*ozton*AppQt.Data!BC$7)/1000000),"-")</f>
        <v>1.2</v>
      </c>
      <c r="BH16" s="87">
        <f>IFERROR(IF($B$2="Tonnes",AppQt.Data!BD123,(AppQt.Data!BD123*ozton*AppQt.Data!BD$7)/1000000),"-")</f>
        <v>1.05</v>
      </c>
      <c r="BI16" s="88" t="str">
        <f t="shared" si="2"/>
        <v>▼</v>
      </c>
      <c r="BJ16" s="129">
        <f t="shared" si="3"/>
        <v>-8.6956521739130377</v>
      </c>
    </row>
    <row r="17" spans="1:62" ht="13.8">
      <c r="A17" s="50"/>
      <c r="B17" s="86" t="s">
        <v>258</v>
      </c>
      <c r="C17" s="87">
        <f>IFERROR(IF($B$2="Tonnes",AppAn.Data!L99,(AppAn.Data!L99*ozton*AppAn.Data!L$6)/1000000),"-")</f>
        <v>1.3247812500000005</v>
      </c>
      <c r="D17" s="87">
        <f>IFERROR(IF($B$2="Tonnes",AppAn.Data!M99,(AppAn.Data!M99*ozton*AppAn.Data!M$6)/1000000),"-")</f>
        <v>7.9273622881355932</v>
      </c>
      <c r="E17" s="87">
        <f>IFERROR(IF($B$2="Tonnes",AppAn.Data!N99,(AppAn.Data!N99*ozton*AppAn.Data!N$6)/1000000),"-")</f>
        <v>11.354708333333333</v>
      </c>
      <c r="F17" s="87">
        <f>IFERROR(IF($B$2="Tonnes",AppAn.Data!O99,(AppAn.Data!O99*ozton*AppAn.Data!O$6)/1000000),"-")</f>
        <v>17.900906249999998</v>
      </c>
      <c r="G17" s="87">
        <f>IFERROR(IF($B$2="Tonnes",AppAn.Data!P99,(AppAn.Data!P99*ozton*AppAn.Data!P$6)/1000000),"-")</f>
        <v>16.736499999999999</v>
      </c>
      <c r="H17" s="87">
        <f>IFERROR(IF($B$2="Tonnes",AppAn.Data!Q99,(AppAn.Data!Q99*ozton*AppAn.Data!Q$6)/1000000),"-")</f>
        <v>19.935500000000001</v>
      </c>
      <c r="I17" s="87">
        <f>IFERROR(IF($B$2="Tonnes",AppAn.Data!R99,(AppAn.Data!R99*ozton*AppAn.Data!R$6)/1000000),"-")</f>
        <v>15.079499999999999</v>
      </c>
      <c r="J17" s="87">
        <f>IFERROR(IF($B$2="Tonnes",AppAn.Data!S99,(AppAn.Data!S99*ozton*AppAn.Data!S$6)/1000000),"-")</f>
        <v>18.530250000000002</v>
      </c>
      <c r="K17" s="87">
        <f>IFERROR(IF($B$2="Tonnes",AppAn.Data!T99,(AppAn.Data!T99*ozton*AppAn.Data!T$6)/1000000),"-")</f>
        <v>19.277999999999999</v>
      </c>
      <c r="L17" s="87">
        <f>IFERROR(IF($B$2="Tonnes",AppAn.Data!U99,(AppAn.Data!U99*ozton*AppAn.Data!U$6)/1000000),"-")</f>
        <v>19.481000000000002</v>
      </c>
      <c r="M17" s="87">
        <f>IFERROR(IF($B$2="Tonnes",AppAn.Data!V99,(AppAn.Data!V99*ozton*AppAn.Data!V$6)/1000000),"-")</f>
        <v>19.012999999999998</v>
      </c>
      <c r="N17" s="88" t="str">
        <f t="shared" si="0"/>
        <v>▼</v>
      </c>
      <c r="O17" s="129">
        <f t="shared" si="1"/>
        <v>-2.4023407422617105</v>
      </c>
      <c r="P17" s="50"/>
      <c r="Q17" s="87">
        <f>IFERROR(IF($B$2="Tonnes",AppQt.Data!M124,(AppQt.Data!M124*ozton*AppQt.Data!M$7)/1000000),"-")</f>
        <v>2.74115625</v>
      </c>
      <c r="R17" s="87">
        <f>IFERROR(IF($B$2="Tonnes",AppQt.Data!N124,(AppQt.Data!N124*ozton*AppQt.Data!N$7)/1000000),"-")</f>
        <v>-5.2765624999999998</v>
      </c>
      <c r="S17" s="87">
        <f>IFERROR(IF($B$2="Tonnes",AppQt.Data!O124,(AppQt.Data!O124*ozton*AppQt.Data!O$7)/1000000),"-")</f>
        <v>7.5814375000000007</v>
      </c>
      <c r="T17" s="87">
        <f>IFERROR(IF($B$2="Tonnes",AppQt.Data!P124,(AppQt.Data!P124*ozton*AppQt.Data!P$7)/1000000),"-")</f>
        <v>-3.7212499999999999</v>
      </c>
      <c r="U17" s="87">
        <f>IFERROR(IF($B$2="Tonnes",AppQt.Data!Q124,(AppQt.Data!Q124*ozton*AppQt.Data!Q$7)/1000000),"-")</f>
        <v>2.3452330508474577</v>
      </c>
      <c r="V17" s="87">
        <f>IFERROR(IF($B$2="Tonnes",AppQt.Data!R124,(AppQt.Data!R124*ozton*AppQt.Data!R$7)/1000000),"-")</f>
        <v>2.352851694915254</v>
      </c>
      <c r="W17" s="87">
        <f>IFERROR(IF($B$2="Tonnes",AppQt.Data!S124,(AppQt.Data!S124*ozton*AppQt.Data!S$7)/1000000),"-")</f>
        <v>0.86499788135593214</v>
      </c>
      <c r="X17" s="87">
        <f>IFERROR(IF($B$2="Tonnes",AppQt.Data!T124,(AppQt.Data!T124*ozton*AppQt.Data!T$7)/1000000),"-")</f>
        <v>2.3642796610169494</v>
      </c>
      <c r="Y17" s="87">
        <f>IFERROR(IF($B$2="Tonnes",AppQt.Data!U124,(AppQt.Data!U124*ozton*AppQt.Data!U$7)/1000000),"-")</f>
        <v>3.4399687499999994</v>
      </c>
      <c r="Z17" s="87">
        <f>IFERROR(IF($B$2="Tonnes",AppQt.Data!V124,(AppQt.Data!V124*ozton*AppQt.Data!V$7)/1000000),"-")</f>
        <v>3.3086111111111114</v>
      </c>
      <c r="AA17" s="87">
        <f>IFERROR(IF($B$2="Tonnes",AppQt.Data!W124,(AppQt.Data!W124*ozton*AppQt.Data!W$7)/1000000),"-")</f>
        <v>2.224670138888889</v>
      </c>
      <c r="AB17" s="87">
        <f>IFERROR(IF($B$2="Tonnes",AppQt.Data!X124,(AppQt.Data!X124*ozton*AppQt.Data!X$7)/1000000),"-")</f>
        <v>2.3814583333333332</v>
      </c>
      <c r="AC17" s="87">
        <f>IFERROR(IF($B$2="Tonnes",AppQt.Data!Y124,(AppQt.Data!Y124*ozton*AppQt.Data!Y$7)/1000000),"-")</f>
        <v>3.8358749999999997</v>
      </c>
      <c r="AD17" s="87">
        <f>IFERROR(IF($B$2="Tonnes",AppQt.Data!Z124,(AppQt.Data!Z124*ozton*AppQt.Data!Z$7)/1000000),"-")</f>
        <v>5.1586249999999998</v>
      </c>
      <c r="AE17" s="87">
        <f>IFERROR(IF($B$2="Tonnes",AppQt.Data!AA124,(AppQt.Data!AA124*ozton*AppQt.Data!AA$7)/1000000),"-")</f>
        <v>4.3589062500000004</v>
      </c>
      <c r="AF17" s="87">
        <f>IFERROR(IF($B$2="Tonnes",AppQt.Data!AB124,(AppQt.Data!AB124*ozton*AppQt.Data!AB$7)/1000000),"-")</f>
        <v>4.5475000000000003</v>
      </c>
      <c r="AG17" s="87">
        <f>IFERROR(IF($B$2="Tonnes",AppQt.Data!AC124,(AppQt.Data!AC124*ozton*AppQt.Data!AC$7)/1000000),"-")</f>
        <v>4.3710000000000004</v>
      </c>
      <c r="AH17" s="87">
        <f>IFERROR(IF($B$2="Tonnes",AppQt.Data!AD124,(AppQt.Data!AD124*ozton*AppQt.Data!AD$7)/1000000),"-")</f>
        <v>4.2134999999999998</v>
      </c>
      <c r="AI17" s="87">
        <f>IFERROR(IF($B$2="Tonnes",AppQt.Data!AE124,(AppQt.Data!AE124*ozton*AppQt.Data!AE$7)/1000000),"-")</f>
        <v>4.0984999999999996</v>
      </c>
      <c r="AJ17" s="87">
        <f>IFERROR(IF($B$2="Tonnes",AppQt.Data!AF124,(AppQt.Data!AF124*ozton*AppQt.Data!AF$7)/1000000),"-")</f>
        <v>4.0534999999999997</v>
      </c>
      <c r="AK17" s="87">
        <f>IFERROR(IF($B$2="Tonnes",AppQt.Data!AG124,(AppQt.Data!AG124*ozton*AppQt.Data!AG$7)/1000000),"-")</f>
        <v>4.6115000000000004</v>
      </c>
      <c r="AL17" s="87">
        <f>IFERROR(IF($B$2="Tonnes",AppQt.Data!AH124,(AppQt.Data!AH124*ozton*AppQt.Data!AH$7)/1000000),"-")</f>
        <v>4.2030000000000003</v>
      </c>
      <c r="AM17" s="87">
        <f>IFERROR(IF($B$2="Tonnes",AppQt.Data!AI124,(AppQt.Data!AI124*ozton*AppQt.Data!AI$7)/1000000),"-")</f>
        <v>5.4184999999999999</v>
      </c>
      <c r="AN17" s="87">
        <f>IFERROR(IF($B$2="Tonnes",AppQt.Data!AJ124,(AppQt.Data!AJ124*ozton*AppQt.Data!AJ$7)/1000000),"-")</f>
        <v>5.7024999999999997</v>
      </c>
      <c r="AO17" s="87">
        <f>IFERROR(IF($B$2="Tonnes",AppQt.Data!AK124,(AppQt.Data!AK124*ozton*AppQt.Data!AK$7)/1000000),"-")</f>
        <v>3.5024999999999999</v>
      </c>
      <c r="AP17" s="87">
        <f>IFERROR(IF($B$2="Tonnes",AppQt.Data!AL124,(AppQt.Data!AL124*ozton*AppQt.Data!AL$7)/1000000),"-")</f>
        <v>3.2734999999999999</v>
      </c>
      <c r="AQ17" s="87">
        <f>IFERROR(IF($B$2="Tonnes",AppQt.Data!AM124,(AppQt.Data!AM124*ozton*AppQt.Data!AM$7)/1000000),"-")</f>
        <v>3.4017499999999998</v>
      </c>
      <c r="AR17" s="87">
        <f>IFERROR(IF($B$2="Tonnes",AppQt.Data!AN124,(AppQt.Data!AN124*ozton*AppQt.Data!AN$7)/1000000),"-")</f>
        <v>4.9017499999999998</v>
      </c>
      <c r="AS17" s="87">
        <f>IFERROR(IF($B$2="Tonnes",AppQt.Data!AO124,(AppQt.Data!AO124*ozton*AppQt.Data!AO$7)/1000000),"-")</f>
        <v>4.5685000000000002</v>
      </c>
      <c r="AT17" s="87">
        <f>IFERROR(IF($B$2="Tonnes",AppQt.Data!AP124,(AppQt.Data!AP124*ozton*AppQt.Data!AP$7)/1000000),"-")</f>
        <v>4.1615000000000002</v>
      </c>
      <c r="AU17" s="87">
        <f>IFERROR(IF($B$2="Tonnes",AppQt.Data!AQ124,(AppQt.Data!AQ124*ozton*AppQt.Data!AQ$7)/1000000),"-")</f>
        <v>4.4625000000000004</v>
      </c>
      <c r="AV17" s="87">
        <f>IFERROR(IF($B$2="Tonnes",AppQt.Data!AR124,(AppQt.Data!AR124*ozton*AppQt.Data!AR$7)/1000000),"-")</f>
        <v>5.3377499999999998</v>
      </c>
      <c r="AW17" s="87">
        <f>IFERROR(IF($B$2="Tonnes",AppQt.Data!AS124,(AppQt.Data!AS124*ozton*AppQt.Data!AS$7)/1000000),"-")</f>
        <v>5.0529999999999999</v>
      </c>
      <c r="AX17" s="87">
        <f>IFERROR(IF($B$2="Tonnes",AppQt.Data!AT124,(AppQt.Data!AT124*ozton*AppQt.Data!AT$7)/1000000),"-")</f>
        <v>4.0339999999999998</v>
      </c>
      <c r="AY17" s="87">
        <f>IFERROR(IF($B$2="Tonnes",AppQt.Data!AU124,(AppQt.Data!AU124*ozton*AppQt.Data!AU$7)/1000000),"-")</f>
        <v>4.9820000000000002</v>
      </c>
      <c r="AZ17" s="87">
        <f>IFERROR(IF($B$2="Tonnes",AppQt.Data!AV124,(AppQt.Data!AV124*ozton*AppQt.Data!AV$7)/1000000),"-")</f>
        <v>5.2089999999999996</v>
      </c>
      <c r="BA17" s="87">
        <f>IFERROR(IF($B$2="Tonnes",AppQt.Data!AW124,(AppQt.Data!AW124*ozton*AppQt.Data!AW$7)/1000000),"-")</f>
        <v>4.3899999999999997</v>
      </c>
      <c r="BB17" s="87">
        <f>IFERROR(IF($B$2="Tonnes",AppQt.Data!AX124,(AppQt.Data!AX124*ozton*AppQt.Data!AX$7)/1000000),"-")</f>
        <v>5.4850000000000003</v>
      </c>
      <c r="BC17" s="87">
        <f>IFERROR(IF($B$2="Tonnes",AppQt.Data!AY124,(AppQt.Data!AY124*ozton*AppQt.Data!AY$7)/1000000),"-")</f>
        <v>4.9130000000000003</v>
      </c>
      <c r="BD17" s="87">
        <f>IFERROR(IF($B$2="Tonnes",AppQt.Data!AZ124,(AppQt.Data!AZ124*ozton*AppQt.Data!AZ$7)/1000000),"-")</f>
        <v>4.6929999999999996</v>
      </c>
      <c r="BE17" s="87">
        <f>IFERROR(IF($B$2="Tonnes",AppQt.Data!BA124,(AppQt.Data!BA124*ozton*AppQt.Data!BA$7)/1000000),"-")</f>
        <v>3.9630000000000001</v>
      </c>
      <c r="BF17" s="87">
        <f>IFERROR(IF($B$2="Tonnes",AppQt.Data!BB124,(AppQt.Data!BB124*ozton*AppQt.Data!BB$7)/1000000),"-")</f>
        <v>4.05</v>
      </c>
      <c r="BG17" s="87">
        <f>IFERROR(IF($B$2="Tonnes",AppQt.Data!BC124,(AppQt.Data!BC124*ozton*AppQt.Data!BC$7)/1000000),"-")</f>
        <v>5.71</v>
      </c>
      <c r="BH17" s="87">
        <f>IFERROR(IF($B$2="Tonnes",AppQt.Data!BD124,(AppQt.Data!BD124*ozton*AppQt.Data!BD$7)/1000000),"-")</f>
        <v>5.29</v>
      </c>
      <c r="BI17" s="88" t="str">
        <f t="shared" si="2"/>
        <v>▲</v>
      </c>
      <c r="BJ17" s="129">
        <f t="shared" si="3"/>
        <v>12.721073939910511</v>
      </c>
    </row>
    <row r="18" spans="1:62" ht="13.8">
      <c r="A18" s="50"/>
      <c r="B18" s="86" t="s">
        <v>74</v>
      </c>
      <c r="C18" s="87">
        <f>IFERROR(IF($B$2="Tonnes",AppAn.Data!L100,(AppAn.Data!L100*ozton*AppAn.Data!L$6)/1000000),"-")</f>
        <v>64.235040711435857</v>
      </c>
      <c r="D18" s="87">
        <f>IFERROR(IF($B$2="Tonnes",AppAn.Data!M100,(AppAn.Data!M100*ozton*AppAn.Data!M$6)/1000000),"-")</f>
        <v>106.63831534413968</v>
      </c>
      <c r="E18" s="87">
        <f>IFERROR(IF($B$2="Tonnes",AppAn.Data!N100,(AppAn.Data!N100*ozton*AppAn.Data!N$6)/1000000),"-")</f>
        <v>100.86743170128344</v>
      </c>
      <c r="F18" s="87">
        <f>IFERROR(IF($B$2="Tonnes",AppAn.Data!O100,(AppAn.Data!O100*ozton*AppAn.Data!O$6)/1000000),"-")</f>
        <v>138.93156250000001</v>
      </c>
      <c r="G18" s="87">
        <f>IFERROR(IF($B$2="Tonnes",AppAn.Data!P100,(AppAn.Data!P100*ozton*AppAn.Data!P$6)/1000000),"-")</f>
        <v>96.350000000000009</v>
      </c>
      <c r="H18" s="87">
        <f>IFERROR(IF($B$2="Tonnes",AppAn.Data!Q100,(AppAn.Data!Q100*ozton*AppAn.Data!Q$6)/1000000),"-")</f>
        <v>77.978749999999991</v>
      </c>
      <c r="I18" s="87">
        <f>IFERROR(IF($B$2="Tonnes",AppAn.Data!R100,(AppAn.Data!R100*ozton*AppAn.Data!R$6)/1000000),"-")</f>
        <v>69.680350000000004</v>
      </c>
      <c r="J18" s="87">
        <f>IFERROR(IF($B$2="Tonnes",AppAn.Data!S100,(AppAn.Data!S100*ozton*AppAn.Data!S$6)/1000000),"-")</f>
        <v>63.975685783203119</v>
      </c>
      <c r="K18" s="87">
        <f>IFERROR(IF($B$2="Tonnes",AppAn.Data!T100,(AppAn.Data!T100*ozton*AppAn.Data!T$6)/1000000),"-")</f>
        <v>68.461178130644527</v>
      </c>
      <c r="L18" s="87">
        <f>IFERROR(IF($B$2="Tonnes",AppAn.Data!U100,(AppAn.Data!U100*ozton*AppAn.Data!U$6)/1000000),"-")</f>
        <v>35.404930764109366</v>
      </c>
      <c r="M18" s="87">
        <f>IFERROR(IF($B$2="Tonnes",AppAn.Data!V100,(AppAn.Data!V100*ozton*AppAn.Data!V$6)/1000000),"-")</f>
        <v>-87.341947400525001</v>
      </c>
      <c r="N18" s="88" t="str">
        <f t="shared" si="0"/>
        <v>▲</v>
      </c>
      <c r="O18" s="129" t="str">
        <f t="shared" si="1"/>
        <v>-</v>
      </c>
      <c r="P18" s="50"/>
      <c r="Q18" s="87">
        <f>IFERROR(IF($B$2="Tonnes",AppQt.Data!M125,(AppQt.Data!M125*ozton*AppQt.Data!M$7)/1000000),"-")</f>
        <v>15.655638002485711</v>
      </c>
      <c r="R18" s="87">
        <f>IFERROR(IF($B$2="Tonnes",AppQt.Data!N125,(AppQt.Data!N125*ozton*AppQt.Data!N$7)/1000000),"-")</f>
        <v>19.827769379047197</v>
      </c>
      <c r="S18" s="87">
        <f>IFERROR(IF($B$2="Tonnes",AppQt.Data!O125,(AppQt.Data!O125*ozton*AppQt.Data!O$7)/1000000),"-")</f>
        <v>20.479577706179445</v>
      </c>
      <c r="T18" s="87">
        <f>IFERROR(IF($B$2="Tonnes",AppQt.Data!P125,(AppQt.Data!P125*ozton*AppQt.Data!P$7)/1000000),"-")</f>
        <v>8.2720556237235012</v>
      </c>
      <c r="U18" s="87">
        <f>IFERROR(IF($B$2="Tonnes",AppQt.Data!Q125,(AppQt.Data!Q125*ozton*AppQt.Data!Q$7)/1000000),"-")</f>
        <v>30.07011737466993</v>
      </c>
      <c r="V18" s="87">
        <f>IFERROR(IF($B$2="Tonnes",AppQt.Data!R125,(AppQt.Data!R125*ozton*AppQt.Data!R$7)/1000000),"-")</f>
        <v>17.991090482431627</v>
      </c>
      <c r="W18" s="87">
        <f>IFERROR(IF($B$2="Tonnes",AppQt.Data!S125,(AppQt.Data!S125*ozton*AppQt.Data!S$7)/1000000),"-")</f>
        <v>34.543821825067937</v>
      </c>
      <c r="X18" s="87">
        <f>IFERROR(IF($B$2="Tonnes",AppQt.Data!T125,(AppQt.Data!T125*ozton*AppQt.Data!T$7)/1000000),"-")</f>
        <v>24.033285661970197</v>
      </c>
      <c r="Y18" s="87">
        <f>IFERROR(IF($B$2="Tonnes",AppQt.Data!U125,(AppQt.Data!U125*ozton*AppQt.Data!U$7)/1000000),"-")</f>
        <v>31.027643455471733</v>
      </c>
      <c r="Z18" s="87">
        <f>IFERROR(IF($B$2="Tonnes",AppQt.Data!V125,(AppQt.Data!V125*ozton*AppQt.Data!V$7)/1000000),"-")</f>
        <v>15.962108503967869</v>
      </c>
      <c r="AA18" s="87">
        <f>IFERROR(IF($B$2="Tonnes",AppQt.Data!W125,(AppQt.Data!W125*ozton*AppQt.Data!W$7)/1000000),"-")</f>
        <v>19.204653240423237</v>
      </c>
      <c r="AB18" s="87">
        <f>IFERROR(IF($B$2="Tonnes",AppQt.Data!X125,(AppQt.Data!X125*ozton*AppQt.Data!X$7)/1000000),"-")</f>
        <v>34.673026501420594</v>
      </c>
      <c r="AC18" s="87">
        <f>IFERROR(IF($B$2="Tonnes",AppQt.Data!Y125,(AppQt.Data!Y125*ozton*AppQt.Data!Y$7)/1000000),"-")</f>
        <v>55.53875</v>
      </c>
      <c r="AD18" s="87">
        <f>IFERROR(IF($B$2="Tonnes",AppQt.Data!Z125,(AppQt.Data!Z125*ozton*AppQt.Data!Z$7)/1000000),"-")</f>
        <v>35.849375000000002</v>
      </c>
      <c r="AE18" s="87">
        <f>IFERROR(IF($B$2="Tonnes",AppQt.Data!AA125,(AppQt.Data!AA125*ozton*AppQt.Data!AA$7)/1000000),"-")</f>
        <v>24.943437500000002</v>
      </c>
      <c r="AF18" s="87">
        <f>IFERROR(IF($B$2="Tonnes",AppQt.Data!AB125,(AppQt.Data!AB125*ozton*AppQt.Data!AB$7)/1000000),"-")</f>
        <v>22.6</v>
      </c>
      <c r="AG18" s="87">
        <f>IFERROR(IF($B$2="Tonnes",AppQt.Data!AC125,(AppQt.Data!AC125*ozton*AppQt.Data!AC$7)/1000000),"-")</f>
        <v>24.5</v>
      </c>
      <c r="AH18" s="87">
        <f>IFERROR(IF($B$2="Tonnes",AppQt.Data!AD125,(AppQt.Data!AD125*ozton*AppQt.Data!AD$7)/1000000),"-")</f>
        <v>17.95</v>
      </c>
      <c r="AI18" s="87">
        <f>IFERROR(IF($B$2="Tonnes",AppQt.Data!AE125,(AppQt.Data!AE125*ozton*AppQt.Data!AE$7)/1000000),"-")</f>
        <v>25.6</v>
      </c>
      <c r="AJ18" s="87">
        <f>IFERROR(IF($B$2="Tonnes",AppQt.Data!AF125,(AppQt.Data!AF125*ozton*AppQt.Data!AF$7)/1000000),"-")</f>
        <v>28.3</v>
      </c>
      <c r="AK18" s="87">
        <f>IFERROR(IF($B$2="Tonnes",AppQt.Data!AG125,(AppQt.Data!AG125*ozton*AppQt.Data!AG$7)/1000000),"-")</f>
        <v>19.5</v>
      </c>
      <c r="AL18" s="87">
        <f>IFERROR(IF($B$2="Tonnes",AppQt.Data!AH125,(AppQt.Data!AH125*ozton*AppQt.Data!AH$7)/1000000),"-")</f>
        <v>16.43</v>
      </c>
      <c r="AM18" s="87">
        <f>IFERROR(IF($B$2="Tonnes",AppQt.Data!AI125,(AppQt.Data!AI125*ozton*AppQt.Data!AI$7)/1000000),"-")</f>
        <v>20.524999999999999</v>
      </c>
      <c r="AN18" s="87">
        <f>IFERROR(IF($B$2="Tonnes",AppQt.Data!AJ125,(AppQt.Data!AJ125*ozton*AppQt.Data!AJ$7)/1000000),"-")</f>
        <v>21.52375</v>
      </c>
      <c r="AO18" s="87">
        <f>IFERROR(IF($B$2="Tonnes",AppQt.Data!AK125,(AppQt.Data!AK125*ozton*AppQt.Data!AK$7)/1000000),"-")</f>
        <v>22.42</v>
      </c>
      <c r="AP18" s="87">
        <f>IFERROR(IF($B$2="Tonnes",AppQt.Data!AL125,(AppQt.Data!AL125*ozton*AppQt.Data!AL$7)/1000000),"-")</f>
        <v>15.683999999999997</v>
      </c>
      <c r="AQ18" s="87">
        <f>IFERROR(IF($B$2="Tonnes",AppQt.Data!AM125,(AppQt.Data!AM125*ozton*AppQt.Data!AM$7)/1000000),"-")</f>
        <v>14.050599999999999</v>
      </c>
      <c r="AR18" s="87">
        <f>IFERROR(IF($B$2="Tonnes",AppQt.Data!AN125,(AppQt.Data!AN125*ozton*AppQt.Data!AN$7)/1000000),"-")</f>
        <v>17.525749999999999</v>
      </c>
      <c r="AS18" s="87">
        <f>IFERROR(IF($B$2="Tonnes",AppQt.Data!AO125,(AppQt.Data!AO125*ozton*AppQt.Data!AO$7)/1000000),"-")</f>
        <v>20.229612499999998</v>
      </c>
      <c r="AT18" s="87">
        <f>IFERROR(IF($B$2="Tonnes",AppQt.Data!AP125,(AppQt.Data!AP125*ozton*AppQt.Data!AP$7)/1000000),"-")</f>
        <v>15.184709374999999</v>
      </c>
      <c r="AU18" s="87">
        <f>IFERROR(IF($B$2="Tonnes",AppQt.Data!AQ125,(AppQt.Data!AQ125*ozton*AppQt.Data!AQ$7)/1000000),"-")</f>
        <v>13.349120703124997</v>
      </c>
      <c r="AV18" s="87">
        <f>IFERROR(IF($B$2="Tonnes",AppQt.Data!AR125,(AppQt.Data!AR125*ozton*AppQt.Data!AR$7)/1000000),"-")</f>
        <v>15.212243205078122</v>
      </c>
      <c r="AW18" s="87">
        <f>IFERROR(IF($B$2="Tonnes",AppQt.Data!AS125,(AppQt.Data!AS125*ozton*AppQt.Data!AS$7)/1000000),"-")</f>
        <v>21.1106950625</v>
      </c>
      <c r="AX18" s="87">
        <f>IFERROR(IF($B$2="Tonnes",AppQt.Data!AT125,(AppQt.Data!AT125*ozton*AppQt.Data!AT$7)/1000000),"-")</f>
        <v>15.131700444999998</v>
      </c>
      <c r="AY18" s="87">
        <f>IFERROR(IF($B$2="Tonnes",AppQt.Data!AU125,(AppQt.Data!AU125*ozton*AppQt.Data!AU$7)/1000000),"-")</f>
        <v>16.245927257812497</v>
      </c>
      <c r="AZ18" s="87">
        <f>IFERROR(IF($B$2="Tonnes",AppQt.Data!AV125,(AppQt.Data!AV125*ozton*AppQt.Data!AV$7)/1000000),"-")</f>
        <v>15.972855365332029</v>
      </c>
      <c r="BA18" s="87">
        <f>IFERROR(IF($B$2="Tonnes",AppQt.Data!AW125,(AppQt.Data!AW125*ozton*AppQt.Data!AW$7)/1000000),"-")</f>
        <v>21.321802013124998</v>
      </c>
      <c r="BB18" s="87">
        <f>IFERROR(IF($B$2="Tonnes",AppQt.Data!AX125,(AppQt.Data!AX125*ozton*AppQt.Data!AX$7)/1000000),"-")</f>
        <v>12.859445378249999</v>
      </c>
      <c r="BC18" s="87">
        <f>IFERROR(IF($B$2="Tonnes",AppQt.Data!AY125,(AppQt.Data!AY125*ozton*AppQt.Data!AY$7)/1000000),"-")</f>
        <v>-9.7308509195312531</v>
      </c>
      <c r="BD18" s="87">
        <f>IFERROR(IF($B$2="Tonnes",AppQt.Data!AZ125,(AppQt.Data!AZ125*ozton*AppQt.Data!AZ$7)/1000000),"-")</f>
        <v>10.954534292265624</v>
      </c>
      <c r="BE18" s="87">
        <f>IFERROR(IF($B$2="Tonnes",AppQt.Data!BA125,(AppQt.Data!BA125*ozton*AppQt.Data!BA$7)/1000000),"-")</f>
        <v>5.6622812078749991</v>
      </c>
      <c r="BF18" s="87">
        <f>IFERROR(IF($B$2="Tonnes",AppQt.Data!BB125,(AppQt.Data!BB125*ozton*AppQt.Data!BB$7)/1000000),"-")</f>
        <v>-40.570277310874999</v>
      </c>
      <c r="BG18" s="87">
        <f>IFERROR(IF($B$2="Tonnes",AppQt.Data!BC125,(AppQt.Data!BC125*ozton*AppQt.Data!BC$7)/1000000),"-")</f>
        <v>-45.157076297525002</v>
      </c>
      <c r="BH18" s="87">
        <f>IFERROR(IF($B$2="Tonnes",AppQt.Data!BD125,(AppQt.Data!BD125*ozton*AppQt.Data!BD$7)/1000000),"-")</f>
        <v>-7.2768750000000004</v>
      </c>
      <c r="BI18" s="88" t="str">
        <f t="shared" si="2"/>
        <v>▲</v>
      </c>
      <c r="BJ18" s="129" t="str">
        <f t="shared" si="3"/>
        <v>-</v>
      </c>
    </row>
    <row r="19" spans="1:62" ht="13.8">
      <c r="A19" s="50"/>
      <c r="B19" s="86" t="s">
        <v>75</v>
      </c>
      <c r="C19" s="87">
        <f>IFERROR(IF($B$2="Tonnes",AppAn.Data!L101,(AppAn.Data!L101*ozton*AppAn.Data!L$6)/1000000),"-")</f>
        <v>68.161049440298498</v>
      </c>
      <c r="D19" s="87">
        <f>IFERROR(IF($B$2="Tonnes",AppAn.Data!M101,(AppAn.Data!M101*ozton*AppAn.Data!M$6)/1000000),"-")</f>
        <v>90.588226082004553</v>
      </c>
      <c r="E19" s="87">
        <f>IFERROR(IF($B$2="Tonnes",AppAn.Data!N101,(AppAn.Data!N101*ozton*AppAn.Data!N$6)/1000000),"-")</f>
        <v>73.780355155786367</v>
      </c>
      <c r="F19" s="87">
        <f>IFERROR(IF($B$2="Tonnes",AppAn.Data!O101,(AppAn.Data!O101*ozton*AppAn.Data!O$6)/1000000),"-")</f>
        <v>87.875</v>
      </c>
      <c r="G19" s="87">
        <f>IFERROR(IF($B$2="Tonnes",AppAn.Data!P101,(AppAn.Data!P101*ozton*AppAn.Data!P$6)/1000000),"-")</f>
        <v>54.15</v>
      </c>
      <c r="H19" s="87">
        <f>IFERROR(IF($B$2="Tonnes",AppAn.Data!Q101,(AppAn.Data!Q101*ozton*AppAn.Data!Q$6)/1000000),"-")</f>
        <v>47.781638000000001</v>
      </c>
      <c r="I19" s="87">
        <f>IFERROR(IF($B$2="Tonnes",AppAn.Data!R101,(AppAn.Data!R101*ozton*AppAn.Data!R$6)/1000000),"-")</f>
        <v>42.916541500000008</v>
      </c>
      <c r="J19" s="87">
        <f>IFERROR(IF($B$2="Tonnes",AppAn.Data!S101,(AppAn.Data!S101*ozton*AppAn.Data!S$6)/1000000),"-")</f>
        <v>37.375910546015007</v>
      </c>
      <c r="K19" s="87">
        <f>IFERROR(IF($B$2="Tonnes",AppAn.Data!T101,(AppAn.Data!T101*ozton*AppAn.Data!T$6)/1000000),"-")</f>
        <v>41.277027186100007</v>
      </c>
      <c r="L19" s="87">
        <f>IFERROR(IF($B$2="Tonnes",AppAn.Data!U101,(AppAn.Data!U101*ozton*AppAn.Data!U$6)/1000000),"-")</f>
        <v>39.079894526201258</v>
      </c>
      <c r="M19" s="87">
        <f>IFERROR(IF($B$2="Tonnes",AppAn.Data!V101,(AppAn.Data!V101*ozton*AppAn.Data!V$6)/1000000),"-")</f>
        <v>29.063735432290905</v>
      </c>
      <c r="N19" s="88" t="str">
        <f t="shared" si="0"/>
        <v>▼</v>
      </c>
      <c r="O19" s="129">
        <f t="shared" si="1"/>
        <v>-25.629954265088873</v>
      </c>
      <c r="P19" s="50"/>
      <c r="Q19" s="87">
        <f>IFERROR(IF($B$2="Tonnes",AppQt.Data!M126,(AppQt.Data!M126*ozton*AppQt.Data!M$7)/1000000),"-")</f>
        <v>14.190097947761194</v>
      </c>
      <c r="R19" s="87">
        <f>IFERROR(IF($B$2="Tonnes",AppQt.Data!N126,(AppQt.Data!N126*ozton*AppQt.Data!N$7)/1000000),"-")</f>
        <v>12.659748134328359</v>
      </c>
      <c r="S19" s="87">
        <f>IFERROR(IF($B$2="Tonnes",AppQt.Data!O126,(AppQt.Data!O126*ozton*AppQt.Data!O$7)/1000000),"-")</f>
        <v>19.364225746268655</v>
      </c>
      <c r="T19" s="87">
        <f>IFERROR(IF($B$2="Tonnes",AppQt.Data!P126,(AppQt.Data!P126*ozton*AppQt.Data!P$7)/1000000),"-")</f>
        <v>21.946977611940294</v>
      </c>
      <c r="U19" s="87">
        <f>IFERROR(IF($B$2="Tonnes",AppQt.Data!Q126,(AppQt.Data!Q126*ozton*AppQt.Data!Q$7)/1000000),"-")</f>
        <v>14.531043564920273</v>
      </c>
      <c r="V19" s="87">
        <f>IFERROR(IF($B$2="Tonnes",AppQt.Data!R126,(AppQt.Data!R126*ozton*AppQt.Data!R$7)/1000000),"-")</f>
        <v>14.391657175398633</v>
      </c>
      <c r="W19" s="87">
        <f>IFERROR(IF($B$2="Tonnes",AppQt.Data!S126,(AppQt.Data!S126*ozton*AppQt.Data!S$7)/1000000),"-")</f>
        <v>34.90316771070615</v>
      </c>
      <c r="X19" s="87">
        <f>IFERROR(IF($B$2="Tonnes",AppQt.Data!T126,(AppQt.Data!T126*ozton*AppQt.Data!T$7)/1000000),"-")</f>
        <v>26.762357630979501</v>
      </c>
      <c r="Y19" s="87">
        <f>IFERROR(IF($B$2="Tonnes",AppQt.Data!U126,(AppQt.Data!U126*ozton*AppQt.Data!U$7)/1000000),"-")</f>
        <v>19.356532826409499</v>
      </c>
      <c r="Z19" s="87">
        <f>IFERROR(IF($B$2="Tonnes",AppQt.Data!V126,(AppQt.Data!V126*ozton*AppQt.Data!V$7)/1000000),"-")</f>
        <v>18.209875741839767</v>
      </c>
      <c r="AA19" s="87">
        <f>IFERROR(IF($B$2="Tonnes",AppQt.Data!W126,(AppQt.Data!W126*ozton*AppQt.Data!W$7)/1000000),"-")</f>
        <v>17.591246290801188</v>
      </c>
      <c r="AB19" s="87">
        <f>IFERROR(IF($B$2="Tonnes",AppQt.Data!X126,(AppQt.Data!X126*ozton*AppQt.Data!X$7)/1000000),"-")</f>
        <v>18.622700296735907</v>
      </c>
      <c r="AC19" s="87">
        <f>IFERROR(IF($B$2="Tonnes",AppQt.Data!Y126,(AppQt.Data!Y126*ozton*AppQt.Data!Y$7)/1000000),"-")</f>
        <v>19.424999999999997</v>
      </c>
      <c r="AD19" s="87">
        <f>IFERROR(IF($B$2="Tonnes",AppQt.Data!Z126,(AppQt.Data!Z126*ozton*AppQt.Data!Z$7)/1000000),"-")</f>
        <v>26.731249999999999</v>
      </c>
      <c r="AE19" s="87">
        <f>IFERROR(IF($B$2="Tonnes",AppQt.Data!AA126,(AppQt.Data!AA126*ozton*AppQt.Data!AA$7)/1000000),"-")</f>
        <v>22.018750000000001</v>
      </c>
      <c r="AF19" s="87">
        <f>IFERROR(IF($B$2="Tonnes",AppQt.Data!AB126,(AppQt.Data!AB126*ozton*AppQt.Data!AB$7)/1000000),"-")</f>
        <v>19.7</v>
      </c>
      <c r="AG19" s="87">
        <f>IFERROR(IF($B$2="Tonnes",AppQt.Data!AC126,(AppQt.Data!AC126*ozton*AppQt.Data!AC$7)/1000000),"-")</f>
        <v>16</v>
      </c>
      <c r="AH19" s="87">
        <f>IFERROR(IF($B$2="Tonnes",AppQt.Data!AD126,(AppQt.Data!AD126*ozton*AppQt.Data!AD$7)/1000000),"-")</f>
        <v>12.25</v>
      </c>
      <c r="AI19" s="87">
        <f>IFERROR(IF($B$2="Tonnes",AppQt.Data!AE126,(AppQt.Data!AE126*ozton*AppQt.Data!AE$7)/1000000),"-")</f>
        <v>13.15</v>
      </c>
      <c r="AJ19" s="87">
        <f>IFERROR(IF($B$2="Tonnes",AppQt.Data!AF126,(AppQt.Data!AF126*ozton*AppQt.Data!AF$7)/1000000),"-")</f>
        <v>12.75</v>
      </c>
      <c r="AK19" s="87">
        <f>IFERROR(IF($B$2="Tonnes",AppQt.Data!AG126,(AppQt.Data!AG126*ozton*AppQt.Data!AG$7)/1000000),"-")</f>
        <v>14.44</v>
      </c>
      <c r="AL19" s="87">
        <f>IFERROR(IF($B$2="Tonnes",AppQt.Data!AH126,(AppQt.Data!AH126*ozton*AppQt.Data!AH$7)/1000000),"-")</f>
        <v>10.805</v>
      </c>
      <c r="AM19" s="87">
        <f>IFERROR(IF($B$2="Tonnes",AppQt.Data!AI126,(AppQt.Data!AI126*ozton*AppQt.Data!AI$7)/1000000),"-")</f>
        <v>11.455400000000001</v>
      </c>
      <c r="AN19" s="87">
        <f>IFERROR(IF($B$2="Tonnes",AppQt.Data!AJ126,(AppQt.Data!AJ126*ozton*AppQt.Data!AJ$7)/1000000),"-")</f>
        <v>11.081238000000001</v>
      </c>
      <c r="AO19" s="87">
        <f>IFERROR(IF($B$2="Tonnes",AppQt.Data!AK126,(AppQt.Data!AK126*ozton*AppQt.Data!AK$7)/1000000),"-")</f>
        <v>11.472</v>
      </c>
      <c r="AP19" s="87">
        <f>IFERROR(IF($B$2="Tonnes",AppQt.Data!AL126,(AppQt.Data!AL126*ozton*AppQt.Data!AL$7)/1000000),"-")</f>
        <v>8.8508000000000013</v>
      </c>
      <c r="AQ19" s="87">
        <f>IFERROR(IF($B$2="Tonnes",AppQt.Data!AM126,(AppQt.Data!AM126*ozton*AppQt.Data!AM$7)/1000000),"-")</f>
        <v>9.1343400000000017</v>
      </c>
      <c r="AR19" s="87">
        <f>IFERROR(IF($B$2="Tonnes",AppQt.Data!AN126,(AppQt.Data!AN126*ozton*AppQt.Data!AN$7)/1000000),"-")</f>
        <v>13.459401500000004</v>
      </c>
      <c r="AS19" s="87">
        <f>IFERROR(IF($B$2="Tonnes",AppQt.Data!AO126,(AppQt.Data!AO126*ozton*AppQt.Data!AO$7)/1000000),"-")</f>
        <v>12.113461350000003</v>
      </c>
      <c r="AT19" s="87">
        <f>IFERROR(IF($B$2="Tonnes",AppQt.Data!AP126,(AppQt.Data!AP126*ozton*AppQt.Data!AP$7)/1000000),"-")</f>
        <v>8.8657767855000014</v>
      </c>
      <c r="AU19" s="87">
        <f>IFERROR(IF($B$2="Tonnes",AppQt.Data!AQ126,(AppQt.Data!AQ126*ozton*AppQt.Data!AQ$7)/1000000),"-")</f>
        <v>8.1966724105150028</v>
      </c>
      <c r="AV19" s="87">
        <f>IFERROR(IF($B$2="Tonnes",AppQt.Data!AR126,(AppQt.Data!AR126*ozton*AppQt.Data!AR$7)/1000000),"-")</f>
        <v>8.1999999999999993</v>
      </c>
      <c r="AW19" s="87">
        <f>IFERROR(IF($B$2="Tonnes",AppQt.Data!AS126,(AppQt.Data!AS126*ozton*AppQt.Data!AS$7)/1000000),"-")</f>
        <v>12.694907494800004</v>
      </c>
      <c r="AX19" s="87">
        <f>IFERROR(IF($B$2="Tonnes",AppQt.Data!AT126,(AppQt.Data!AT126*ozton*AppQt.Data!AT$7)/1000000),"-")</f>
        <v>9.4486633131250013</v>
      </c>
      <c r="AY19" s="87">
        <f>IFERROR(IF($B$2="Tonnes",AppQt.Data!AU126,(AppQt.Data!AU126*ozton*AppQt.Data!AU$7)/1000000),"-")</f>
        <v>10.211956378175001</v>
      </c>
      <c r="AZ19" s="87">
        <f>IFERROR(IF($B$2="Tonnes",AppQt.Data!AV126,(AppQt.Data!AV126*ozton*AppQt.Data!AV$7)/1000000),"-")</f>
        <v>8.9215</v>
      </c>
      <c r="BA19" s="87">
        <f>IFERROR(IF($B$2="Tonnes",AppQt.Data!AW126,(AppQt.Data!AW126*ozton*AppQt.Data!AW$7)/1000000),"-")</f>
        <v>13.329628638375002</v>
      </c>
      <c r="BB19" s="87">
        <f>IFERROR(IF($B$2="Tonnes",AppQt.Data!AX126,(AppQt.Data!AX126*ozton*AppQt.Data!AX$7)/1000000),"-")</f>
        <v>8.9762301474687511</v>
      </c>
      <c r="BC19" s="87">
        <f>IFERROR(IF($B$2="Tonnes",AppQt.Data!AY126,(AppQt.Data!AY126*ozton*AppQt.Data!AY$7)/1000000),"-")</f>
        <v>9.1907607403575025</v>
      </c>
      <c r="BD19" s="87">
        <f>IFERROR(IF($B$2="Tonnes",AppQt.Data!AZ126,(AppQt.Data!AZ126*ozton*AppQt.Data!AZ$7)/1000000),"-")</f>
        <v>7.5832750000000004</v>
      </c>
      <c r="BE19" s="87">
        <f>IFERROR(IF($B$2="Tonnes",AppQt.Data!BA126,(AppQt.Data!BA126*ozton*AppQt.Data!BA$7)/1000000),"-")</f>
        <v>12.250868347305003</v>
      </c>
      <c r="BF19" s="87">
        <f>IFERROR(IF($B$2="Tonnes",AppQt.Data!BB126,(AppQt.Data!BB126*ozton*AppQt.Data!BB$7)/1000000),"-")</f>
        <v>5.2160500000000001</v>
      </c>
      <c r="BG19" s="87">
        <f>IFERROR(IF($B$2="Tonnes",AppQt.Data!BC126,(AppQt.Data!BC126*ozton*AppQt.Data!BC$7)/1000000),"-")</f>
        <v>4.7718695849859012</v>
      </c>
      <c r="BH19" s="87">
        <f>IFERROR(IF($B$2="Tonnes",AppQt.Data!BD126,(AppQt.Data!BD126*ozton*AppQt.Data!BD$7)/1000000),"-")</f>
        <v>6.8249475000000004</v>
      </c>
      <c r="BI19" s="88" t="str">
        <f t="shared" si="2"/>
        <v>▼</v>
      </c>
      <c r="BJ19" s="129">
        <f t="shared" si="3"/>
        <v>-9.9999999999999982</v>
      </c>
    </row>
    <row r="20" spans="1:62" ht="13.8">
      <c r="A20" s="50"/>
      <c r="B20" s="92" t="s">
        <v>102</v>
      </c>
      <c r="C20" s="87">
        <f>IFERROR(IF($B$2="Tonnes",AppAn.Data!L102,(AppAn.Data!L102*ozton*AppAn.Data!L$6)/1000000),"-")</f>
        <v>72.932813774016992</v>
      </c>
      <c r="D20" s="87">
        <f>IFERROR(IF($B$2="Tonnes",AppAn.Data!M102,(AppAn.Data!M102*ozton*AppAn.Data!M$6)/1000000),"-")</f>
        <v>88.439836074259517</v>
      </c>
      <c r="E20" s="87">
        <f>IFERROR(IF($B$2="Tonnes",AppAn.Data!N102,(AppAn.Data!N102*ozton*AppAn.Data!N$6)/1000000),"-")</f>
        <v>90.575696552796259</v>
      </c>
      <c r="F20" s="87">
        <f>IFERROR(IF($B$2="Tonnes",AppAn.Data!O102,(AppAn.Data!O102*ozton*AppAn.Data!O$6)/1000000),"-")</f>
        <v>111.24522215758337</v>
      </c>
      <c r="G20" s="87">
        <f>IFERROR(IF($B$2="Tonnes",AppAn.Data!P102,(AppAn.Data!P102*ozton*AppAn.Data!P$6)/1000000),"-")</f>
        <v>74.853748393220812</v>
      </c>
      <c r="H20" s="87">
        <f>IFERROR(IF($B$2="Tonnes",AppAn.Data!Q102,(AppAn.Data!Q102*ozton*AppAn.Data!Q$6)/1000000),"-")</f>
        <v>64.880795379752286</v>
      </c>
      <c r="I20" s="87">
        <f>IFERROR(IF($B$2="Tonnes",AppAn.Data!R102,(AppAn.Data!R102*ozton*AppAn.Data!R$6)/1000000),"-")</f>
        <v>30.023763274674458</v>
      </c>
      <c r="J20" s="87">
        <f>IFERROR(IF($B$2="Tonnes",AppAn.Data!S102,(AppAn.Data!S102*ozton*AppAn.Data!S$6)/1000000),"-")</f>
        <v>42.901749656338957</v>
      </c>
      <c r="K20" s="87">
        <f>IFERROR(IF($B$2="Tonnes",AppAn.Data!T102,(AppAn.Data!T102*ozton*AppAn.Data!T$6)/1000000),"-")</f>
        <v>86.374891240005184</v>
      </c>
      <c r="L20" s="87">
        <f>IFERROR(IF($B$2="Tonnes",AppAn.Data!U102,(AppAn.Data!U102*ozton*AppAn.Data!U$6)/1000000),"-")</f>
        <v>60.770075530684181</v>
      </c>
      <c r="M20" s="87">
        <f>IFERROR(IF($B$2="Tonnes",AppAn.Data!V102,(AppAn.Data!V102*ozton*AppAn.Data!V$6)/1000000),"-")</f>
        <v>57.188966095742849</v>
      </c>
      <c r="N20" s="88" t="str">
        <f t="shared" si="0"/>
        <v>▼</v>
      </c>
      <c r="O20" s="129">
        <f t="shared" si="1"/>
        <v>-5.8928829751629159</v>
      </c>
      <c r="P20" s="50"/>
      <c r="Q20" s="87">
        <f>IFERROR(IF($B$2="Tonnes",AppQt.Data!M127,(AppQt.Data!M127*ozton*AppQt.Data!M$7)/1000000),"-")</f>
        <v>18.746205913966943</v>
      </c>
      <c r="R20" s="87">
        <f>IFERROR(IF($B$2="Tonnes",AppQt.Data!N127,(AppQt.Data!N127*ozton*AppQt.Data!N$7)/1000000),"-")</f>
        <v>19.335023059304156</v>
      </c>
      <c r="S20" s="87">
        <f>IFERROR(IF($B$2="Tonnes",AppQt.Data!O127,(AppQt.Data!O127*ozton*AppQt.Data!O$7)/1000000),"-")</f>
        <v>20.772871661812161</v>
      </c>
      <c r="T20" s="87">
        <f>IFERROR(IF($B$2="Tonnes",AppQt.Data!P127,(AppQt.Data!P127*ozton*AppQt.Data!P$7)/1000000),"-")</f>
        <v>14.078713138933722</v>
      </c>
      <c r="U20" s="87">
        <f>IFERROR(IF($B$2="Tonnes",AppQt.Data!Q127,(AppQt.Data!Q127*ozton*AppQt.Data!Q$7)/1000000),"-")</f>
        <v>18.532488922109344</v>
      </c>
      <c r="V20" s="87">
        <f>IFERROR(IF($B$2="Tonnes",AppQt.Data!R127,(AppQt.Data!R127*ozton*AppQt.Data!R$7)/1000000),"-")</f>
        <v>19.607159711055939</v>
      </c>
      <c r="W20" s="87">
        <f>IFERROR(IF($B$2="Tonnes",AppQt.Data!S127,(AppQt.Data!S127*ozton*AppQt.Data!S$7)/1000000),"-")</f>
        <v>26.452397121313716</v>
      </c>
      <c r="X20" s="87">
        <f>IFERROR(IF($B$2="Tonnes",AppQt.Data!T127,(AppQt.Data!T127*ozton*AppQt.Data!T$7)/1000000),"-")</f>
        <v>23.847790319780536</v>
      </c>
      <c r="Y20" s="87">
        <f>IFERROR(IF($B$2="Tonnes",AppQt.Data!U127,(AppQt.Data!U127*ozton*AppQt.Data!U$7)/1000000),"-")</f>
        <v>20.264170252009546</v>
      </c>
      <c r="Z20" s="87">
        <f>IFERROR(IF($B$2="Tonnes",AppQt.Data!V127,(AppQt.Data!V127*ozton*AppQt.Data!V$7)/1000000),"-")</f>
        <v>20.997598114666786</v>
      </c>
      <c r="AA20" s="87">
        <f>IFERROR(IF($B$2="Tonnes",AppQt.Data!W127,(AppQt.Data!W127*ozton*AppQt.Data!W$7)/1000000),"-")</f>
        <v>22.941329328539222</v>
      </c>
      <c r="AB20" s="87">
        <f>IFERROR(IF($B$2="Tonnes",AppQt.Data!X127,(AppQt.Data!X127*ozton*AppQt.Data!X$7)/1000000),"-")</f>
        <v>26.372598857580719</v>
      </c>
      <c r="AC20" s="87">
        <f>IFERROR(IF($B$2="Tonnes",AppQt.Data!Y127,(AppQt.Data!Y127*ozton*AppQt.Data!Y$7)/1000000),"-")</f>
        <v>23.081722390880561</v>
      </c>
      <c r="AD20" s="87">
        <f>IFERROR(IF($B$2="Tonnes",AppQt.Data!Z127,(AppQt.Data!Z127*ozton*AppQt.Data!Z$7)/1000000),"-")</f>
        <v>37.270871550625152</v>
      </c>
      <c r="AE20" s="87">
        <f>IFERROR(IF($B$2="Tonnes",AppQt.Data!AA127,(AppQt.Data!AA127*ozton*AppQt.Data!AA$7)/1000000),"-")</f>
        <v>24.44132493341446</v>
      </c>
      <c r="AF20" s="87">
        <f>IFERROR(IF($B$2="Tonnes",AppQt.Data!AB127,(AppQt.Data!AB127*ozton*AppQt.Data!AB$7)/1000000),"-")</f>
        <v>26.451303282663183</v>
      </c>
      <c r="AG20" s="87">
        <f>IFERROR(IF($B$2="Tonnes",AppQt.Data!AC127,(AppQt.Data!AC127*ozton*AppQt.Data!AC$7)/1000000),"-")</f>
        <v>31.276901631833763</v>
      </c>
      <c r="AH20" s="87">
        <f>IFERROR(IF($B$2="Tonnes",AppQt.Data!AD127,(AppQt.Data!AD127*ozton*AppQt.Data!AD$7)/1000000),"-")</f>
        <v>18.368022354163443</v>
      </c>
      <c r="AI20" s="87">
        <f>IFERROR(IF($B$2="Tonnes",AppQt.Data!AE127,(AppQt.Data!AE127*ozton*AppQt.Data!AE$7)/1000000),"-")</f>
        <v>13.310486132258024</v>
      </c>
      <c r="AJ20" s="87">
        <f>IFERROR(IF($B$2="Tonnes",AppQt.Data!AF127,(AppQt.Data!AF127*ozton*AppQt.Data!AF$7)/1000000),"-")</f>
        <v>11.898338274965582</v>
      </c>
      <c r="AK20" s="87">
        <f>IFERROR(IF($B$2="Tonnes",AppQt.Data!AG127,(AppQt.Data!AG127*ozton*AppQt.Data!AG$7)/1000000),"-")</f>
        <v>24.664406347705839</v>
      </c>
      <c r="AL20" s="87">
        <f>IFERROR(IF($B$2="Tonnes",AppQt.Data!AH127,(AppQt.Data!AH127*ozton*AppQt.Data!AH$7)/1000000),"-")</f>
        <v>15.417056198436825</v>
      </c>
      <c r="AM20" s="87">
        <f>IFERROR(IF($B$2="Tonnes",AppQt.Data!AI127,(AppQt.Data!AI127*ozton*AppQt.Data!AI$7)/1000000),"-")</f>
        <v>13.596893556031471</v>
      </c>
      <c r="AN20" s="87">
        <f>IFERROR(IF($B$2="Tonnes",AppQt.Data!AJ127,(AppQt.Data!AJ127*ozton*AppQt.Data!AJ$7)/1000000),"-")</f>
        <v>11.202439277578144</v>
      </c>
      <c r="AO20" s="87">
        <f>IFERROR(IF($B$2="Tonnes",AppQt.Data!AK127,(AppQt.Data!AK127*ozton*AppQt.Data!AK$7)/1000000),"-")</f>
        <v>8.7320007341523098</v>
      </c>
      <c r="AP20" s="87">
        <f>IFERROR(IF($B$2="Tonnes",AppQt.Data!AL127,(AppQt.Data!AL127*ozton*AppQt.Data!AL$7)/1000000),"-")</f>
        <v>7.2649657150331342</v>
      </c>
      <c r="AQ20" s="87">
        <f>IFERROR(IF($B$2="Tonnes",AppQt.Data!AM127,(AppQt.Data!AM127*ozton*AppQt.Data!AM$7)/1000000),"-")</f>
        <v>6.5455587481966964</v>
      </c>
      <c r="AR20" s="87">
        <f>IFERROR(IF($B$2="Tonnes",AppQt.Data!AN127,(AppQt.Data!AN127*ozton*AppQt.Data!AN$7)/1000000),"-")</f>
        <v>7.481238077292315</v>
      </c>
      <c r="AS20" s="87">
        <f>IFERROR(IF($B$2="Tonnes",AppQt.Data!AO127,(AppQt.Data!AO127*ozton*AppQt.Data!AO$7)/1000000),"-")</f>
        <v>9.6230263588175653</v>
      </c>
      <c r="AT20" s="87">
        <f>IFERROR(IF($B$2="Tonnes",AppQt.Data!AP127,(AppQt.Data!AP127*ozton*AppQt.Data!AP$7)/1000000),"-")</f>
        <v>10.927595133164345</v>
      </c>
      <c r="AU20" s="87">
        <f>IFERROR(IF($B$2="Tonnes",AppQt.Data!AQ127,(AppQt.Data!AQ127*ozton*AppQt.Data!AQ$7)/1000000),"-")</f>
        <v>11.324616556738885</v>
      </c>
      <c r="AV20" s="87">
        <f>IFERROR(IF($B$2="Tonnes",AppQt.Data!AR127,(AppQt.Data!AR127*ozton*AppQt.Data!AR$7)/1000000),"-")</f>
        <v>11.026511607618161</v>
      </c>
      <c r="AW20" s="87">
        <f>IFERROR(IF($B$2="Tonnes",AppQt.Data!AS127,(AppQt.Data!AS127*ozton*AppQt.Data!AS$7)/1000000),"-")</f>
        <v>15.571939611283478</v>
      </c>
      <c r="AX20" s="87">
        <f>IFERROR(IF($B$2="Tonnes",AppQt.Data!AT127,(AppQt.Data!AT127*ozton*AppQt.Data!AT$7)/1000000),"-")</f>
        <v>21.494019960952137</v>
      </c>
      <c r="AY20" s="87">
        <f>IFERROR(IF($B$2="Tonnes",AppQt.Data!AU127,(AppQt.Data!AU127*ozton*AppQt.Data!AU$7)/1000000),"-")</f>
        <v>27.499769621499667</v>
      </c>
      <c r="AZ20" s="87">
        <f>IFERROR(IF($B$2="Tonnes",AppQt.Data!AV127,(AppQt.Data!AV127*ozton*AppQt.Data!AV$7)/1000000),"-")</f>
        <v>21.809162046269911</v>
      </c>
      <c r="BA20" s="87">
        <f>IFERROR(IF($B$2="Tonnes",AppQt.Data!AW127,(AppQt.Data!AW127*ozton*AppQt.Data!AW$7)/1000000),"-")</f>
        <v>17.214354546696089</v>
      </c>
      <c r="BB20" s="87">
        <f>IFERROR(IF($B$2="Tonnes",AppQt.Data!AX127,(AppQt.Data!AX127*ozton*AppQt.Data!AX$7)/1000000),"-")</f>
        <v>15.813769836356167</v>
      </c>
      <c r="BC20" s="87">
        <f>IFERROR(IF($B$2="Tonnes",AppQt.Data!AY127,(AppQt.Data!AY127*ozton*AppQt.Data!AY$7)/1000000),"-")</f>
        <v>14.420729806587957</v>
      </c>
      <c r="BD20" s="87">
        <f>IFERROR(IF($B$2="Tonnes",AppQt.Data!AZ127,(AppQt.Data!AZ127*ozton*AppQt.Data!AZ$7)/1000000),"-")</f>
        <v>13.321221341043964</v>
      </c>
      <c r="BE20" s="87">
        <f>IFERROR(IF($B$2="Tonnes",AppQt.Data!BA127,(AppQt.Data!BA127*ozton*AppQt.Data!BA$7)/1000000),"-")</f>
        <v>15.245142304648825</v>
      </c>
      <c r="BF20" s="87">
        <f>IFERROR(IF($B$2="Tonnes",AppQt.Data!BB127,(AppQt.Data!BB127*ozton*AppQt.Data!BB$7)/1000000),"-")</f>
        <v>10.493165626747201</v>
      </c>
      <c r="BG20" s="87">
        <f>IFERROR(IF($B$2="Tonnes",AppQt.Data!BC127,(AppQt.Data!BC127*ozton*AppQt.Data!BC$7)/1000000),"-")</f>
        <v>17.578073673447715</v>
      </c>
      <c r="BH20" s="87">
        <f>IFERROR(IF($B$2="Tonnes",AppQt.Data!BD127,(AppQt.Data!BD127*ozton*AppQt.Data!BD$7)/1000000),"-")</f>
        <v>13.872584490899104</v>
      </c>
      <c r="BI20" s="88" t="str">
        <f t="shared" si="2"/>
        <v>▲</v>
      </c>
      <c r="BJ20" s="129">
        <f t="shared" si="3"/>
        <v>4.1389834741078602</v>
      </c>
    </row>
    <row r="21" spans="1:62" ht="13.8">
      <c r="A21" s="50"/>
      <c r="B21" s="94" t="s">
        <v>77</v>
      </c>
      <c r="C21" s="87">
        <f>IFERROR(IF($B$2="Tonnes",AppAn.Data!L103,(AppAn.Data!L103*ozton*AppAn.Data!L$6)/1000000),"-")</f>
        <v>14.547917059284497</v>
      </c>
      <c r="D21" s="87">
        <f>IFERROR(IF($B$2="Tonnes",AppAn.Data!M103,(AppAn.Data!M103*ozton*AppAn.Data!M$6)/1000000),"-")</f>
        <v>17.710149834551551</v>
      </c>
      <c r="E21" s="87">
        <f>IFERROR(IF($B$2="Tonnes",AppAn.Data!N103,(AppAn.Data!N103*ozton*AppAn.Data!N$6)/1000000),"-")</f>
        <v>16.925732354253057</v>
      </c>
      <c r="F21" s="87">
        <f>IFERROR(IF($B$2="Tonnes",AppAn.Data!O103,(AppAn.Data!O103*ozton*AppAn.Data!O$6)/1000000),"-")</f>
        <v>18.302751006386671</v>
      </c>
      <c r="G21" s="87">
        <f>IFERROR(IF($B$2="Tonnes",AppAn.Data!P103,(AppAn.Data!P103*ozton*AppAn.Data!P$6)/1000000),"-")</f>
        <v>15.648527445364891</v>
      </c>
      <c r="H21" s="87">
        <f>IFERROR(IF($B$2="Tonnes",AppAn.Data!Q103,(AppAn.Data!Q103*ozton*AppAn.Data!Q$6)/1000000),"-")</f>
        <v>14.91791554797755</v>
      </c>
      <c r="I21" s="87">
        <f>IFERROR(IF($B$2="Tonnes",AppAn.Data!R103,(AppAn.Data!R103*ozton*AppAn.Data!R$6)/1000000),"-")</f>
        <v>10.81098037249024</v>
      </c>
      <c r="J21" s="87">
        <f>IFERROR(IF($B$2="Tonnes",AppAn.Data!S103,(AppAn.Data!S103*ozton*AppAn.Data!S$6)/1000000),"-")</f>
        <v>9.9287653340516453</v>
      </c>
      <c r="K21" s="87">
        <f>IFERROR(IF($B$2="Tonnes",AppAn.Data!T103,(AppAn.Data!T103*ozton*AppAn.Data!T$6)/1000000),"-")</f>
        <v>10.176705673367696</v>
      </c>
      <c r="L21" s="87">
        <f>IFERROR(IF($B$2="Tonnes",AppAn.Data!U103,(AppAn.Data!U103*ozton*AppAn.Data!U$6)/1000000),"-")</f>
        <v>8.8431446375803198</v>
      </c>
      <c r="M21" s="87">
        <f>IFERROR(IF($B$2="Tonnes",AppAn.Data!V103,(AppAn.Data!V103*ozton*AppAn.Data!V$6)/1000000),"-")</f>
        <v>8.3962600154977967</v>
      </c>
      <c r="N21" s="88" t="str">
        <f t="shared" si="0"/>
        <v>▼</v>
      </c>
      <c r="O21" s="129">
        <f t="shared" si="1"/>
        <v>-5.0534582481373995</v>
      </c>
      <c r="P21" s="50"/>
      <c r="Q21" s="87">
        <f>IFERROR(IF($B$2="Tonnes",AppQt.Data!M128,(AppQt.Data!M128*ozton*AppQt.Data!M$7)/1000000),"-")</f>
        <v>3.5044018295930641</v>
      </c>
      <c r="R21" s="87">
        <f>IFERROR(IF($B$2="Tonnes",AppQt.Data!N128,(AppQt.Data!N128*ozton*AppQt.Data!N$7)/1000000),"-")</f>
        <v>2.3057852617508843</v>
      </c>
      <c r="S21" s="87">
        <f>IFERROR(IF($B$2="Tonnes",AppQt.Data!O128,(AppQt.Data!O128*ozton*AppQt.Data!O$7)/1000000),"-")</f>
        <v>4.8181103846114635</v>
      </c>
      <c r="T21" s="87">
        <f>IFERROR(IF($B$2="Tonnes",AppQt.Data!P128,(AppQt.Data!P128*ozton*AppQt.Data!P$7)/1000000),"-")</f>
        <v>3.9196195833290859</v>
      </c>
      <c r="U21" s="87">
        <f>IFERROR(IF($B$2="Tonnes",AppQt.Data!Q128,(AppQt.Data!Q128*ozton*AppQt.Data!Q$7)/1000000),"-")</f>
        <v>3.7496776791273052</v>
      </c>
      <c r="V21" s="87">
        <f>IFERROR(IF($B$2="Tonnes",AppQt.Data!R128,(AppQt.Data!R128*ozton*AppQt.Data!R$7)/1000000),"-")</f>
        <v>3.9628355508961586</v>
      </c>
      <c r="W21" s="87">
        <f>IFERROR(IF($B$2="Tonnes",AppQt.Data!S128,(AppQt.Data!S128*ozton*AppQt.Data!S$7)/1000000),"-")</f>
        <v>4.8902254064149968</v>
      </c>
      <c r="X21" s="87">
        <f>IFERROR(IF($B$2="Tonnes",AppQt.Data!T128,(AppQt.Data!T128*ozton*AppQt.Data!T$7)/1000000),"-")</f>
        <v>5.1074111981130912</v>
      </c>
      <c r="Y21" s="87">
        <f>IFERROR(IF($B$2="Tonnes",AppQt.Data!U128,(AppQt.Data!U128*ozton*AppQt.Data!U$7)/1000000),"-")</f>
        <v>3.9240582406693019</v>
      </c>
      <c r="Z21" s="87">
        <f>IFERROR(IF($B$2="Tonnes",AppQt.Data!V128,(AppQt.Data!V128*ozton*AppQt.Data!V$7)/1000000),"-")</f>
        <v>4.041469923570256</v>
      </c>
      <c r="AA21" s="87">
        <f>IFERROR(IF($B$2="Tonnes",AppQt.Data!W128,(AppQt.Data!W128*ozton*AppQt.Data!W$7)/1000000),"-")</f>
        <v>4.0556169159272812</v>
      </c>
      <c r="AB21" s="87">
        <f>IFERROR(IF($B$2="Tonnes",AppQt.Data!X128,(AppQt.Data!X128*ozton*AppQt.Data!X$7)/1000000),"-")</f>
        <v>4.9045872740862171</v>
      </c>
      <c r="AC21" s="87">
        <f>IFERROR(IF($B$2="Tonnes",AppQt.Data!Y128,(AppQt.Data!Y128*ozton*AppQt.Data!Y$7)/1000000),"-")</f>
        <v>3.8733273170970706</v>
      </c>
      <c r="AD21" s="87">
        <f>IFERROR(IF($B$2="Tonnes",AppQt.Data!Z128,(AppQt.Data!Z128*ozton*AppQt.Data!Z$7)/1000000),"-")</f>
        <v>6.1158678735683045</v>
      </c>
      <c r="AE21" s="87">
        <f>IFERROR(IF($B$2="Tonnes",AppQt.Data!AA128,(AppQt.Data!AA128*ozton*AppQt.Data!AA$7)/1000000),"-")</f>
        <v>4.4392104701092778</v>
      </c>
      <c r="AF21" s="87">
        <f>IFERROR(IF($B$2="Tonnes",AppQt.Data!AB128,(AppQt.Data!AB128*ozton*AppQt.Data!AB$7)/1000000),"-")</f>
        <v>3.8743453456120154</v>
      </c>
      <c r="AG21" s="87">
        <f>IFERROR(IF($B$2="Tonnes",AppQt.Data!AC128,(AppQt.Data!AC128*ozton*AppQt.Data!AC$7)/1000000),"-")</f>
        <v>4.95868662425565</v>
      </c>
      <c r="AH21" s="87">
        <f>IFERROR(IF($B$2="Tonnes",AppQt.Data!AD128,(AppQt.Data!AD128*ozton*AppQt.Data!AD$7)/1000000),"-")</f>
        <v>3.6630171532750184</v>
      </c>
      <c r="AI21" s="87">
        <f>IFERROR(IF($B$2="Tonnes",AppQt.Data!AE128,(AppQt.Data!AE128*ozton*AppQt.Data!AE$7)/1000000),"-")</f>
        <v>3.1859123753680061</v>
      </c>
      <c r="AJ21" s="87">
        <f>IFERROR(IF($B$2="Tonnes",AppQt.Data!AF128,(AppQt.Data!AF128*ozton*AppQt.Data!AF$7)/1000000),"-")</f>
        <v>3.8409112924662168</v>
      </c>
      <c r="AK21" s="87">
        <f>IFERROR(IF($B$2="Tonnes",AppQt.Data!AG128,(AppQt.Data!AG128*ozton*AppQt.Data!AG$7)/1000000),"-")</f>
        <v>4.7485172763820378</v>
      </c>
      <c r="AL21" s="87">
        <f>IFERROR(IF($B$2="Tonnes",AppQt.Data!AH128,(AppQt.Data!AH128*ozton*AppQt.Data!AH$7)/1000000),"-")</f>
        <v>3.2302651423491309</v>
      </c>
      <c r="AM21" s="87">
        <f>IFERROR(IF($B$2="Tonnes",AppQt.Data!AI128,(AppQt.Data!AI128*ozton*AppQt.Data!AI$7)/1000000),"-")</f>
        <v>3.251220839343159</v>
      </c>
      <c r="AN21" s="87">
        <f>IFERROR(IF($B$2="Tonnes",AppQt.Data!AJ128,(AppQt.Data!AJ128*ozton*AppQt.Data!AJ$7)/1000000),"-")</f>
        <v>3.6879122899032222</v>
      </c>
      <c r="AO21" s="87">
        <f>IFERROR(IF($B$2="Tonnes",AppQt.Data!AK128,(AppQt.Data!AK128*ozton*AppQt.Data!AK$7)/1000000),"-")</f>
        <v>3.4166601981407982</v>
      </c>
      <c r="AP21" s="87">
        <f>IFERROR(IF($B$2="Tonnes",AppQt.Data!AL128,(AppQt.Data!AL128*ozton*AppQt.Data!AL$7)/1000000),"-")</f>
        <v>2.6294227195732702</v>
      </c>
      <c r="AQ21" s="87">
        <f>IFERROR(IF($B$2="Tonnes",AppQt.Data!AM128,(AppQt.Data!AM128*ozton*AppQt.Data!AM$7)/1000000),"-")</f>
        <v>2.3161473169172218</v>
      </c>
      <c r="AR21" s="87">
        <f>IFERROR(IF($B$2="Tonnes",AppQt.Data!AN128,(AppQt.Data!AN128*ozton*AppQt.Data!AN$7)/1000000),"-")</f>
        <v>2.4487501378589491</v>
      </c>
      <c r="AS21" s="87">
        <f>IFERROR(IF($B$2="Tonnes",AppQt.Data!AO128,(AppQt.Data!AO128*ozton*AppQt.Data!AO$7)/1000000),"-")</f>
        <v>2.904161168419678</v>
      </c>
      <c r="AT21" s="87">
        <f>IFERROR(IF($B$2="Tonnes",AppQt.Data!AP128,(AppQt.Data!AP128*ozton*AppQt.Data!AP$7)/1000000),"-")</f>
        <v>2.4979515835946069</v>
      </c>
      <c r="AU21" s="87">
        <f>IFERROR(IF($B$2="Tonnes",AppQt.Data!AQ128,(AppQt.Data!AQ128*ozton*AppQt.Data!AQ$7)/1000000),"-")</f>
        <v>2.2003399510713604</v>
      </c>
      <c r="AV21" s="87">
        <f>IFERROR(IF($B$2="Tonnes",AppQt.Data!AR128,(AppQt.Data!AR128*ozton*AppQt.Data!AR$7)/1000000),"-")</f>
        <v>2.3263126309660014</v>
      </c>
      <c r="AW21" s="87">
        <f>IFERROR(IF($B$2="Tonnes",AppQt.Data!AS128,(AppQt.Data!AS128*ozton*AppQt.Data!AS$7)/1000000),"-")</f>
        <v>2.4685369931567265</v>
      </c>
      <c r="AX21" s="87">
        <f>IFERROR(IF($B$2="Tonnes",AppQt.Data!AT128,(AppQt.Data!AT128*ozton*AppQt.Data!AT$7)/1000000),"-")</f>
        <v>2.7477467419540678</v>
      </c>
      <c r="AY21" s="87">
        <f>IFERROR(IF($B$2="Tonnes",AppQt.Data!AU128,(AppQt.Data!AU128*ozton*AppQt.Data!AU$7)/1000000),"-")</f>
        <v>2.7504249388392008</v>
      </c>
      <c r="AZ21" s="87">
        <f>IFERROR(IF($B$2="Tonnes",AppQt.Data!AV128,(AppQt.Data!AV128*ozton*AppQt.Data!AV$7)/1000000),"-")</f>
        <v>2.2099969994177009</v>
      </c>
      <c r="BA21" s="87">
        <f>IFERROR(IF($B$2="Tonnes",AppQt.Data!AW128,(AppQt.Data!AW128*ozton*AppQt.Data!AW$7)/1000000),"-")</f>
        <v>2.3451101434988901</v>
      </c>
      <c r="BB21" s="87">
        <f>IFERROR(IF($B$2="Tonnes",AppQt.Data!AX128,(AppQt.Data!AX128*ozton*AppQt.Data!AX$7)/1000000),"-")</f>
        <v>2.1981973935632544</v>
      </c>
      <c r="BC21" s="87">
        <f>IFERROR(IF($B$2="Tonnes",AppQt.Data!AY128,(AppQt.Data!AY128*ozton*AppQt.Data!AY$7)/1000000),"-")</f>
        <v>2.2003399510713604</v>
      </c>
      <c r="BD21" s="87">
        <f>IFERROR(IF($B$2="Tonnes",AppQt.Data!AZ128,(AppQt.Data!AZ128*ozton*AppQt.Data!AZ$7)/1000000),"-")</f>
        <v>2.0994971494468162</v>
      </c>
      <c r="BE21" s="87">
        <f>IFERROR(IF($B$2="Tonnes",AppQt.Data!BA128,(AppQt.Data!BA128*ozton*AppQt.Data!BA$7)/1000000),"-")</f>
        <v>2.4623656506738345</v>
      </c>
      <c r="BF21" s="87">
        <f>IFERROR(IF($B$2="Tonnes",AppQt.Data!BB128,(AppQt.Data!BB128*ozton*AppQt.Data!BB$7)/1000000),"-")</f>
        <v>1.0990986967816272</v>
      </c>
      <c r="BG21" s="87">
        <f>IFERROR(IF($B$2="Tonnes",AppQt.Data!BC128,(AppQt.Data!BC128*ozton*AppQt.Data!BC$7)/1000000),"-")</f>
        <v>2.4203739461784965</v>
      </c>
      <c r="BH21" s="87">
        <f>IFERROR(IF($B$2="Tonnes",AppQt.Data!BD128,(AppQt.Data!BD128*ozton*AppQt.Data!BD$7)/1000000),"-")</f>
        <v>2.4144217218638384</v>
      </c>
      <c r="BI21" s="88" t="str">
        <f t="shared" si="2"/>
        <v>▲</v>
      </c>
      <c r="BJ21" s="129">
        <f t="shared" si="3"/>
        <v>14.999999999999991</v>
      </c>
    </row>
    <row r="22" spans="1:62" ht="13.8">
      <c r="A22" s="50"/>
      <c r="B22" s="94" t="s">
        <v>78</v>
      </c>
      <c r="C22" s="87">
        <f>IFERROR(IF($B$2="Tonnes",AppAn.Data!L104,(AppAn.Data!L104*ozton*AppAn.Data!L$6)/1000000),"-")</f>
        <v>9.9682091752037927</v>
      </c>
      <c r="D22" s="87">
        <f>IFERROR(IF($B$2="Tonnes",AppAn.Data!M104,(AppAn.Data!M104*ozton*AppAn.Data!M$6)/1000000),"-")</f>
        <v>11.877328028291444</v>
      </c>
      <c r="E22" s="87">
        <f>IFERROR(IF($B$2="Tonnes",AppAn.Data!N104,(AppAn.Data!N104*ozton*AppAn.Data!N$6)/1000000),"-")</f>
        <v>10.665195315916309</v>
      </c>
      <c r="F22" s="87">
        <f>IFERROR(IF($B$2="Tonnes",AppAn.Data!O104,(AppAn.Data!O104*ozton*AppAn.Data!O$6)/1000000),"-")</f>
        <v>14.115592217406784</v>
      </c>
      <c r="G22" s="87">
        <f>IFERROR(IF($B$2="Tonnes",AppAn.Data!P104,(AppAn.Data!P104*ozton*AppAn.Data!P$6)/1000000),"-")</f>
        <v>9.942240021652438</v>
      </c>
      <c r="H22" s="87">
        <f>IFERROR(IF($B$2="Tonnes",AppAn.Data!Q104,(AppAn.Data!Q104*ozton*AppAn.Data!Q$6)/1000000),"-")</f>
        <v>8.748764879258724</v>
      </c>
      <c r="I22" s="87">
        <f>IFERROR(IF($B$2="Tonnes",AppAn.Data!R104,(AppAn.Data!R104*ozton*AppAn.Data!R$6)/1000000),"-")</f>
        <v>6.043707790245664</v>
      </c>
      <c r="J22" s="87">
        <f>IFERROR(IF($B$2="Tonnes",AppAn.Data!S104,(AppAn.Data!S104*ozton*AppAn.Data!S$6)/1000000),"-")</f>
        <v>5.5403057836242988</v>
      </c>
      <c r="K22" s="87">
        <f>IFERROR(IF($B$2="Tonnes",AppAn.Data!T104,(AppAn.Data!T104*ozton*AppAn.Data!T$6)/1000000),"-")</f>
        <v>5.769608730598037</v>
      </c>
      <c r="L22" s="87">
        <f>IFERROR(IF($B$2="Tonnes",AppAn.Data!U104,(AppAn.Data!U104*ozton*AppAn.Data!U$6)/1000000),"-")</f>
        <v>5.047993963376296</v>
      </c>
      <c r="M22" s="87">
        <f>IFERROR(IF($B$2="Tonnes",AppAn.Data!V104,(AppAn.Data!V104*ozton*AppAn.Data!V$6)/1000000),"-")</f>
        <v>5.1934039280684132</v>
      </c>
      <c r="N22" s="88" t="str">
        <f t="shared" si="0"/>
        <v>▲</v>
      </c>
      <c r="O22" s="129">
        <f t="shared" si="1"/>
        <v>2.8805494964352363</v>
      </c>
      <c r="P22" s="50"/>
      <c r="Q22" s="87">
        <f>IFERROR(IF($B$2="Tonnes",AppQt.Data!M129,(AppQt.Data!M129*ozton*AppQt.Data!M$7)/1000000),"-")</f>
        <v>2.7140232904774844</v>
      </c>
      <c r="R22" s="87">
        <f>IFERROR(IF($B$2="Tonnes",AppQt.Data!N129,(AppQt.Data!N129*ozton*AppQt.Data!N$7)/1000000),"-")</f>
        <v>2.7379147417743255</v>
      </c>
      <c r="S22" s="87">
        <f>IFERROR(IF($B$2="Tonnes",AppQt.Data!O129,(AppQt.Data!O129*ozton*AppQt.Data!O$7)/1000000),"-")</f>
        <v>2.8312129167582696</v>
      </c>
      <c r="T22" s="87">
        <f>IFERROR(IF($B$2="Tonnes",AppQt.Data!P129,(AppQt.Data!P129*ozton*AppQt.Data!P$7)/1000000),"-")</f>
        <v>1.6850582261937115</v>
      </c>
      <c r="U22" s="87">
        <f>IFERROR(IF($B$2="Tonnes",AppQt.Data!Q129,(AppQt.Data!Q129*ozton*AppQt.Data!Q$7)/1000000),"-")</f>
        <v>3.0285589615920259</v>
      </c>
      <c r="V22" s="87">
        <f>IFERROR(IF($B$2="Tonnes",AppQt.Data!R129,(AppQt.Data!R129*ozton*AppQt.Data!R$7)/1000000),"-")</f>
        <v>2.6745209210676841</v>
      </c>
      <c r="W22" s="87">
        <f>IFERROR(IF($B$2="Tonnes",AppQt.Data!S129,(AppQt.Data!S129*ozton*AppQt.Data!S$7)/1000000),"-")</f>
        <v>3.1044395222638346</v>
      </c>
      <c r="X22" s="87">
        <f>IFERROR(IF($B$2="Tonnes",AppQt.Data!T129,(AppQt.Data!T129*ozton*AppQt.Data!T$7)/1000000),"-")</f>
        <v>3.0698086233678996</v>
      </c>
      <c r="Y22" s="87">
        <f>IFERROR(IF($B$2="Tonnes",AppQt.Data!U129,(AppQt.Data!U129*ozton*AppQt.Data!U$7)/1000000),"-")</f>
        <v>2.9433113517335068</v>
      </c>
      <c r="Z22" s="87">
        <f>IFERROR(IF($B$2="Tonnes",AppQt.Data!V129,(AppQt.Data!V129*ozton*AppQt.Data!V$7)/1000000),"-")</f>
        <v>2.4927131570520178</v>
      </c>
      <c r="AA22" s="87">
        <f>IFERROR(IF($B$2="Tonnes",AppQt.Data!W129,(AppQt.Data!W129*ozton*AppQt.Data!W$7)/1000000),"-")</f>
        <v>2.2985349147038749</v>
      </c>
      <c r="AB22" s="87">
        <f>IFERROR(IF($B$2="Tonnes",AppQt.Data!X129,(AppQt.Data!X129*ozton*AppQt.Data!X$7)/1000000),"-")</f>
        <v>2.9306358924269098</v>
      </c>
      <c r="AC22" s="87">
        <f>IFERROR(IF($B$2="Tonnes",AppQt.Data!Y129,(AppQt.Data!Y129*ozton*AppQt.Data!Y$7)/1000000),"-")</f>
        <v>3.6690095528317404</v>
      </c>
      <c r="AD22" s="87">
        <f>IFERROR(IF($B$2="Tonnes",AppQt.Data!Z129,(AppQt.Data!Z129*ozton*AppQt.Data!Z$7)/1000000),"-")</f>
        <v>4.7064784745608552</v>
      </c>
      <c r="AE22" s="87">
        <f>IFERROR(IF($B$2="Tonnes",AppQt.Data!AA129,(AppQt.Data!AA129*ozton*AppQt.Data!AA$7)/1000000),"-")</f>
        <v>3.4655313602267444</v>
      </c>
      <c r="AF22" s="87">
        <f>IFERROR(IF($B$2="Tonnes",AppQt.Data!AB129,(AppQt.Data!AB129*ozton*AppQt.Data!AB$7)/1000000),"-")</f>
        <v>2.2745728297874432</v>
      </c>
      <c r="AG22" s="87">
        <f>IFERROR(IF($B$2="Tonnes",AppQt.Data!AC129,(AppQt.Data!AC129*ozton*AppQt.Data!AC$7)/1000000),"-")</f>
        <v>3.2200879646647675</v>
      </c>
      <c r="AH22" s="87">
        <f>IFERROR(IF($B$2="Tonnes",AppQt.Data!AD129,(AppQt.Data!AD129*ozton*AppQt.Data!AD$7)/1000000),"-")</f>
        <v>2.6965468319202675</v>
      </c>
      <c r="AI22" s="87">
        <f>IFERROR(IF($B$2="Tonnes",AppQt.Data!AE129,(AppQt.Data!AE129*ozton*AppQt.Data!AE$7)/1000000),"-")</f>
        <v>2.0705129019114992</v>
      </c>
      <c r="AJ22" s="87">
        <f>IFERROR(IF($B$2="Tonnes",AppQt.Data!AF129,(AppQt.Data!AF129*ozton*AppQt.Data!AF$7)/1000000),"-")</f>
        <v>1.9550923231559043</v>
      </c>
      <c r="AK22" s="87">
        <f>IFERROR(IF($B$2="Tonnes",AppQt.Data!AG129,(AppQt.Data!AG129*ozton*AppQt.Data!AG$7)/1000000),"-")</f>
        <v>2.8980791681982909</v>
      </c>
      <c r="AL22" s="87">
        <f>IFERROR(IF($B$2="Tonnes",AppQt.Data!AH129,(AppQt.Data!AH129*ozton*AppQt.Data!AH$7)/1000000),"-")</f>
        <v>2.2920648071322272</v>
      </c>
      <c r="AM22" s="87">
        <f>IFERROR(IF($B$2="Tonnes",AppQt.Data!AI129,(AppQt.Data!AI129*ozton*AppQt.Data!AI$7)/1000000),"-")</f>
        <v>1.7599359666247743</v>
      </c>
      <c r="AN22" s="87">
        <f>IFERROR(IF($B$2="Tonnes",AppQt.Data!AJ129,(AppQt.Data!AJ129*ozton*AppQt.Data!AJ$7)/1000000),"-")</f>
        <v>1.7986849373034322</v>
      </c>
      <c r="AO22" s="87">
        <f>IFERROR(IF($B$2="Tonnes",AppQt.Data!AK129,(AppQt.Data!AK129*ozton*AppQt.Data!AK$7)/1000000),"-")</f>
        <v>2.173559376148718</v>
      </c>
      <c r="AP22" s="87">
        <f>IFERROR(IF($B$2="Tonnes",AppQt.Data!AL129,(AppQt.Data!AL129*ozton*AppQt.Data!AL$7)/1000000),"-")</f>
        <v>1.3752388842793364</v>
      </c>
      <c r="AQ22" s="87">
        <f>IFERROR(IF($B$2="Tonnes",AppQt.Data!AM129,(AppQt.Data!AM129*ozton*AppQt.Data!AM$7)/1000000),"-")</f>
        <v>1.0559615799748645</v>
      </c>
      <c r="AR22" s="87">
        <f>IFERROR(IF($B$2="Tonnes",AppQt.Data!AN129,(AppQt.Data!AN129*ozton*AppQt.Data!AN$7)/1000000),"-")</f>
        <v>1.4389479498427458</v>
      </c>
      <c r="AS22" s="87">
        <f>IFERROR(IF($B$2="Tonnes",AppQt.Data!AO129,(AppQt.Data!AO129*ozton*AppQt.Data!AO$7)/1000000),"-")</f>
        <v>1.9562034385338465</v>
      </c>
      <c r="AT22" s="87">
        <f>IFERROR(IF($B$2="Tonnes",AppQt.Data!AP129,(AppQt.Data!AP129*ozton*AppQt.Data!AP$7)/1000000),"-")</f>
        <v>1.3064769400653695</v>
      </c>
      <c r="AU22" s="87">
        <f>IFERROR(IF($B$2="Tonnes",AppQt.Data!AQ129,(AppQt.Data!AQ129*ozton*AppQt.Data!AQ$7)/1000000),"-")</f>
        <v>0.98257225016661154</v>
      </c>
      <c r="AV22" s="87">
        <f>IFERROR(IF($B$2="Tonnes",AppQt.Data!AR129,(AppQt.Data!AR129*ozton*AppQt.Data!AR$7)/1000000),"-")</f>
        <v>1.2950531548584714</v>
      </c>
      <c r="AW22" s="87">
        <f>IFERROR(IF($B$2="Tonnes",AppQt.Data!AS129,(AppQt.Data!AS129*ozton*AppQt.Data!AS$7)/1000000),"-")</f>
        <v>1.7214590259097848</v>
      </c>
      <c r="AX22" s="87">
        <f>IFERROR(IF($B$2="Tonnes",AppQt.Data!AT129,(AppQt.Data!AT129*ozton*AppQt.Data!AT$7)/1000000),"-")</f>
        <v>1.4893837116745212</v>
      </c>
      <c r="AY22" s="87">
        <f>IFERROR(IF($B$2="Tonnes",AppQt.Data!AU129,(AppQt.Data!AU129*ozton*AppQt.Data!AU$7)/1000000),"-")</f>
        <v>1.4197667433157048</v>
      </c>
      <c r="AZ22" s="87">
        <f>IFERROR(IF($B$2="Tonnes",AppQt.Data!AV129,(AppQt.Data!AV129*ozton*AppQt.Data!AV$7)/1000000),"-")</f>
        <v>1.1389992496980255</v>
      </c>
      <c r="BA22" s="87">
        <f>IFERROR(IF($B$2="Tonnes",AppQt.Data!AW129,(AppQt.Data!AW129*ozton*AppQt.Data!AW$7)/1000000),"-")</f>
        <v>1.6353860746142956</v>
      </c>
      <c r="BB22" s="87">
        <f>IFERROR(IF($B$2="Tonnes",AppQt.Data!AX129,(AppQt.Data!AX129*ozton*AppQt.Data!AX$7)/1000000),"-")</f>
        <v>1.3367218812278827</v>
      </c>
      <c r="BC22" s="87">
        <f>IFERROR(IF($B$2="Tonnes",AppQt.Data!AY129,(AppQt.Data!AY129*ozton*AppQt.Data!AY$7)/1000000),"-")</f>
        <v>0.99383672032099335</v>
      </c>
      <c r="BD22" s="87">
        <f>IFERROR(IF($B$2="Tonnes",AppQt.Data!AZ129,(AppQt.Data!AZ129*ozton*AppQt.Data!AZ$7)/1000000),"-")</f>
        <v>1.0820492872131242</v>
      </c>
      <c r="BE22" s="87">
        <f>IFERROR(IF($B$2="Tonnes",AppQt.Data!BA129,(AppQt.Data!BA129*ozton*AppQt.Data!BA$7)/1000000),"-")</f>
        <v>1.7989246820757252</v>
      </c>
      <c r="BF22" s="87">
        <f>IFERROR(IF($B$2="Tonnes",AppQt.Data!BB129,(AppQt.Data!BB129*ozton*AppQt.Data!BB$7)/1000000),"-")</f>
        <v>0.80203312873672961</v>
      </c>
      <c r="BG22" s="87">
        <f>IFERROR(IF($B$2="Tonnes",AppQt.Data!BC129,(AppQt.Data!BC129*ozton*AppQt.Data!BC$7)/1000000),"-")</f>
        <v>1.3913714084493907</v>
      </c>
      <c r="BH22" s="87">
        <f>IFERROR(IF($B$2="Tonnes",AppQt.Data!BD129,(AppQt.Data!BD129*ozton*AppQt.Data!BD$7)/1000000),"-")</f>
        <v>1.2010747088065681</v>
      </c>
      <c r="BI22" s="88" t="str">
        <f t="shared" si="2"/>
        <v>▲</v>
      </c>
      <c r="BJ22" s="129">
        <f t="shared" si="3"/>
        <v>11.000000000000011</v>
      </c>
    </row>
    <row r="23" spans="1:62" ht="13.8">
      <c r="A23" s="50"/>
      <c r="B23" s="94" t="s">
        <v>79</v>
      </c>
      <c r="C23" s="87">
        <f>IFERROR(IF($B$2="Tonnes",AppAn.Data!L105,(AppAn.Data!L105*ozton*AppAn.Data!L$6)/1000000),"-")</f>
        <v>1.3546831794204088</v>
      </c>
      <c r="D23" s="87">
        <f>IFERROR(IF($B$2="Tonnes",AppAn.Data!M105,(AppAn.Data!M105*ozton*AppAn.Data!M$6)/1000000),"-")</f>
        <v>1.2899394082185687</v>
      </c>
      <c r="E23" s="87">
        <f>IFERROR(IF($B$2="Tonnes",AppAn.Data!N105,(AppAn.Data!N105*ozton*AppAn.Data!N$6)/1000000),"-")</f>
        <v>1.6272394960545835</v>
      </c>
      <c r="F23" s="87">
        <f>IFERROR(IF($B$2="Tonnes",AppAn.Data!O105,(AppAn.Data!O105*ozton*AppAn.Data!O$6)/1000000),"-")</f>
        <v>3.8180236437500006</v>
      </c>
      <c r="G23" s="87">
        <f>IFERROR(IF($B$2="Tonnes",AppAn.Data!P105,(AppAn.Data!P105*ozton*AppAn.Data!P$6)/1000000),"-")</f>
        <v>3.5764359600000004</v>
      </c>
      <c r="H23" s="87">
        <f>IFERROR(IF($B$2="Tonnes",AppAn.Data!Q105,(AppAn.Data!Q105*ozton*AppAn.Data!Q$6)/1000000),"-")</f>
        <v>2.9946920960000005</v>
      </c>
      <c r="I23" s="87">
        <f>IFERROR(IF($B$2="Tonnes",AppAn.Data!R105,(AppAn.Data!R105*ozton*AppAn.Data!R$6)/1000000),"-")</f>
        <v>2.4617119084000008</v>
      </c>
      <c r="J23" s="87">
        <f>IFERROR(IF($B$2="Tonnes",AppAn.Data!S105,(AppAn.Data!S105*ozton*AppAn.Data!S$6)/1000000),"-")</f>
        <v>2.6222649882040008</v>
      </c>
      <c r="K23" s="87">
        <f>IFERROR(IF($B$2="Tonnes",AppAn.Data!T105,(AppAn.Data!T105*ozton*AppAn.Data!T$6)/1000000),"-")</f>
        <v>2.956364029708201</v>
      </c>
      <c r="L23" s="87">
        <f>IFERROR(IF($B$2="Tonnes",AppAn.Data!U105,(AppAn.Data!U105*ozton*AppAn.Data!U$6)/1000000),"-")</f>
        <v>2.5599123445317007</v>
      </c>
      <c r="M23" s="87">
        <f>IFERROR(IF($B$2="Tonnes",AppAn.Data!V105,(AppAn.Data!V105*ozton*AppAn.Data!V$6)/1000000),"-")</f>
        <v>2.7222822429515126</v>
      </c>
      <c r="N23" s="88" t="str">
        <f t="shared" si="0"/>
        <v>▲</v>
      </c>
      <c r="O23" s="129">
        <f t="shared" si="1"/>
        <v>6.342791336846143</v>
      </c>
      <c r="P23" s="50"/>
      <c r="Q23" s="87">
        <f>IFERROR(IF($B$2="Tonnes",AppQt.Data!M130,(AppQt.Data!M130*ozton*AppQt.Data!M$7)/1000000),"-")</f>
        <v>0.37996750558158038</v>
      </c>
      <c r="R23" s="87">
        <f>IFERROR(IF($B$2="Tonnes",AppQt.Data!N130,(AppQt.Data!N130*ozton*AppQt.Data!N$7)/1000000),"-")</f>
        <v>0.26995125837237061</v>
      </c>
      <c r="S23" s="87">
        <f>IFERROR(IF($B$2="Tonnes",AppQt.Data!O130,(AppQt.Data!O130*ozton*AppQt.Data!O$7)/1000000),"-")</f>
        <v>0.42487814593092649</v>
      </c>
      <c r="T23" s="87">
        <f>IFERROR(IF($B$2="Tonnes",AppQt.Data!P130,(AppQt.Data!P130*ozton*AppQt.Data!P$7)/1000000),"-")</f>
        <v>0.27988626953553142</v>
      </c>
      <c r="U23" s="87">
        <f>IFERROR(IF($B$2="Tonnes",AppQt.Data!Q130,(AppQt.Data!Q130*ozton*AppQt.Data!Q$7)/1000000),"-")</f>
        <v>0.38332071004553514</v>
      </c>
      <c r="V23" s="87">
        <f>IFERROR(IF($B$2="Tonnes",AppQt.Data!R130,(AppQt.Data!R130*ozton*AppQt.Data!R$7)/1000000),"-")</f>
        <v>0.25198939643824958</v>
      </c>
      <c r="W23" s="87">
        <f>IFERROR(IF($B$2="Tonnes",AppQt.Data!S130,(AppQt.Data!S130*ozton*AppQt.Data!S$7)/1000000),"-")</f>
        <v>0.40397879287649902</v>
      </c>
      <c r="X23" s="87">
        <f>IFERROR(IF($B$2="Tonnes",AppQt.Data!T130,(AppQt.Data!T130*ozton*AppQt.Data!T$7)/1000000),"-")</f>
        <v>0.25065050885828499</v>
      </c>
      <c r="Y23" s="87">
        <f>IFERROR(IF($B$2="Tonnes",AppQt.Data!U130,(AppQt.Data!U130*ozton*AppQt.Data!U$7)/1000000),"-")</f>
        <v>0.49404867706250005</v>
      </c>
      <c r="Z23" s="87">
        <f>IFERROR(IF($B$2="Tonnes",AppQt.Data!V130,(AppQt.Data!V130*ozton*AppQt.Data!V$7)/1000000),"-")</f>
        <v>0.31576794813333336</v>
      </c>
      <c r="AA23" s="87">
        <f>IFERROR(IF($B$2="Tonnes",AppQt.Data!W130,(AppQt.Data!W130*ozton*AppQt.Data!W$7)/1000000),"-")</f>
        <v>0.44345354476874999</v>
      </c>
      <c r="AB23" s="87">
        <f>IFERROR(IF($B$2="Tonnes",AppQt.Data!X130,(AppQt.Data!X130*ozton*AppQt.Data!X$7)/1000000),"-")</f>
        <v>0.37396932609</v>
      </c>
      <c r="AC23" s="87">
        <f>IFERROR(IF($B$2="Tonnes",AppQt.Data!Y130,(AppQt.Data!Y130*ozton*AppQt.Data!Y$7)/1000000),"-")</f>
        <v>0.65432286250000016</v>
      </c>
      <c r="AD23" s="87">
        <f>IFERROR(IF($B$2="Tonnes",AppQt.Data!Z130,(AppQt.Data!Z130*ozton*AppQt.Data!Z$7)/1000000),"-")</f>
        <v>1.281220475</v>
      </c>
      <c r="AE23" s="87">
        <f>IFERROR(IF($B$2="Tonnes",AppQt.Data!AA130,(AppQt.Data!AA130*ozton*AppQt.Data!AA$7)/1000000),"-")</f>
        <v>0.96835390625000017</v>
      </c>
      <c r="AF23" s="87">
        <f>IFERROR(IF($B$2="Tonnes",AppQt.Data!AB130,(AppQt.Data!AB130*ozton*AppQt.Data!AB$7)/1000000),"-")</f>
        <v>0.91412640000000012</v>
      </c>
      <c r="AG23" s="87">
        <f>IFERROR(IF($B$2="Tonnes",AppQt.Data!AC130,(AppQt.Data!AC130*ozton*AppQt.Data!AC$7)/1000000),"-")</f>
        <v>0.90256052000000009</v>
      </c>
      <c r="AH23" s="87">
        <f>IFERROR(IF($B$2="Tonnes",AppQt.Data!AD130,(AppQt.Data!AD130*ozton*AppQt.Data!AD$7)/1000000),"-")</f>
        <v>1.03425872</v>
      </c>
      <c r="AI23" s="87">
        <f>IFERROR(IF($B$2="Tonnes",AppQt.Data!AE130,(AppQt.Data!AE130*ozton*AppQt.Data!AE$7)/1000000),"-")</f>
        <v>0.78366200000000019</v>
      </c>
      <c r="AJ23" s="87">
        <f>IFERROR(IF($B$2="Tonnes",AppQt.Data!AF130,(AppQt.Data!AF130*ozton*AppQt.Data!AF$7)/1000000),"-")</f>
        <v>0.85595472000000006</v>
      </c>
      <c r="AK23" s="87">
        <f>IFERROR(IF($B$2="Tonnes",AppQt.Data!AG130,(AppQt.Data!AG130*ozton*AppQt.Data!AG$7)/1000000),"-")</f>
        <v>0.81611810400000018</v>
      </c>
      <c r="AL23" s="87">
        <f>IFERROR(IF($B$2="Tonnes",AppQt.Data!AH130,(AppQt.Data!AH130*ozton*AppQt.Data!AH$7)/1000000),"-")</f>
        <v>0.82740697600000013</v>
      </c>
      <c r="AM23" s="87">
        <f>IFERROR(IF($B$2="Tonnes",AppQt.Data!AI130,(AppQt.Data!AI130*ozton*AppQt.Data!AI$7)/1000000),"-")</f>
        <v>0.62692960000000009</v>
      </c>
      <c r="AN23" s="87">
        <f>IFERROR(IF($B$2="Tonnes",AppQt.Data!AJ130,(AppQt.Data!AJ130*ozton*AppQt.Data!AJ$7)/1000000),"-")</f>
        <v>0.72423741600000002</v>
      </c>
      <c r="AO23" s="87">
        <f>IFERROR(IF($B$2="Tonnes",AppQt.Data!AK130,(AppQt.Data!AK130*ozton*AppQt.Data!AK$7)/1000000),"-")</f>
        <v>0.68264084400000014</v>
      </c>
      <c r="AP23" s="87">
        <f>IFERROR(IF($B$2="Tonnes",AppQt.Data!AL130,(AppQt.Data!AL130*ozton*AppQt.Data!AL$7)/1000000),"-")</f>
        <v>0.66192558080000019</v>
      </c>
      <c r="AQ23" s="87">
        <f>IFERROR(IF($B$2="Tonnes",AppQt.Data!AM130,(AppQt.Data!AM130*ozton*AppQt.Data!AM$7)/1000000),"-")</f>
        <v>0.50154368000000016</v>
      </c>
      <c r="AR23" s="87">
        <f>IFERROR(IF($B$2="Tonnes",AppQt.Data!AN130,(AppQt.Data!AN130*ozton*AppQt.Data!AN$7)/1000000),"-")</f>
        <v>0.61560180360000005</v>
      </c>
      <c r="AS23" s="87">
        <f>IFERROR(IF($B$2="Tonnes",AppQt.Data!AO130,(AppQt.Data!AO130*ozton*AppQt.Data!AO$7)/1000000),"-")</f>
        <v>0.71503386818400017</v>
      </c>
      <c r="AT23" s="87">
        <f>IFERROR(IF($B$2="Tonnes",AppQt.Data!AP130,(AppQt.Data!AP130*ozton*AppQt.Data!AP$7)/1000000),"-")</f>
        <v>0.72510938624000021</v>
      </c>
      <c r="AU23" s="87">
        <f>IFERROR(IF($B$2="Tonnes",AppQt.Data!AQ130,(AppQt.Data!AQ130*ozton*AppQt.Data!AQ$7)/1000000),"-")</f>
        <v>0.53573984000000019</v>
      </c>
      <c r="AV23" s="87">
        <f>IFERROR(IF($B$2="Tonnes",AppQt.Data!AR130,(AppQt.Data!AR130*ozton*AppQt.Data!AR$7)/1000000),"-")</f>
        <v>0.64638189378000011</v>
      </c>
      <c r="AW23" s="87">
        <f>IFERROR(IF($B$2="Tonnes",AppQt.Data!AS130,(AppQt.Data!AS130*ozton*AppQt.Data!AS$7)/1000000),"-")</f>
        <v>0.78358092437520022</v>
      </c>
      <c r="AX23" s="87">
        <f>IFERROR(IF($B$2="Tonnes",AppQt.Data!AT130,(AppQt.Data!AT130*ozton*AppQt.Data!AT$7)/1000000),"-")</f>
        <v>0.79762032486400036</v>
      </c>
      <c r="AY23" s="87">
        <f>IFERROR(IF($B$2="Tonnes",AppQt.Data!AU130,(AppQt.Data!AU130*ozton*AppQt.Data!AU$7)/1000000),"-")</f>
        <v>0.69646179200000025</v>
      </c>
      <c r="AZ23" s="87">
        <f>IFERROR(IF($B$2="Tonnes",AppQt.Data!AV130,(AppQt.Data!AV130*ozton*AppQt.Data!AV$7)/1000000),"-")</f>
        <v>0.67870098846900007</v>
      </c>
      <c r="BA23" s="87">
        <f>IFERROR(IF($B$2="Tonnes",AppQt.Data!AW130,(AppQt.Data!AW130*ozton*AppQt.Data!AW$7)/1000000),"-")</f>
        <v>0.78358092437520022</v>
      </c>
      <c r="BB23" s="87">
        <f>IFERROR(IF($B$2="Tonnes",AppQt.Data!AX130,(AppQt.Data!AX130*ozton*AppQt.Data!AX$7)/1000000),"-")</f>
        <v>0.67797727613440029</v>
      </c>
      <c r="BC23" s="87">
        <f>IFERROR(IF($B$2="Tonnes",AppQt.Data!AY130,(AppQt.Data!AY130*ozton*AppQt.Data!AY$7)/1000000),"-")</f>
        <v>0.48752325440000016</v>
      </c>
      <c r="BD23" s="87">
        <f>IFERROR(IF($B$2="Tonnes",AppQt.Data!AZ130,(AppQt.Data!AZ130*ozton*AppQt.Data!AZ$7)/1000000),"-")</f>
        <v>0.61083088962210019</v>
      </c>
      <c r="BE23" s="87">
        <f>IFERROR(IF($B$2="Tonnes",AppQt.Data!BA130,(AppQt.Data!BA130*ozton*AppQt.Data!BA$7)/1000000),"-")</f>
        <v>0.82275997059396022</v>
      </c>
      <c r="BF23" s="87">
        <f>IFERROR(IF($B$2="Tonnes",AppQt.Data!BB130,(AppQt.Data!BB130*ozton*AppQt.Data!BB$7)/1000000),"-")</f>
        <v>0.50848295710080016</v>
      </c>
      <c r="BG23" s="87">
        <f>IFERROR(IF($B$2="Tonnes",AppQt.Data!BC130,(AppQt.Data!BC130*ozton*AppQt.Data!BC$7)/1000000),"-")</f>
        <v>0.70690871888000018</v>
      </c>
      <c r="BH23" s="87">
        <f>IFERROR(IF($B$2="Tonnes",AppQt.Data!BD130,(AppQt.Data!BD130*ozton*AppQt.Data!BD$7)/1000000),"-")</f>
        <v>0.68413059637675222</v>
      </c>
      <c r="BI23" s="88" t="str">
        <f t="shared" si="2"/>
        <v>▲</v>
      </c>
      <c r="BJ23" s="129">
        <f t="shared" si="3"/>
        <v>12.000000000000011</v>
      </c>
    </row>
    <row r="24" spans="1:62" ht="13.8">
      <c r="A24" s="50"/>
      <c r="B24" s="94" t="s">
        <v>80</v>
      </c>
      <c r="C24" s="87">
        <f>IFERROR(IF($B$2="Tonnes",AppAn.Data!L106,(AppAn.Data!L106*ozton*AppAn.Data!L$6)/1000000),"-")</f>
        <v>2.3475046042148797</v>
      </c>
      <c r="D24" s="87">
        <f>IFERROR(IF($B$2="Tonnes",AppAn.Data!M106,(AppAn.Data!M106*ozton*AppAn.Data!M$6)/1000000),"-")</f>
        <v>2.3374828014036817</v>
      </c>
      <c r="E24" s="87">
        <f>IFERROR(IF($B$2="Tonnes",AppAn.Data!N106,(AppAn.Data!N106*ozton*AppAn.Data!N$6)/1000000),"-")</f>
        <v>2.1262588135822029</v>
      </c>
      <c r="F24" s="87">
        <f>IFERROR(IF($B$2="Tonnes",AppAn.Data!O106,(AppAn.Data!O106*ozton*AppAn.Data!O$6)/1000000),"-")</f>
        <v>7.1191585397033581</v>
      </c>
      <c r="G24" s="87">
        <f>IFERROR(IF($B$2="Tonnes",AppAn.Data!P106,(AppAn.Data!P106*ozton*AppAn.Data!P$6)/1000000),"-")</f>
        <v>6.0221600775114599</v>
      </c>
      <c r="H24" s="87">
        <f>IFERROR(IF($B$2="Tonnes",AppAn.Data!Q106,(AppAn.Data!Q106*ozton*AppAn.Data!Q$6)/1000000),"-")</f>
        <v>4.916108073316976</v>
      </c>
      <c r="I24" s="87">
        <f>IFERROR(IF($B$2="Tonnes",AppAn.Data!R106,(AppAn.Data!R106*ozton*AppAn.Data!R$6)/1000000),"-")</f>
        <v>2.6974356951009928</v>
      </c>
      <c r="J24" s="87">
        <f>IFERROR(IF($B$2="Tonnes",AppAn.Data!S106,(AppAn.Data!S106*ozton*AppAn.Data!S$6)/1000000),"-")</f>
        <v>2.4742524875252387</v>
      </c>
      <c r="K24" s="87">
        <f>IFERROR(IF($B$2="Tonnes",AppAn.Data!T106,(AppAn.Data!T106*ozton*AppAn.Data!T$6)/1000000),"-")</f>
        <v>2.6135931350848232</v>
      </c>
      <c r="L24" s="87">
        <f>IFERROR(IF($B$2="Tonnes",AppAn.Data!U106,(AppAn.Data!U106*ozton*AppAn.Data!U$6)/1000000),"-")</f>
        <v>2.4619012330269054</v>
      </c>
      <c r="M24" s="87">
        <f>IFERROR(IF($B$2="Tonnes",AppAn.Data!V106,(AppAn.Data!V106*ozton*AppAn.Data!V$6)/1000000),"-")</f>
        <v>2.1638375358354809</v>
      </c>
      <c r="N24" s="88" t="str">
        <f t="shared" si="0"/>
        <v>▼</v>
      </c>
      <c r="O24" s="129">
        <f t="shared" si="1"/>
        <v>-12.107053410300928</v>
      </c>
      <c r="P24" s="50"/>
      <c r="Q24" s="87">
        <f>IFERROR(IF($B$2="Tonnes",AppQt.Data!M131,(AppQt.Data!M131*ozton*AppQt.Data!M$7)/1000000),"-")</f>
        <v>0.57690011027049848</v>
      </c>
      <c r="R24" s="87">
        <f>IFERROR(IF($B$2="Tonnes",AppQt.Data!N131,(AppQt.Data!N131*ozton*AppQt.Data!N$7)/1000000),"-")</f>
        <v>0.59358643504241049</v>
      </c>
      <c r="S24" s="87">
        <f>IFERROR(IF($B$2="Tonnes",AppQt.Data!O131,(AppQt.Data!O131*ozton*AppQt.Data!O$7)/1000000),"-")</f>
        <v>0.49198304380301305</v>
      </c>
      <c r="T24" s="87">
        <f>IFERROR(IF($B$2="Tonnes",AppQt.Data!P131,(AppQt.Data!P131*ozton*AppQt.Data!P$7)/1000000),"-")</f>
        <v>0.68503501509895759</v>
      </c>
      <c r="U24" s="87">
        <f>IFERROR(IF($B$2="Tonnes",AppQt.Data!Q131,(AppQt.Data!Q131*ozton*AppQt.Data!Q$7)/1000000),"-")</f>
        <v>0.435006167895364</v>
      </c>
      <c r="V24" s="87">
        <f>IFERROR(IF($B$2="Tonnes",AppQt.Data!R131,(AppQt.Data!R131*ozton*AppQt.Data!R$7)/1000000),"-")</f>
        <v>0.48293495283779664</v>
      </c>
      <c r="W24" s="87">
        <f>IFERROR(IF($B$2="Tonnes",AppQt.Data!S131,(AppQt.Data!S131*ozton*AppQt.Data!S$7)/1000000),"-")</f>
        <v>0.65123214885879466</v>
      </c>
      <c r="X24" s="87">
        <f>IFERROR(IF($B$2="Tonnes",AppQt.Data!T131,(AppQt.Data!T131*ozton*AppQt.Data!T$7)/1000000),"-")</f>
        <v>0.76830953181172612</v>
      </c>
      <c r="Y24" s="87">
        <f>IFERROR(IF($B$2="Tonnes",AppQt.Data!U131,(AppQt.Data!U131*ozton*AppQt.Data!U$7)/1000000),"-")</f>
        <v>0.47258887050162085</v>
      </c>
      <c r="Z24" s="87">
        <f>IFERROR(IF($B$2="Tonnes",AppQt.Data!V131,(AppQt.Data!V131*ozton*AppQt.Data!V$7)/1000000),"-")</f>
        <v>0.50489987088356092</v>
      </c>
      <c r="AA24" s="87">
        <f>IFERROR(IF($B$2="Tonnes",AppQt.Data!W131,(AppQt.Data!W131*ozton*AppQt.Data!W$7)/1000000),"-")</f>
        <v>0.58906575315100573</v>
      </c>
      <c r="AB24" s="87">
        <f>IFERROR(IF($B$2="Tonnes",AppQt.Data!X131,(AppQt.Data!X131*ozton*AppQt.Data!X$7)/1000000),"-")</f>
        <v>0.55970431904601536</v>
      </c>
      <c r="AC24" s="87">
        <f>IFERROR(IF($B$2="Tonnes",AppQt.Data!Y131,(AppQt.Data!Y131*ozton*AppQt.Data!Y$7)/1000000),"-")</f>
        <v>0.77302459042730887</v>
      </c>
      <c r="AD24" s="87">
        <f>IFERROR(IF($B$2="Tonnes",AppQt.Data!Z131,(AppQt.Data!Z131*ozton*AppQt.Data!Z$7)/1000000),"-")</f>
        <v>2.5434857687892443</v>
      </c>
      <c r="AE24" s="87">
        <f>IFERROR(IF($B$2="Tonnes",AppQt.Data!AA131,(AppQt.Data!AA131*ozton*AppQt.Data!AA$7)/1000000),"-")</f>
        <v>2.1249798234789252</v>
      </c>
      <c r="AF24" s="87">
        <f>IFERROR(IF($B$2="Tonnes",AppQt.Data!AB131,(AppQt.Data!AB131*ozton*AppQt.Data!AB$7)/1000000),"-")</f>
        <v>1.6776683570078794</v>
      </c>
      <c r="AG24" s="87">
        <f>IFERROR(IF($B$2="Tonnes",AppQt.Data!AC131,(AppQt.Data!AC131*ozton*AppQt.Data!AC$7)/1000000),"-")</f>
        <v>1.6749067767669237</v>
      </c>
      <c r="AH24" s="87">
        <f>IFERROR(IF($B$2="Tonnes",AppQt.Data!AD131,(AppQt.Data!AD131*ozton*AppQt.Data!AD$7)/1000000),"-")</f>
        <v>1.5716806197433126</v>
      </c>
      <c r="AI24" s="87">
        <f>IFERROR(IF($B$2="Tonnes",AppQt.Data!AE131,(AppQt.Data!AE131*ozton*AppQt.Data!AE$7)/1000000),"-")</f>
        <v>1.4260527028221739</v>
      </c>
      <c r="AJ24" s="87">
        <f>IFERROR(IF($B$2="Tonnes",AppQt.Data!AF131,(AppQt.Data!AF131*ozton*AppQt.Data!AF$7)/1000000),"-")</f>
        <v>1.3495199781790499</v>
      </c>
      <c r="AK24" s="87">
        <f>IFERROR(IF($B$2="Tonnes",AppQt.Data!AG131,(AppQt.Data!AG131*ozton*AppQt.Data!AG$7)/1000000),"-")</f>
        <v>1.1154659254483859</v>
      </c>
      <c r="AL24" s="87">
        <f>IFERROR(IF($B$2="Tonnes",AppQt.Data!AH131,(AppQt.Data!AH131*ozton*AppQt.Data!AH$7)/1000000),"-")</f>
        <v>1.1574458752988295</v>
      </c>
      <c r="AM24" s="87">
        <f>IFERROR(IF($B$2="Tonnes",AppQt.Data!AI131,(AppQt.Data!AI131*ozton*AppQt.Data!AI$7)/1000000),"-")</f>
        <v>1.4191405247691922</v>
      </c>
      <c r="AN24" s="87">
        <f>IFERROR(IF($B$2="Tonnes",AppQt.Data!AJ131,(AppQt.Data!AJ131*ozton*AppQt.Data!AJ$7)/1000000),"-")</f>
        <v>1.2240557478005687</v>
      </c>
      <c r="AO24" s="87">
        <f>IFERROR(IF($B$2="Tonnes",AppQt.Data!AK131,(AppQt.Data!AK131*ozton*AppQt.Data!AK$7)/1000000),"-")</f>
        <v>0.61350625899661226</v>
      </c>
      <c r="AP24" s="87">
        <f>IFERROR(IF($B$2="Tonnes",AppQt.Data!AL131,(AppQt.Data!AL131*ozton*AppQt.Data!AL$7)/1000000),"-")</f>
        <v>0.57872293764941474</v>
      </c>
      <c r="AQ24" s="87">
        <f>IFERROR(IF($B$2="Tonnes",AppQt.Data!AM131,(AppQt.Data!AM131*ozton*AppQt.Data!AM$7)/1000000),"-")</f>
        <v>0.70957026238459608</v>
      </c>
      <c r="AR24" s="87">
        <f>IFERROR(IF($B$2="Tonnes",AppQt.Data!AN131,(AppQt.Data!AN131*ozton*AppQt.Data!AN$7)/1000000),"-")</f>
        <v>0.79563623607036971</v>
      </c>
      <c r="AS24" s="87">
        <f>IFERROR(IF($B$2="Tonnes",AppQt.Data!AO131,(AppQt.Data!AO131*ozton*AppQt.Data!AO$7)/1000000),"-")</f>
        <v>0.55215563309695104</v>
      </c>
      <c r="AT24" s="87">
        <f>IFERROR(IF($B$2="Tonnes",AppQt.Data!AP131,(AppQt.Data!AP131*ozton*AppQt.Data!AP$7)/1000000),"-")</f>
        <v>0.50522512456793911</v>
      </c>
      <c r="AU24" s="87">
        <f>IFERROR(IF($B$2="Tonnes",AppQt.Data!AQ131,(AppQt.Data!AQ131*ozton*AppQt.Data!AQ$7)/1000000),"-")</f>
        <v>0.67693003031490462</v>
      </c>
      <c r="AV24" s="87">
        <f>IFERROR(IF($B$2="Tonnes",AppQt.Data!AR131,(AppQt.Data!AR131*ozton*AppQt.Data!AR$7)/1000000),"-")</f>
        <v>0.73994169954544375</v>
      </c>
      <c r="AW24" s="87">
        <f>IFERROR(IF($B$2="Tonnes",AppQt.Data!AS131,(AppQt.Data!AS131*ozton*AppQt.Data!AS$7)/1000000),"-")</f>
        <v>0.52454785144210347</v>
      </c>
      <c r="AX24" s="87">
        <f>IFERROR(IF($B$2="Tonnes",AppQt.Data!AT131,(AppQt.Data!AT131*ozton*AppQt.Data!AT$7)/1000000),"-")</f>
        <v>0.53048638079633603</v>
      </c>
      <c r="AY24" s="87">
        <f>IFERROR(IF($B$2="Tonnes",AppQt.Data!AU131,(AppQt.Data!AU131*ozton*AppQt.Data!AU$7)/1000000),"-")</f>
        <v>0.74462303334639501</v>
      </c>
      <c r="AZ24" s="87">
        <f>IFERROR(IF($B$2="Tonnes",AppQt.Data!AV131,(AppQt.Data!AV131*ozton*AppQt.Data!AV$7)/1000000),"-")</f>
        <v>0.81393586949998831</v>
      </c>
      <c r="BA24" s="87">
        <f>IFERROR(IF($B$2="Tonnes",AppQt.Data!AW131,(AppQt.Data!AW131*ozton*AppQt.Data!AW$7)/1000000),"-")</f>
        <v>0.55077524401420863</v>
      </c>
      <c r="BB24" s="87">
        <f>IFERROR(IF($B$2="Tonnes",AppQt.Data!AX131,(AppQt.Data!AX131*ozton*AppQt.Data!AX$7)/1000000),"-")</f>
        <v>0.49335233414059254</v>
      </c>
      <c r="BC24" s="87">
        <f>IFERROR(IF($B$2="Tonnes",AppQt.Data!AY131,(AppQt.Data!AY131*ozton*AppQt.Data!AY$7)/1000000),"-")</f>
        <v>0.59569842667711614</v>
      </c>
      <c r="BD24" s="87">
        <f>IFERROR(IF($B$2="Tonnes",AppQt.Data!AZ131,(AppQt.Data!AZ131*ozton*AppQt.Data!AZ$7)/1000000),"-")</f>
        <v>0.82207522819498813</v>
      </c>
      <c r="BE24" s="87">
        <f>IFERROR(IF($B$2="Tonnes",AppQt.Data!BA131,(AppQt.Data!BA131*ozton*AppQt.Data!BA$7)/1000000),"-")</f>
        <v>0.59189416430039143</v>
      </c>
      <c r="BF24" s="87">
        <f>IFERROR(IF($B$2="Tonnes",AppQt.Data!BB131,(AppQt.Data!BB131*ozton*AppQt.Data!BB$7)/1000000),"-")</f>
        <v>0.29594708215019572</v>
      </c>
      <c r="BG24" s="87">
        <f>IFERROR(IF($B$2="Tonnes",AppQt.Data!BC131,(AppQt.Data!BC131*ozton*AppQt.Data!BC$7)/1000000),"-")</f>
        <v>0.53612858400940444</v>
      </c>
      <c r="BH24" s="87">
        <f>IFERROR(IF($B$2="Tonnes",AppQt.Data!BD131,(AppQt.Data!BD131*ozton*AppQt.Data!BD$7)/1000000),"-")</f>
        <v>0.7398677053754894</v>
      </c>
      <c r="BI24" s="88" t="str">
        <f t="shared" si="2"/>
        <v>▼</v>
      </c>
      <c r="BJ24" s="129">
        <f t="shared" si="3"/>
        <v>-9.9999999999999858</v>
      </c>
    </row>
    <row r="25" spans="1:62" ht="13.8">
      <c r="A25" s="50"/>
      <c r="B25" s="94" t="s">
        <v>260</v>
      </c>
      <c r="C25" s="87">
        <f>IFERROR(IF($B$2="Tonnes",AppAn.Data!L107,(AppAn.Data!L107*ozton*AppAn.Data!L$6)/1000000),"-")</f>
        <v>43.45604486063106</v>
      </c>
      <c r="D25" s="87">
        <f>IFERROR(IF($B$2="Tonnes",AppAn.Data!M107,(AppAn.Data!M107*ozton*AppAn.Data!M$6)/1000000),"-")</f>
        <v>53.187706783504296</v>
      </c>
      <c r="E25" s="87">
        <f>IFERROR(IF($B$2="Tonnes",AppAn.Data!N107,(AppAn.Data!N107*ozton*AppAn.Data!N$6)/1000000),"-")</f>
        <v>56.97601579773405</v>
      </c>
      <c r="F25" s="87">
        <f>IFERROR(IF($B$2="Tonnes",AppAn.Data!O107,(AppAn.Data!O107*ozton*AppAn.Data!O$6)/1000000),"-")</f>
        <v>64.032248505737684</v>
      </c>
      <c r="G25" s="87">
        <f>IFERROR(IF($B$2="Tonnes",AppAn.Data!P107,(AppAn.Data!P107*ozton*AppAn.Data!P$6)/1000000),"-")</f>
        <v>36.061044824048643</v>
      </c>
      <c r="H25" s="87">
        <f>IFERROR(IF($B$2="Tonnes",AppAn.Data!Q107,(AppAn.Data!Q107*ozton*AppAn.Data!Q$6)/1000000),"-")</f>
        <v>30.094998435489234</v>
      </c>
      <c r="I25" s="87">
        <f>IFERROR(IF($B$2="Tonnes",AppAn.Data!R107,(AppAn.Data!R107*ozton*AppAn.Data!R$6)/1000000),"-")</f>
        <v>4.6273415779298519</v>
      </c>
      <c r="J25" s="87">
        <f>IFERROR(IF($B$2="Tonnes",AppAn.Data!S107,(AppAn.Data!S107*ozton*AppAn.Data!S$6)/1000000),"-")</f>
        <v>19.157432640822886</v>
      </c>
      <c r="K25" s="87">
        <f>IFERROR(IF($B$2="Tonnes",AppAn.Data!T107,(AppAn.Data!T107*ozton*AppAn.Data!T$6)/1000000),"-")</f>
        <v>61.777940688690734</v>
      </c>
      <c r="L25" s="87">
        <f>IFERROR(IF($B$2="Tonnes",AppAn.Data!U107,(AppAn.Data!U107*ozton*AppAn.Data!U$6)/1000000),"-")</f>
        <v>39.089004444931177</v>
      </c>
      <c r="M25" s="87">
        <f>IFERROR(IF($B$2="Tonnes",AppAn.Data!V107,(AppAn.Data!V107*ozton*AppAn.Data!V$6)/1000000),"-")</f>
        <v>36.251408849090808</v>
      </c>
      <c r="N25" s="88" t="str">
        <f t="shared" si="0"/>
        <v>▼</v>
      </c>
      <c r="O25" s="129">
        <f t="shared" si="1"/>
        <v>-7.2593191771818883</v>
      </c>
      <c r="P25" s="50"/>
      <c r="Q25" s="87">
        <f>IFERROR(IF($B$2="Tonnes",AppQt.Data!M132,(AppQt.Data!M132*ozton*AppQt.Data!M$7)/1000000),"-")</f>
        <v>11.228309007295833</v>
      </c>
      <c r="R25" s="87">
        <f>IFERROR(IF($B$2="Tonnes",AppQt.Data!N132,(AppQt.Data!N132*ozton*AppQt.Data!N$7)/1000000),"-")</f>
        <v>13.166222856352752</v>
      </c>
      <c r="S25" s="87">
        <f>IFERROR(IF($B$2="Tonnes",AppQt.Data!O132,(AppQt.Data!O132*ozton*AppQt.Data!O$7)/1000000),"-")</f>
        <v>11.788718406793187</v>
      </c>
      <c r="T25" s="87">
        <f>IFERROR(IF($B$2="Tonnes",AppQt.Data!P132,(AppQt.Data!P132*ozton*AppQt.Data!P$7)/1000000),"-")</f>
        <v>7.2727945901892825</v>
      </c>
      <c r="U25" s="87">
        <f>IFERROR(IF($B$2="Tonnes",AppQt.Data!Q132,(AppQt.Data!Q132*ozton*AppQt.Data!Q$7)/1000000),"-")</f>
        <v>10.480220967686698</v>
      </c>
      <c r="V25" s="87">
        <f>IFERROR(IF($B$2="Tonnes",AppQt.Data!R132,(AppQt.Data!R132*ozton*AppQt.Data!R$7)/1000000),"-")</f>
        <v>11.845416980570921</v>
      </c>
      <c r="W25" s="87">
        <f>IFERROR(IF($B$2="Tonnes",AppQt.Data!S132,(AppQt.Data!S132*ozton*AppQt.Data!S$7)/1000000),"-")</f>
        <v>16.755525686975361</v>
      </c>
      <c r="X25" s="87">
        <f>IFERROR(IF($B$2="Tonnes",AppQt.Data!T132,(AppQt.Data!T132*ozton*AppQt.Data!T$7)/1000000),"-")</f>
        <v>14.106543148271317</v>
      </c>
      <c r="Y25" s="87">
        <f>IFERROR(IF($B$2="Tonnes",AppQt.Data!U132,(AppQt.Data!U132*ozton*AppQt.Data!U$7)/1000000),"-")</f>
        <v>11.834170289253329</v>
      </c>
      <c r="Z25" s="87">
        <f>IFERROR(IF($B$2="Tonnes",AppQt.Data!V132,(AppQt.Data!V132*ozton*AppQt.Data!V$7)/1000000),"-")</f>
        <v>13.18013011773227</v>
      </c>
      <c r="AA25" s="87">
        <f>IFERROR(IF($B$2="Tonnes",AppQt.Data!W132,(AppQt.Data!W132*ozton*AppQt.Data!W$7)/1000000),"-")</f>
        <v>14.968871275248143</v>
      </c>
      <c r="AB25" s="87">
        <f>IFERROR(IF($B$2="Tonnes",AppQt.Data!X132,(AppQt.Data!X132*ozton*AppQt.Data!X$7)/1000000),"-")</f>
        <v>16.992844115500308</v>
      </c>
      <c r="AC25" s="87">
        <f>IFERROR(IF($B$2="Tonnes",AppQt.Data!Y132,(AppQt.Data!Y132*ozton*AppQt.Data!Y$7)/1000000),"-")</f>
        <v>13.178506585315366</v>
      </c>
      <c r="AD25" s="87">
        <f>IFERROR(IF($B$2="Tonnes",AppQt.Data!Z132,(AppQt.Data!Z132*ozton*AppQt.Data!Z$7)/1000000),"-")</f>
        <v>21.567281386174685</v>
      </c>
      <c r="AE25" s="87">
        <f>IFERROR(IF($B$2="Tonnes",AppQt.Data!AA132,(AppQt.Data!AA132*ozton*AppQt.Data!AA$7)/1000000),"-")</f>
        <v>12.421022497196956</v>
      </c>
      <c r="AF25" s="87">
        <f>IFERROR(IF($B$2="Tonnes",AppQt.Data!AB132,(AppQt.Data!AB132*ozton*AppQt.Data!AB$7)/1000000),"-")</f>
        <v>16.865438037050673</v>
      </c>
      <c r="AG25" s="87">
        <f>IFERROR(IF($B$2="Tonnes",AppQt.Data!AC132,(AppQt.Data!AC132*ozton*AppQt.Data!AC$7)/1000000),"-")</f>
        <v>19.521668832657088</v>
      </c>
      <c r="AH25" s="87">
        <f>IFERROR(IF($B$2="Tonnes",AppQt.Data!AD132,(AppQt.Data!AD132*ozton*AppQt.Data!AD$7)/1000000),"-")</f>
        <v>8.5202441630752244</v>
      </c>
      <c r="AI25" s="87">
        <f>IFERROR(IF($B$2="Tonnes",AppQt.Data!AE132,(AppQt.Data!AE132*ozton*AppQt.Data!AE$7)/1000000),"-")</f>
        <v>5.0351258133138534</v>
      </c>
      <c r="AJ25" s="87">
        <f>IFERROR(IF($B$2="Tonnes",AppQt.Data!AF132,(AppQt.Data!AF132*ozton*AppQt.Data!AF$7)/1000000),"-")</f>
        <v>2.9840060150024765</v>
      </c>
      <c r="AK25" s="87">
        <f>IFERROR(IF($B$2="Tonnes",AppQt.Data!AG132,(AppQt.Data!AG132*ozton*AppQt.Data!AG$7)/1000000),"-")</f>
        <v>14.151727557558742</v>
      </c>
      <c r="AL25" s="87">
        <f>IFERROR(IF($B$2="Tonnes",AppQt.Data!AH132,(AppQt.Data!AH132*ozton*AppQt.Data!AH$7)/1000000),"-")</f>
        <v>7.0196698768669572</v>
      </c>
      <c r="AM25" s="87">
        <f>IFERROR(IF($B$2="Tonnes",AppQt.Data!AI132,(AppQt.Data!AI132*ozton*AppQt.Data!AI$7)/1000000),"-")</f>
        <v>5.7903946853109316</v>
      </c>
      <c r="AN25" s="87">
        <f>IFERROR(IF($B$2="Tonnes",AppQt.Data!AJ132,(AppQt.Data!AJ132*ozton*AppQt.Data!AJ$7)/1000000),"-")</f>
        <v>3.1332063157526009</v>
      </c>
      <c r="AO25" s="87">
        <f>IFERROR(IF($B$2="Tonnes",AppQt.Data!AK132,(AppQt.Data!AK132*ozton*AppQt.Data!AK$7)/1000000),"-")</f>
        <v>1.0243155184518709</v>
      </c>
      <c r="AP25" s="87">
        <f>IFERROR(IF($B$2="Tonnes",AppQt.Data!AL132,(AppQt.Data!AL132*ozton*AppQt.Data!AL$7)/1000000),"-")</f>
        <v>1.1365179800641738</v>
      </c>
      <c r="AQ25" s="87">
        <f>IFERROR(IF($B$2="Tonnes",AppQt.Data!AM132,(AppQt.Data!AM132*ozton*AppQt.Data!AM$7)/1000000),"-")</f>
        <v>1.2132255531127667</v>
      </c>
      <c r="AR25" s="87">
        <f>IFERROR(IF($B$2="Tonnes",AppQt.Data!AN132,(AppQt.Data!AN132*ozton*AppQt.Data!AN$7)/1000000),"-")</f>
        <v>1.2532825263010405</v>
      </c>
      <c r="AS25" s="87">
        <f>IFERROR(IF($B$2="Tonnes",AppQt.Data!AO132,(AppQt.Data!AO132*ozton*AppQt.Data!AO$7)/1000000),"-")</f>
        <v>2.6632203479748648</v>
      </c>
      <c r="AT25" s="87">
        <f>IFERROR(IF($B$2="Tonnes",AppQt.Data!AP132,(AppQt.Data!AP132*ozton*AppQt.Data!AP$7)/1000000),"-")</f>
        <v>5.0151153471114265</v>
      </c>
      <c r="AU25" s="87">
        <f>IFERROR(IF($B$2="Tonnes",AppQt.Data!AQ132,(AppQt.Data!AQ132*ozton*AppQt.Data!AQ$7)/1000000),"-")</f>
        <v>6.2205623773538896</v>
      </c>
      <c r="AV25" s="87">
        <f>IFERROR(IF($B$2="Tonnes",AppQt.Data!AR132,(AppQt.Data!AR132*ozton*AppQt.Data!AR$7)/1000000),"-")</f>
        <v>5.2585345683827054</v>
      </c>
      <c r="AW25" s="87">
        <f>IFERROR(IF($B$2="Tonnes",AppQt.Data!AS132,(AppQt.Data!AS132*ozton*AppQt.Data!AS$7)/1000000),"-")</f>
        <v>9.3127966179781723</v>
      </c>
      <c r="AX25" s="87">
        <f>IFERROR(IF($B$2="Tonnes",AppQt.Data!AT132,(AppQt.Data!AT132*ozton*AppQt.Data!AT$7)/1000000),"-")</f>
        <v>15.162092277689142</v>
      </c>
      <c r="AY25" s="87">
        <f>IFERROR(IF($B$2="Tonnes",AppQt.Data!AU132,(AppQt.Data!AU132*ozton*AppQt.Data!AU$7)/1000000),"-")</f>
        <v>21.131590496221584</v>
      </c>
      <c r="AZ25" s="87">
        <f>IFERROR(IF($B$2="Tonnes",AppQt.Data!AV132,(AppQt.Data!AV132*ozton*AppQt.Data!AV$7)/1000000),"-")</f>
        <v>16.171461296801841</v>
      </c>
      <c r="BA25" s="87">
        <f>IFERROR(IF($B$2="Tonnes",AppQt.Data!AW132,(AppQt.Data!AW132*ozton*AppQt.Data!AW$7)/1000000),"-")</f>
        <v>11.178436448877081</v>
      </c>
      <c r="BB25" s="87">
        <f>IFERROR(IF($B$2="Tonnes",AppQt.Data!AX132,(AppQt.Data!AX132*ozton*AppQt.Data!AX$7)/1000000),"-")</f>
        <v>10.420883049920228</v>
      </c>
      <c r="BC25" s="87">
        <f>IFERROR(IF($B$2="Tonnes",AppQt.Data!AY132,(AppQt.Data!AY132*ozton*AppQt.Data!AY$7)/1000000),"-")</f>
        <v>9.52895429773295</v>
      </c>
      <c r="BD25" s="87">
        <f>IFERROR(IF($B$2="Tonnes",AppQt.Data!AZ132,(AppQt.Data!AZ132*ozton*AppQt.Data!AZ$7)/1000000),"-")</f>
        <v>7.9607306484009204</v>
      </c>
      <c r="BE25" s="87">
        <f>IFERROR(IF($B$2="Tonnes",AppQt.Data!BA132,(AppQt.Data!BA132*ozton*AppQt.Data!BA$7)/1000000),"-")</f>
        <v>8.8667792549239302</v>
      </c>
      <c r="BF25" s="87">
        <f>IFERROR(IF($B$2="Tonnes",AppQt.Data!BB132,(AppQt.Data!BB132*ozton*AppQt.Data!BB$7)/1000000),"-")</f>
        <v>7.4371734039391439</v>
      </c>
      <c r="BG25" s="87">
        <f>IFERROR(IF($B$2="Tonnes",AppQt.Data!BC132,(AppQt.Data!BC132*ozton*AppQt.Data!BC$7)/1000000),"-")</f>
        <v>11.85265759930185</v>
      </c>
      <c r="BH25" s="87">
        <f>IFERROR(IF($B$2="Tonnes",AppQt.Data!BD132,(AppQt.Data!BD132*ozton*AppQt.Data!BD$7)/1000000),"-")</f>
        <v>8.0947985909258833</v>
      </c>
      <c r="BI25" s="88" t="str">
        <f t="shared" si="2"/>
        <v>▲</v>
      </c>
      <c r="BJ25" s="129">
        <f t="shared" si="3"/>
        <v>1.6841160497233165</v>
      </c>
    </row>
    <row r="26" spans="1:62" ht="13.8">
      <c r="A26" s="50"/>
      <c r="B26" s="94" t="s">
        <v>82</v>
      </c>
      <c r="C26" s="87">
        <f>IFERROR(IF($B$2="Tonnes",AppAn.Data!L108,(AppAn.Data!L108*ozton*AppAn.Data!L$6)/1000000),"-")</f>
        <v>1.2584548952623549</v>
      </c>
      <c r="D26" s="87">
        <f>IFERROR(IF($B$2="Tonnes",AppAn.Data!M108,(AppAn.Data!M108*ozton*AppAn.Data!M$6)/1000000),"-")</f>
        <v>2.0372292182899825</v>
      </c>
      <c r="E26" s="87">
        <f>IFERROR(IF($B$2="Tonnes",AppAn.Data!N108,(AppAn.Data!N108*ozton*AppAn.Data!N$6)/1000000),"-")</f>
        <v>2.2552547752560668</v>
      </c>
      <c r="F26" s="87">
        <f>IFERROR(IF($B$2="Tonnes",AppAn.Data!O108,(AppAn.Data!O108*ozton*AppAn.Data!O$6)/1000000),"-")</f>
        <v>3.857448244598868</v>
      </c>
      <c r="G26" s="87">
        <f>IFERROR(IF($B$2="Tonnes",AppAn.Data!P108,(AppAn.Data!P108*ozton*AppAn.Data!P$6)/1000000),"-")</f>
        <v>3.6033400646433744</v>
      </c>
      <c r="H26" s="87">
        <f>IFERROR(IF($B$2="Tonnes",AppAn.Data!Q108,(AppAn.Data!Q108*ozton*AppAn.Data!Q$6)/1000000),"-")</f>
        <v>3.2083163477097933</v>
      </c>
      <c r="I26" s="87">
        <f>IFERROR(IF($B$2="Tonnes",AppAn.Data!R108,(AppAn.Data!R108*ozton*AppAn.Data!R$6)/1000000),"-")</f>
        <v>3.3825859305077062</v>
      </c>
      <c r="J26" s="87">
        <f>IFERROR(IF($B$2="Tonnes",AppAn.Data!S108,(AppAn.Data!S108*ozton*AppAn.Data!S$6)/1000000),"-")</f>
        <v>3.1787284221108854</v>
      </c>
      <c r="K26" s="87">
        <f>IFERROR(IF($B$2="Tonnes",AppAn.Data!T108,(AppAn.Data!T108*ozton*AppAn.Data!T$6)/1000000),"-")</f>
        <v>3.0806789825556939</v>
      </c>
      <c r="L26" s="87">
        <f>IFERROR(IF($B$2="Tonnes",AppAn.Data!U108,(AppAn.Data!U108*ozton*AppAn.Data!U$6)/1000000),"-")</f>
        <v>2.7681189072377688</v>
      </c>
      <c r="M26" s="87">
        <f>IFERROR(IF($B$2="Tonnes",AppAn.Data!V108,(AppAn.Data!V108*ozton*AppAn.Data!V$6)/1000000),"-")</f>
        <v>2.4617735242988337</v>
      </c>
      <c r="N26" s="88" t="str">
        <f t="shared" si="0"/>
        <v>▼</v>
      </c>
      <c r="O26" s="129">
        <f t="shared" si="1"/>
        <v>-11.066915591593174</v>
      </c>
      <c r="P26" s="50"/>
      <c r="Q26" s="87">
        <f>IFERROR(IF($B$2="Tonnes",AppQt.Data!M133,(AppQt.Data!M133*ozton*AppQt.Data!M$7)/1000000),"-")</f>
        <v>0.34260417074848865</v>
      </c>
      <c r="R26" s="87">
        <f>IFERROR(IF($B$2="Tonnes",AppQt.Data!N133,(AppQt.Data!N133*ozton*AppQt.Data!N$7)/1000000),"-")</f>
        <v>0.26156250601141051</v>
      </c>
      <c r="S26" s="87">
        <f>IFERROR(IF($B$2="Tonnes",AppQt.Data!O133,(AppQt.Data!O133*ozton*AppQt.Data!O$7)/1000000),"-")</f>
        <v>0.41796876391530208</v>
      </c>
      <c r="T26" s="87">
        <f>IFERROR(IF($B$2="Tonnes",AppQt.Data!P133,(AppQt.Data!P133*ozton*AppQt.Data!P$7)/1000000),"-")</f>
        <v>0.23631945458715353</v>
      </c>
      <c r="U26" s="87">
        <f>IFERROR(IF($B$2="Tonnes",AppQt.Data!Q133,(AppQt.Data!Q133*ozton*AppQt.Data!Q$7)/1000000),"-")</f>
        <v>0.45570443576241648</v>
      </c>
      <c r="V26" s="87">
        <f>IFERROR(IF($B$2="Tonnes",AppQt.Data!R133,(AppQt.Data!R133*ozton*AppQt.Data!R$7)/1000000),"-")</f>
        <v>0.38946190924512303</v>
      </c>
      <c r="W26" s="87">
        <f>IFERROR(IF($B$2="Tonnes",AppQt.Data!S133,(AppQt.Data!S133*ozton*AppQt.Data!S$7)/1000000),"-")</f>
        <v>0.64699556392422974</v>
      </c>
      <c r="X26" s="87">
        <f>IFERROR(IF($B$2="Tonnes",AppQt.Data!T133,(AppQt.Data!T133*ozton*AppQt.Data!T$7)/1000000),"-")</f>
        <v>0.54506730935821346</v>
      </c>
      <c r="Y26" s="87">
        <f>IFERROR(IF($B$2="Tonnes",AppQt.Data!U133,(AppQt.Data!U133*ozton*AppQt.Data!U$7)/1000000),"-")</f>
        <v>0.59599282278928567</v>
      </c>
      <c r="Z26" s="87">
        <f>IFERROR(IF($B$2="Tonnes",AppQt.Data!V133,(AppQt.Data!V133*ozton*AppQt.Data!V$7)/1000000),"-")</f>
        <v>0.46261709729534173</v>
      </c>
      <c r="AA26" s="87">
        <f>IFERROR(IF($B$2="Tonnes",AppQt.Data!W133,(AppQt.Data!W133*ozton*AppQt.Data!W$7)/1000000),"-")</f>
        <v>0.58578692474017047</v>
      </c>
      <c r="AB26" s="87">
        <f>IFERROR(IF($B$2="Tonnes",AppQt.Data!X133,(AppQt.Data!X133*ozton*AppQt.Data!X$7)/1000000),"-")</f>
        <v>0.61085793043126912</v>
      </c>
      <c r="AC26" s="87">
        <f>IFERROR(IF($B$2="Tonnes",AppQt.Data!Y133,(AppQt.Data!Y133*ozton*AppQt.Data!Y$7)/1000000),"-")</f>
        <v>0.93353148270907305</v>
      </c>
      <c r="AD26" s="87">
        <f>IFERROR(IF($B$2="Tonnes",AppQt.Data!Z133,(AppQt.Data!Z133*ozton*AppQt.Data!Z$7)/1000000),"-")</f>
        <v>1.0565375725320667</v>
      </c>
      <c r="AE26" s="87">
        <f>IFERROR(IF($B$2="Tonnes",AppQt.Data!AA133,(AppQt.Data!AA133*ozton*AppQt.Data!AA$7)/1000000),"-")</f>
        <v>1.0222268761525557</v>
      </c>
      <c r="AF26" s="87">
        <f>IFERROR(IF($B$2="Tonnes",AppQt.Data!AB133,(AppQt.Data!AB133*ozton*AppQt.Data!AB$7)/1000000),"-")</f>
        <v>0.84515231320517237</v>
      </c>
      <c r="AG26" s="87">
        <f>IFERROR(IF($B$2="Tonnes",AppQt.Data!AC133,(AppQt.Data!AC133*ozton*AppQt.Data!AC$7)/1000000),"-")</f>
        <v>0.99899091348932934</v>
      </c>
      <c r="AH26" s="87">
        <f>IFERROR(IF($B$2="Tonnes",AppQt.Data!AD133,(AppQt.Data!AD133*ozton*AppQt.Data!AD$7)/1000000),"-")</f>
        <v>0.88227486614961914</v>
      </c>
      <c r="AI26" s="87">
        <f>IFERROR(IF($B$2="Tonnes",AppQt.Data!AE133,(AppQt.Data!AE133*ozton*AppQt.Data!AE$7)/1000000),"-")</f>
        <v>0.80922033884249167</v>
      </c>
      <c r="AJ26" s="87">
        <f>IFERROR(IF($B$2="Tonnes",AppQt.Data!AF133,(AppQt.Data!AF133*ozton*AppQt.Data!AF$7)/1000000),"-")</f>
        <v>0.91285394616193416</v>
      </c>
      <c r="AK26" s="87">
        <f>IFERROR(IF($B$2="Tonnes",AppQt.Data!AG133,(AppQt.Data!AG133*ozton*AppQt.Data!AG$7)/1000000),"-")</f>
        <v>0.93449831611838141</v>
      </c>
      <c r="AL26" s="87">
        <f>IFERROR(IF($B$2="Tonnes",AppQt.Data!AH133,(AppQt.Data!AH133*ozton*AppQt.Data!AH$7)/1000000),"-")</f>
        <v>0.89020352078967768</v>
      </c>
      <c r="AM26" s="87">
        <f>IFERROR(IF($B$2="Tonnes",AppQt.Data!AI133,(AppQt.Data!AI133*ozton*AppQt.Data!AI$7)/1000000),"-")</f>
        <v>0.74927193998341335</v>
      </c>
      <c r="AN26" s="87">
        <f>IFERROR(IF($B$2="Tonnes",AppQt.Data!AJ133,(AppQt.Data!AJ133*ozton*AppQt.Data!AJ$7)/1000000),"-")</f>
        <v>0.63434257081832068</v>
      </c>
      <c r="AO26" s="87">
        <f>IFERROR(IF($B$2="Tonnes",AppQt.Data!AK133,(AppQt.Data!AK133*ozton*AppQt.Data!AK$7)/1000000),"-")</f>
        <v>0.8213185384143098</v>
      </c>
      <c r="AP26" s="87">
        <f>IFERROR(IF($B$2="Tonnes",AppQt.Data!AL133,(AppQt.Data!AL133*ozton*AppQt.Data!AL$7)/1000000),"-")</f>
        <v>0.88313761266693835</v>
      </c>
      <c r="AQ26" s="87">
        <f>IFERROR(IF($B$2="Tonnes",AppQt.Data!AM133,(AppQt.Data!AM133*ozton*AppQt.Data!AM$7)/1000000),"-")</f>
        <v>0.74911035580724805</v>
      </c>
      <c r="AR26" s="87">
        <f>IFERROR(IF($B$2="Tonnes",AppQt.Data!AN133,(AppQt.Data!AN133*ozton*AppQt.Data!AN$7)/1000000),"-")</f>
        <v>0.92901942361921008</v>
      </c>
      <c r="AS26" s="87">
        <f>IFERROR(IF($B$2="Tonnes",AppQt.Data!AO133,(AppQt.Data!AO133*ozton*AppQt.Data!AO$7)/1000000),"-")</f>
        <v>0.8322519026082259</v>
      </c>
      <c r="AT26" s="87">
        <f>IFERROR(IF($B$2="Tonnes",AppQt.Data!AP133,(AppQt.Data!AP133*ozton*AppQt.Data!AP$7)/1000000),"-")</f>
        <v>0.87771675158500262</v>
      </c>
      <c r="AU26" s="87">
        <f>IFERROR(IF($B$2="Tonnes",AppQt.Data!AQ133,(AppQt.Data!AQ133*ozton*AppQt.Data!AQ$7)/1000000),"-")</f>
        <v>0.70847210783211878</v>
      </c>
      <c r="AV26" s="87">
        <f>IFERROR(IF($B$2="Tonnes",AppQt.Data!AR133,(AppQt.Data!AR133*ozton*AppQt.Data!AR$7)/1000000),"-")</f>
        <v>0.76028766008553794</v>
      </c>
      <c r="AW26" s="87">
        <f>IFERROR(IF($B$2="Tonnes",AppQt.Data!AS133,(AppQt.Data!AS133*ozton*AppQt.Data!AS$7)/1000000),"-")</f>
        <v>0.76101819842148988</v>
      </c>
      <c r="AX26" s="87">
        <f>IFERROR(IF($B$2="Tonnes",AppQt.Data!AT133,(AppQt.Data!AT133*ozton*AppQt.Data!AT$7)/1000000),"-")</f>
        <v>0.76669052397406867</v>
      </c>
      <c r="AY26" s="87">
        <f>IFERROR(IF($B$2="Tonnes",AppQt.Data!AU133,(AppQt.Data!AU133*ozton*AppQt.Data!AU$7)/1000000),"-")</f>
        <v>0.75690261777677859</v>
      </c>
      <c r="AZ26" s="87">
        <f>IFERROR(IF($B$2="Tonnes",AppQt.Data!AV133,(AppQt.Data!AV133*ozton*AppQt.Data!AV$7)/1000000),"-")</f>
        <v>0.79606764238335659</v>
      </c>
      <c r="BA26" s="87">
        <f>IFERROR(IF($B$2="Tonnes",AppQt.Data!AW133,(AppQt.Data!AW133*ozton*AppQt.Data!AW$7)/1000000),"-")</f>
        <v>0.7210657113164114</v>
      </c>
      <c r="BB26" s="87">
        <f>IFERROR(IF($B$2="Tonnes",AppQt.Data!AX133,(AppQt.Data!AX133*ozton*AppQt.Data!AX$7)/1000000),"-")</f>
        <v>0.68663790136980762</v>
      </c>
      <c r="BC26" s="87">
        <f>IFERROR(IF($B$2="Tonnes",AppQt.Data!AY133,(AppQt.Data!AY133*ozton*AppQt.Data!AY$7)/1000000),"-")</f>
        <v>0.61437715638553658</v>
      </c>
      <c r="BD26" s="87">
        <f>IFERROR(IF($B$2="Tonnes",AppQt.Data!AZ133,(AppQt.Data!AZ133*ozton*AppQt.Data!AZ$7)/1000000),"-")</f>
        <v>0.74603813816601339</v>
      </c>
      <c r="BE26" s="87">
        <f>IFERROR(IF($B$2="Tonnes",AppQt.Data!BA133,(AppQt.Data!BA133*ozton*AppQt.Data!BA$7)/1000000),"-")</f>
        <v>0.70241858208098196</v>
      </c>
      <c r="BF26" s="87">
        <f>IFERROR(IF($B$2="Tonnes",AppQt.Data!BB133,(AppQt.Data!BB133*ozton*AppQt.Data!BB$7)/1000000),"-")</f>
        <v>0.35043035803870493</v>
      </c>
      <c r="BG26" s="87">
        <f>IFERROR(IF($B$2="Tonnes",AppQt.Data!BC133,(AppQt.Data!BC133*ozton*AppQt.Data!BC$7)/1000000),"-")</f>
        <v>0.67063341662857368</v>
      </c>
      <c r="BH26" s="87">
        <f>IFERROR(IF($B$2="Tonnes",AppQt.Data!BD133,(AppQt.Data!BD133*ozton*AppQt.Data!BD$7)/1000000),"-")</f>
        <v>0.73829116755057278</v>
      </c>
      <c r="BI26" s="88" t="str">
        <f t="shared" si="2"/>
        <v>▼</v>
      </c>
      <c r="BJ26" s="129">
        <f t="shared" si="3"/>
        <v>-1.0384148234680035</v>
      </c>
    </row>
    <row r="27" spans="1:62" ht="13.8">
      <c r="A27" s="50"/>
      <c r="B27" s="86" t="s">
        <v>83</v>
      </c>
      <c r="C27" s="87">
        <f>IFERROR(IF($B$2="Tonnes",AppAn.Data!L109,(AppAn.Data!L109*ozton*AppAn.Data!L$6)/1000000),"-")</f>
        <v>40.870958768849874</v>
      </c>
      <c r="D27" s="87">
        <f>IFERROR(IF($B$2="Tonnes",AppAn.Data!M109,(AppAn.Data!M109*ozton*AppAn.Data!M$6)/1000000),"-")</f>
        <v>71.947898955630308</v>
      </c>
      <c r="E27" s="87">
        <f>IFERROR(IF($B$2="Tonnes",AppAn.Data!N109,(AppAn.Data!N109*ozton*AppAn.Data!N$6)/1000000),"-")</f>
        <v>48.086440175863693</v>
      </c>
      <c r="F27" s="87">
        <f>IFERROR(IF($B$2="Tonnes",AppAn.Data!O109,(AppAn.Data!O109*ozton*AppAn.Data!O$6)/1000000),"-")</f>
        <v>104.22054657245833</v>
      </c>
      <c r="G27" s="87">
        <f>IFERROR(IF($B$2="Tonnes",AppAn.Data!P109,(AppAn.Data!P109*ozton*AppAn.Data!P$6)/1000000),"-")</f>
        <v>48.6099216</v>
      </c>
      <c r="H27" s="87">
        <f>IFERROR(IF($B$2="Tonnes",AppAn.Data!Q109,(AppAn.Data!Q109*ozton*AppAn.Data!Q$6)/1000000),"-")</f>
        <v>23.113925204799997</v>
      </c>
      <c r="I27" s="87">
        <f>IFERROR(IF($B$2="Tonnes",AppAn.Data!R109,(AppAn.Data!R109*ozton*AppAn.Data!R$6)/1000000),"-")</f>
        <v>29.351964862020001</v>
      </c>
      <c r="J27" s="87">
        <f>IFERROR(IF($B$2="Tonnes",AppAn.Data!S109,(AppAn.Data!S109*ozton*AppAn.Data!S$6)/1000000),"-")</f>
        <v>52.369094169811987</v>
      </c>
      <c r="K27" s="87">
        <f>IFERROR(IF($B$2="Tonnes",AppAn.Data!T109,(AppAn.Data!T109*ozton*AppAn.Data!T$6)/1000000),"-")</f>
        <v>37.767665693860003</v>
      </c>
      <c r="L27" s="87">
        <f>IFERROR(IF($B$2="Tonnes",AppAn.Data!U109,(AppAn.Data!U109*ozton*AppAn.Data!U$6)/1000000),"-")</f>
        <v>52.909070175000004</v>
      </c>
      <c r="M27" s="87">
        <f>IFERROR(IF($B$2="Tonnes",AppAn.Data!V109,(AppAn.Data!V109*ozton*AppAn.Data!V$6)/1000000),"-")</f>
        <v>120.98808289587501</v>
      </c>
      <c r="N27" s="88" t="str">
        <f t="shared" si="0"/>
        <v>▲</v>
      </c>
      <c r="O27" s="129">
        <f t="shared" si="1"/>
        <v>128.67172395148791</v>
      </c>
      <c r="P27" s="50"/>
      <c r="Q27" s="87">
        <f>IFERROR(IF($B$2="Tonnes",AppQt.Data!M134,(AppQt.Data!M134*ozton*AppQt.Data!M$7)/1000000),"-")</f>
        <v>9.1339147602383726</v>
      </c>
      <c r="R27" s="87">
        <f>IFERROR(IF($B$2="Tonnes",AppQt.Data!N134,(AppQt.Data!N134*ozton*AppQt.Data!N$7)/1000000),"-")</f>
        <v>7.2053095308186448</v>
      </c>
      <c r="S27" s="87">
        <f>IFERROR(IF($B$2="Tonnes",AppQt.Data!O134,(AppQt.Data!O134*ozton*AppQt.Data!O$7)/1000000),"-")</f>
        <v>16.412473782449126</v>
      </c>
      <c r="T27" s="87">
        <f>IFERROR(IF($B$2="Tonnes",AppQt.Data!P134,(AppQt.Data!P134*ozton*AppQt.Data!P$7)/1000000),"-")</f>
        <v>8.1192606953437245</v>
      </c>
      <c r="U27" s="87">
        <f>IFERROR(IF($B$2="Tonnes",AppQt.Data!Q134,(AppQt.Data!Q134*ozton*AppQt.Data!Q$7)/1000000),"-")</f>
        <v>17.112485956623811</v>
      </c>
      <c r="V27" s="87">
        <f>IFERROR(IF($B$2="Tonnes",AppQt.Data!R134,(AppQt.Data!R134*ozton*AppQt.Data!R$7)/1000000),"-")</f>
        <v>14.545798321085597</v>
      </c>
      <c r="W27" s="87">
        <f>IFERROR(IF($B$2="Tonnes",AppQt.Data!S134,(AppQt.Data!S134*ozton*AppQt.Data!S$7)/1000000),"-")</f>
        <v>23.228412675301414</v>
      </c>
      <c r="X27" s="87">
        <f>IFERROR(IF($B$2="Tonnes",AppQt.Data!T134,(AppQt.Data!T134*ozton*AppQt.Data!T$7)/1000000),"-")</f>
        <v>17.061202002619495</v>
      </c>
      <c r="Y27" s="87">
        <f>IFERROR(IF($B$2="Tonnes",AppQt.Data!U134,(AppQt.Data!U134*ozton*AppQt.Data!U$7)/1000000),"-")</f>
        <v>15.196718822887167</v>
      </c>
      <c r="Z27" s="87">
        <f>IFERROR(IF($B$2="Tonnes",AppQt.Data!V134,(AppQt.Data!V134*ozton*AppQt.Data!V$7)/1000000),"-")</f>
        <v>18.332381671312806</v>
      </c>
      <c r="AA27" s="87">
        <f>IFERROR(IF($B$2="Tonnes",AppQt.Data!W134,(AppQt.Data!W134*ozton*AppQt.Data!W$7)/1000000),"-")</f>
        <v>7.837610832791551</v>
      </c>
      <c r="AB27" s="87">
        <f>IFERROR(IF($B$2="Tonnes",AppQt.Data!X134,(AppQt.Data!X134*ozton*AppQt.Data!X$7)/1000000),"-")</f>
        <v>6.7197288488721707</v>
      </c>
      <c r="AC27" s="87">
        <f>IFERROR(IF($B$2="Tonnes",AppQt.Data!Y134,(AppQt.Data!Y134*ozton*AppQt.Data!Y$7)/1000000),"-")</f>
        <v>31.435899411249999</v>
      </c>
      <c r="AD27" s="87">
        <f>IFERROR(IF($B$2="Tonnes",AppQt.Data!Z134,(AppQt.Data!Z134*ozton*AppQt.Data!Z$7)/1000000),"-")</f>
        <v>37.529650730625001</v>
      </c>
      <c r="AE27" s="87">
        <f>IFERROR(IF($B$2="Tonnes",AppQt.Data!AA134,(AppQt.Data!AA134*ozton*AppQt.Data!AA$7)/1000000),"-")</f>
        <v>8.2209785105833326</v>
      </c>
      <c r="AF27" s="87">
        <f>IFERROR(IF($B$2="Tonnes",AppQt.Data!AB134,(AppQt.Data!AB134*ozton*AppQt.Data!AB$7)/1000000),"-")</f>
        <v>27.03401792</v>
      </c>
      <c r="AG27" s="87">
        <f>IFERROR(IF($B$2="Tonnes",AppQt.Data!AC134,(AppQt.Data!AC134*ozton*AppQt.Data!AC$7)/1000000),"-")</f>
        <v>12.569352</v>
      </c>
      <c r="AH27" s="87">
        <f>IFERROR(IF($B$2="Tonnes",AppQt.Data!AD134,(AppQt.Data!AD134*ozton*AppQt.Data!AD$7)/1000000),"-")</f>
        <v>15.511910400000001</v>
      </c>
      <c r="AI27" s="87">
        <f>IFERROR(IF($B$2="Tonnes",AppQt.Data!AE134,(AppQt.Data!AE134*ozton*AppQt.Data!AE$7)/1000000),"-")</f>
        <v>5.4509327999999995</v>
      </c>
      <c r="AJ27" s="87">
        <f>IFERROR(IF($B$2="Tonnes",AppQt.Data!AF134,(AppQt.Data!AF134*ozton*AppQt.Data!AF$7)/1000000),"-")</f>
        <v>15.077726400000001</v>
      </c>
      <c r="AK27" s="87">
        <f>IFERROR(IF($B$2="Tonnes",AppQt.Data!AG134,(AppQt.Data!AG134*ozton*AppQt.Data!AG$7)/1000000),"-")</f>
        <v>5.2266959999999996</v>
      </c>
      <c r="AL27" s="87">
        <f>IFERROR(IF($B$2="Tonnes",AppQt.Data!AH134,(AppQt.Data!AH134*ozton*AppQt.Data!AH$7)/1000000),"-")</f>
        <v>4.5001247999999991</v>
      </c>
      <c r="AM27" s="87">
        <f>IFERROR(IF($B$2="Tonnes",AppQt.Data!AI134,(AppQt.Data!AI134*ozton*AppQt.Data!AI$7)/1000000),"-")</f>
        <v>9.1768942459999998</v>
      </c>
      <c r="AN27" s="87">
        <f>IFERROR(IF($B$2="Tonnes",AppQt.Data!AJ134,(AppQt.Data!AJ134*ozton*AppQt.Data!AJ$7)/1000000),"-")</f>
        <v>4.2102101588000007</v>
      </c>
      <c r="AO27" s="87">
        <f>IFERROR(IF($B$2="Tonnes",AppQt.Data!AK134,(AppQt.Data!AK134*ozton*AppQt.Data!AK$7)/1000000),"-")</f>
        <v>5.0499743733600013</v>
      </c>
      <c r="AP27" s="87">
        <f>IFERROR(IF($B$2="Tonnes",AppQt.Data!AL134,(AppQt.Data!AL134*ozton*AppQt.Data!AL$7)/1000000),"-")</f>
        <v>4.4807118837599997</v>
      </c>
      <c r="AQ27" s="87">
        <f>IFERROR(IF($B$2="Tonnes",AppQt.Data!AM134,(AppQt.Data!AM134*ozton*AppQt.Data!AM$7)/1000000),"-")</f>
        <v>5.3289731249999992</v>
      </c>
      <c r="AR27" s="87">
        <f>IFERROR(IF($B$2="Tonnes",AppQt.Data!AN134,(AppQt.Data!AN134*ozton*AppQt.Data!AN$7)/1000000),"-")</f>
        <v>14.492305479900001</v>
      </c>
      <c r="AS27" s="87">
        <f>IFERROR(IF($B$2="Tonnes",AppQt.Data!AO134,(AppQt.Data!AO134*ozton*AppQt.Data!AO$7)/1000000),"-")</f>
        <v>8.9375708768600006</v>
      </c>
      <c r="AT27" s="87">
        <f>IFERROR(IF($B$2="Tonnes",AppQt.Data!AP134,(AppQt.Data!AP134*ozton*AppQt.Data!AP$7)/1000000),"-")</f>
        <v>23.334226600439997</v>
      </c>
      <c r="AU27" s="87">
        <f>IFERROR(IF($B$2="Tonnes",AppQt.Data!AQ134,(AppQt.Data!AQ134*ozton*AppQt.Data!AQ$7)/1000000),"-")</f>
        <v>15.039700098119997</v>
      </c>
      <c r="AV27" s="87">
        <f>IFERROR(IF($B$2="Tonnes",AppQt.Data!AR134,(AppQt.Data!AR134*ozton*AppQt.Data!AR$7)/1000000),"-")</f>
        <v>5.0575965943919989</v>
      </c>
      <c r="AW27" s="87">
        <f>IFERROR(IF($B$2="Tonnes",AppQt.Data!AS134,(AppQt.Data!AS134*ozton*AppQt.Data!AS$7)/1000000),"-")</f>
        <v>13.130520273920002</v>
      </c>
      <c r="AX27" s="87">
        <f>IFERROR(IF($B$2="Tonnes",AppQt.Data!AT134,(AppQt.Data!AT134*ozton*AppQt.Data!AT$7)/1000000),"-")</f>
        <v>11.6215520982</v>
      </c>
      <c r="AY27" s="87">
        <f>IFERROR(IF($B$2="Tonnes",AppQt.Data!AU134,(AppQt.Data!AU134*ozton*AppQt.Data!AU$7)/1000000),"-")</f>
        <v>4.63447139186</v>
      </c>
      <c r="AZ27" s="87">
        <f>IFERROR(IF($B$2="Tonnes",AppQt.Data!AV134,(AppQt.Data!AV134*ozton*AppQt.Data!AV$7)/1000000),"-")</f>
        <v>8.3811219298800008</v>
      </c>
      <c r="BA27" s="87">
        <f>IFERROR(IF($B$2="Tonnes",AppQt.Data!AW134,(AppQt.Data!AW134*ozton*AppQt.Data!AW$7)/1000000),"-")</f>
        <v>16.615129599999999</v>
      </c>
      <c r="BB27" s="87">
        <f>IFERROR(IF($B$2="Tonnes",AppQt.Data!AX134,(AppQt.Data!AX134*ozton*AppQt.Data!AX$7)/1000000),"-")</f>
        <v>9.5916820999999999</v>
      </c>
      <c r="BC27" s="87">
        <f>IFERROR(IF($B$2="Tonnes",AppQt.Data!AY134,(AppQt.Data!AY134*ozton*AppQt.Data!AY$7)/1000000),"-")</f>
        <v>6.7171365999999999</v>
      </c>
      <c r="BD27" s="87">
        <f>IFERROR(IF($B$2="Tonnes",AppQt.Data!AZ134,(AppQt.Data!AZ134*ozton*AppQt.Data!AZ$7)/1000000),"-")</f>
        <v>19.985121875000004</v>
      </c>
      <c r="BE27" s="87">
        <f>IFERROR(IF($B$2="Tonnes",AppQt.Data!BA134,(AppQt.Data!BA134*ozton*AppQt.Data!BA$7)/1000000),"-")</f>
        <v>23.297297292500001</v>
      </c>
      <c r="BF27" s="87">
        <f>IFERROR(IF($B$2="Tonnes",AppQt.Data!BB134,(AppQt.Data!BB134*ozton*AppQt.Data!BB$7)/1000000),"-")</f>
        <v>20.003120902999996</v>
      </c>
      <c r="BG27" s="87">
        <f>IFERROR(IF($B$2="Tonnes",AppQt.Data!BC134,(AppQt.Data!BC134*ozton*AppQt.Data!BC$7)/1000000),"-")</f>
        <v>49.251574153500002</v>
      </c>
      <c r="BH27" s="87">
        <f>IFERROR(IF($B$2="Tonnes",AppQt.Data!BD134,(AppQt.Data!BD134*ozton*AppQt.Data!BD$7)/1000000),"-")</f>
        <v>28.436090546875</v>
      </c>
      <c r="BI27" s="88" t="str">
        <f t="shared" si="2"/>
        <v>▲</v>
      </c>
      <c r="BJ27" s="129">
        <f t="shared" si="3"/>
        <v>42.286300402533783</v>
      </c>
    </row>
    <row r="28" spans="1:62" ht="13.8">
      <c r="A28" s="50"/>
      <c r="B28" s="86" t="s">
        <v>84</v>
      </c>
      <c r="C28" s="87">
        <f>IFERROR(IF($B$2="Tonnes",AppAn.Data!L110,(AppAn.Data!L110*ozton*AppAn.Data!L$6)/1000000),"-")</f>
        <v>0</v>
      </c>
      <c r="D28" s="87">
        <f>IFERROR(IF($B$2="Tonnes",AppAn.Data!M110,(AppAn.Data!M110*ozton*AppAn.Data!M$6)/1000000),"-")</f>
        <v>0</v>
      </c>
      <c r="E28" s="87">
        <f>IFERROR(IF($B$2="Tonnes",AppAn.Data!N110,(AppAn.Data!N110*ozton*AppAn.Data!N$6)/1000000),"-")</f>
        <v>0</v>
      </c>
      <c r="F28" s="87">
        <f>IFERROR(IF($B$2="Tonnes",AppAn.Data!O110,(AppAn.Data!O110*ozton*AppAn.Data!O$6)/1000000),"-")</f>
        <v>0</v>
      </c>
      <c r="G28" s="87">
        <f>IFERROR(IF($B$2="Tonnes",AppAn.Data!P110,(AppAn.Data!P110*ozton*AppAn.Data!P$6)/1000000),"-")</f>
        <v>7.9054000000000002</v>
      </c>
      <c r="H28" s="87">
        <f>IFERROR(IF($B$2="Tonnes",AppAn.Data!Q110,(AppAn.Data!Q110*ozton*AppAn.Data!Q$6)/1000000),"-")</f>
        <v>4.8000000000000007</v>
      </c>
      <c r="I28" s="87">
        <f>IFERROR(IF($B$2="Tonnes",AppAn.Data!R110,(AppAn.Data!R110*ozton*AppAn.Data!R$6)/1000000),"-")</f>
        <v>3.6850000000000005</v>
      </c>
      <c r="J28" s="87">
        <f>IFERROR(IF($B$2="Tonnes",AppAn.Data!S110,(AppAn.Data!S110*ozton*AppAn.Data!S$6)/1000000),"-")</f>
        <v>2.4637500000000001</v>
      </c>
      <c r="K28" s="87">
        <f>IFERROR(IF($B$2="Tonnes",AppAn.Data!T110,(AppAn.Data!T110*ozton*AppAn.Data!T$6)/1000000),"-")</f>
        <v>2.6348250000000002</v>
      </c>
      <c r="L28" s="87">
        <f>IFERROR(IF($B$2="Tonnes",AppAn.Data!U110,(AppAn.Data!U110*ozton*AppAn.Data!U$6)/1000000),"-")</f>
        <v>3.6550425</v>
      </c>
      <c r="M28" s="87">
        <f>IFERROR(IF($B$2="Tonnes",AppAn.Data!V110,(AppAn.Data!V110*ozton*AppAn.Data!V$6)/1000000),"-")</f>
        <v>4.99</v>
      </c>
      <c r="N28" s="88" t="str">
        <f t="shared" si="0"/>
        <v>▲</v>
      </c>
      <c r="O28" s="129">
        <f t="shared" si="1"/>
        <v>36.523720312417709</v>
      </c>
      <c r="P28" s="50"/>
      <c r="Q28" s="87">
        <f>IFERROR(IF($B$2="Tonnes",AppQt.Data!M135,(AppQt.Data!M135*ozton*AppQt.Data!M$7)/1000000),"-")</f>
        <v>0</v>
      </c>
      <c r="R28" s="87">
        <f>IFERROR(IF($B$2="Tonnes",AppQt.Data!N135,(AppQt.Data!N135*ozton*AppQt.Data!N$7)/1000000),"-")</f>
        <v>0</v>
      </c>
      <c r="S28" s="87">
        <f>IFERROR(IF($B$2="Tonnes",AppQt.Data!O135,(AppQt.Data!O135*ozton*AppQt.Data!O$7)/1000000),"-")</f>
        <v>0</v>
      </c>
      <c r="T28" s="87">
        <f>IFERROR(IF($B$2="Tonnes",AppQt.Data!P135,(AppQt.Data!P135*ozton*AppQt.Data!P$7)/1000000),"-")</f>
        <v>0</v>
      </c>
      <c r="U28" s="87">
        <f>IFERROR(IF($B$2="Tonnes",AppQt.Data!Q135,(AppQt.Data!Q135*ozton*AppQt.Data!Q$7)/1000000),"-")</f>
        <v>0</v>
      </c>
      <c r="V28" s="87">
        <f>IFERROR(IF($B$2="Tonnes",AppQt.Data!R135,(AppQt.Data!R135*ozton*AppQt.Data!R$7)/1000000),"-")</f>
        <v>0</v>
      </c>
      <c r="W28" s="87">
        <f>IFERROR(IF($B$2="Tonnes",AppQt.Data!S135,(AppQt.Data!S135*ozton*AppQt.Data!S$7)/1000000),"-")</f>
        <v>0</v>
      </c>
      <c r="X28" s="87">
        <f>IFERROR(IF($B$2="Tonnes",AppQt.Data!T135,(AppQt.Data!T135*ozton*AppQt.Data!T$7)/1000000),"-")</f>
        <v>0</v>
      </c>
      <c r="Y28" s="87">
        <f>IFERROR(IF($B$2="Tonnes",AppQt.Data!U135,(AppQt.Data!U135*ozton*AppQt.Data!U$7)/1000000),"-")</f>
        <v>0</v>
      </c>
      <c r="Z28" s="87">
        <f>IFERROR(IF($B$2="Tonnes",AppQt.Data!V135,(AppQt.Data!V135*ozton*AppQt.Data!V$7)/1000000),"-")</f>
        <v>0</v>
      </c>
      <c r="AA28" s="87">
        <f>IFERROR(IF($B$2="Tonnes",AppQt.Data!W135,(AppQt.Data!W135*ozton*AppQt.Data!W$7)/1000000),"-")</f>
        <v>0</v>
      </c>
      <c r="AB28" s="87">
        <f>IFERROR(IF($B$2="Tonnes",AppQt.Data!X135,(AppQt.Data!X135*ozton*AppQt.Data!X$7)/1000000),"-")</f>
        <v>0</v>
      </c>
      <c r="AC28" s="87">
        <f>IFERROR(IF($B$2="Tonnes",AppQt.Data!Y135,(AppQt.Data!Y135*ozton*AppQt.Data!Y$7)/1000000),"-")</f>
        <v>0</v>
      </c>
      <c r="AD28" s="87">
        <f>IFERROR(IF($B$2="Tonnes",AppQt.Data!Z135,(AppQt.Data!Z135*ozton*AppQt.Data!Z$7)/1000000),"-")</f>
        <v>0</v>
      </c>
      <c r="AE28" s="87">
        <f>IFERROR(IF($B$2="Tonnes",AppQt.Data!AA135,(AppQt.Data!AA135*ozton*AppQt.Data!AA$7)/1000000),"-")</f>
        <v>0</v>
      </c>
      <c r="AF28" s="87">
        <f>IFERROR(IF($B$2="Tonnes",AppQt.Data!AB135,(AppQt.Data!AB135*ozton*AppQt.Data!AB$7)/1000000),"-")</f>
        <v>0</v>
      </c>
      <c r="AG28" s="87">
        <f>IFERROR(IF($B$2="Tonnes",AppQt.Data!AC135,(AppQt.Data!AC135*ozton*AppQt.Data!AC$7)/1000000),"-")</f>
        <v>2.1881500000000003</v>
      </c>
      <c r="AH28" s="87">
        <f>IFERROR(IF($B$2="Tonnes",AppQt.Data!AD135,(AppQt.Data!AD135*ozton*AppQt.Data!AD$7)/1000000),"-")</f>
        <v>2.18025</v>
      </c>
      <c r="AI28" s="87">
        <f>IFERROR(IF($B$2="Tonnes",AppQt.Data!AE135,(AppQt.Data!AE135*ozton*AppQt.Data!AE$7)/1000000),"-")</f>
        <v>2.0802499999999999</v>
      </c>
      <c r="AJ28" s="87">
        <f>IFERROR(IF($B$2="Tonnes",AppQt.Data!AF135,(AppQt.Data!AF135*ozton*AppQt.Data!AF$7)/1000000),"-")</f>
        <v>1.45675</v>
      </c>
      <c r="AK28" s="87">
        <f>IFERROR(IF($B$2="Tonnes",AppQt.Data!AG135,(AppQt.Data!AG135*ozton*AppQt.Data!AG$7)/1000000),"-")</f>
        <v>1.25</v>
      </c>
      <c r="AL28" s="87">
        <f>IFERROR(IF($B$2="Tonnes",AppQt.Data!AH135,(AppQt.Data!AH135*ozton*AppQt.Data!AH$7)/1000000),"-")</f>
        <v>1.25</v>
      </c>
      <c r="AM28" s="87">
        <f>IFERROR(IF($B$2="Tonnes",AppQt.Data!AI135,(AppQt.Data!AI135*ozton*AppQt.Data!AI$7)/1000000),"-")</f>
        <v>1.2000000000000002</v>
      </c>
      <c r="AN28" s="87">
        <f>IFERROR(IF($B$2="Tonnes",AppQt.Data!AJ135,(AppQt.Data!AJ135*ozton*AppQt.Data!AJ$7)/1000000),"-")</f>
        <v>1.1000000000000001</v>
      </c>
      <c r="AO28" s="87">
        <f>IFERROR(IF($B$2="Tonnes",AppQt.Data!AK135,(AppQt.Data!AK135*ozton*AppQt.Data!AK$7)/1000000),"-")</f>
        <v>0.98</v>
      </c>
      <c r="AP28" s="87">
        <f>IFERROR(IF($B$2="Tonnes",AppQt.Data!AL135,(AppQt.Data!AL135*ozton*AppQt.Data!AL$7)/1000000),"-")</f>
        <v>0.98</v>
      </c>
      <c r="AQ28" s="87">
        <f>IFERROR(IF($B$2="Tonnes",AppQt.Data!AM135,(AppQt.Data!AM135*ozton*AppQt.Data!AM$7)/1000000),"-")</f>
        <v>0.90000000000000013</v>
      </c>
      <c r="AR28" s="87">
        <f>IFERROR(IF($B$2="Tonnes",AppQt.Data!AN135,(AppQt.Data!AN135*ozton*AppQt.Data!AN$7)/1000000),"-")</f>
        <v>0.82499999999999996</v>
      </c>
      <c r="AS28" s="87">
        <f>IFERROR(IF($B$2="Tonnes",AppQt.Data!AO135,(AppQt.Data!AO135*ozton*AppQt.Data!AO$7)/1000000),"-")</f>
        <v>0.66</v>
      </c>
      <c r="AT28" s="87">
        <f>IFERROR(IF($B$2="Tonnes",AppQt.Data!AP135,(AppQt.Data!AP135*ozton*AppQt.Data!AP$7)/1000000),"-")</f>
        <v>0.66</v>
      </c>
      <c r="AU28" s="87">
        <f>IFERROR(IF($B$2="Tonnes",AppQt.Data!AQ135,(AppQt.Data!AQ135*ozton*AppQt.Data!AQ$7)/1000000),"-")</f>
        <v>0.60000000000000009</v>
      </c>
      <c r="AV28" s="87">
        <f>IFERROR(IF($B$2="Tonnes",AppQt.Data!AR135,(AppQt.Data!AR135*ozton*AppQt.Data!AR$7)/1000000),"-")</f>
        <v>0.54374999999999996</v>
      </c>
      <c r="AW28" s="87">
        <f>IFERROR(IF($B$2="Tonnes",AppQt.Data!AS135,(AppQt.Data!AS135*ozton*AppQt.Data!AS$7)/1000000),"-")</f>
        <v>0.81194999999999995</v>
      </c>
      <c r="AX28" s="87">
        <f>IFERROR(IF($B$2="Tonnes",AppQt.Data!AT135,(AppQt.Data!AT135*ozton*AppQt.Data!AT$7)/1000000),"-")</f>
        <v>0.64874999999999994</v>
      </c>
      <c r="AY28" s="87">
        <f>IFERROR(IF($B$2="Tonnes",AppQt.Data!AU135,(AppQt.Data!AU135*ozton*AppQt.Data!AU$7)/1000000),"-")</f>
        <v>0.60675000000000001</v>
      </c>
      <c r="AZ28" s="87">
        <f>IFERROR(IF($B$2="Tonnes",AppQt.Data!AV135,(AppQt.Data!AV135*ozton*AppQt.Data!AV$7)/1000000),"-")</f>
        <v>0.56737499999999996</v>
      </c>
      <c r="BA28" s="87">
        <f>IFERROR(IF($B$2="Tonnes",AppQt.Data!AW135,(AppQt.Data!AW135*ozton*AppQt.Data!AW$7)/1000000),"-")</f>
        <v>1.0516799999999999</v>
      </c>
      <c r="BB28" s="87">
        <f>IFERROR(IF($B$2="Tonnes",AppQt.Data!AX135,(AppQt.Data!AX135*ozton*AppQt.Data!AX$7)/1000000),"-")</f>
        <v>0.90480000000000005</v>
      </c>
      <c r="BC28" s="87">
        <f>IFERROR(IF($B$2="Tonnes",AppQt.Data!AY135,(AppQt.Data!AY135*ozton*AppQt.Data!AY$7)/1000000),"-")</f>
        <v>0.86699999999999999</v>
      </c>
      <c r="BD28" s="87">
        <f>IFERROR(IF($B$2="Tonnes",AppQt.Data!AZ135,(AppQt.Data!AZ135*ozton*AppQt.Data!AZ$7)/1000000),"-")</f>
        <v>0.83156249999999998</v>
      </c>
      <c r="BE28" s="87">
        <f>IFERROR(IF($B$2="Tonnes",AppQt.Data!BA135,(AppQt.Data!BA135*ozton*AppQt.Data!BA$7)/1000000),"-")</f>
        <v>1.2225000000000001</v>
      </c>
      <c r="BF28" s="87">
        <f>IFERROR(IF($B$2="Tonnes",AppQt.Data!BB135,(AppQt.Data!BB135*ozton*AppQt.Data!BB$7)/1000000),"-")</f>
        <v>1.2225000000000001</v>
      </c>
      <c r="BG28" s="87">
        <f>IFERROR(IF($B$2="Tonnes",AppQt.Data!BC135,(AppQt.Data!BC135*ozton*AppQt.Data!BC$7)/1000000),"-")</f>
        <v>1.2725</v>
      </c>
      <c r="BH28" s="87">
        <f>IFERROR(IF($B$2="Tonnes",AppQt.Data!BD135,(AppQt.Data!BD135*ozton*AppQt.Data!BD$7)/1000000),"-")</f>
        <v>1.2725</v>
      </c>
      <c r="BI28" s="88" t="str">
        <f t="shared" si="2"/>
        <v>▲</v>
      </c>
      <c r="BJ28" s="129">
        <f t="shared" si="3"/>
        <v>53.025178504321687</v>
      </c>
    </row>
    <row r="29" spans="1:62" ht="13.8">
      <c r="A29" s="50"/>
      <c r="B29" s="92" t="s">
        <v>86</v>
      </c>
      <c r="C29" s="87">
        <f>IFERROR(IF($B$2="Tonnes",AppAn.Data!L111,(AppAn.Data!L111*ozton*AppAn.Data!L$6)/1000000),"-")</f>
        <v>113.24624942106178</v>
      </c>
      <c r="D29" s="87">
        <f>IFERROR(IF($B$2="Tonnes",AppAn.Data!M111,(AppAn.Data!M111*ozton*AppAn.Data!M$6)/1000000),"-")</f>
        <v>92.41861719485334</v>
      </c>
      <c r="E29" s="87">
        <f>IFERROR(IF($B$2="Tonnes",AppAn.Data!N111,(AppAn.Data!N111*ozton*AppAn.Data!N$6)/1000000),"-")</f>
        <v>61.621200711229193</v>
      </c>
      <c r="F29" s="87">
        <f>IFERROR(IF($B$2="Tonnes",AppAn.Data!O111,(AppAn.Data!O111*ozton*AppAn.Data!O$6)/1000000),"-")</f>
        <v>85.620572644429046</v>
      </c>
      <c r="G29" s="87">
        <f>IFERROR(IF($B$2="Tonnes",AppAn.Data!P111,(AppAn.Data!P111*ozton*AppAn.Data!P$6)/1000000),"-")</f>
        <v>56.098837342411073</v>
      </c>
      <c r="H29" s="87">
        <f>IFERROR(IF($B$2="Tonnes",AppAn.Data!Q111,(AppAn.Data!Q111*ozton*AppAn.Data!Q$6)/1000000),"-")</f>
        <v>78.217535999813734</v>
      </c>
      <c r="I29" s="87">
        <f>IFERROR(IF($B$2="Tonnes",AppAn.Data!R111,(AppAn.Data!R111*ozton*AppAn.Data!R$6)/1000000),"-")</f>
        <v>99.017121769119669</v>
      </c>
      <c r="J29" s="87">
        <f>IFERROR(IF($B$2="Tonnes",AppAn.Data!S111,(AppAn.Data!S111*ozton*AppAn.Data!S$6)/1000000),"-")</f>
        <v>41.843647430531853</v>
      </c>
      <c r="K29" s="87">
        <f>IFERROR(IF($B$2="Tonnes",AppAn.Data!T111,(AppAn.Data!T111*ozton*AppAn.Data!T$6)/1000000),"-")</f>
        <v>31.229388411754876</v>
      </c>
      <c r="L29" s="87">
        <f>IFERROR(IF($B$2="Tonnes",AppAn.Data!U111,(AppAn.Data!U111*ozton*AppAn.Data!U$6)/1000000),"-")</f>
        <v>24.962329304812286</v>
      </c>
      <c r="M29" s="87">
        <f>IFERROR(IF($B$2="Tonnes",AppAn.Data!V111,(AppAn.Data!V111*ozton*AppAn.Data!V$6)/1000000),"-")</f>
        <v>76.270546945288984</v>
      </c>
      <c r="N29" s="88" t="str">
        <f t="shared" si="0"/>
        <v>▲</v>
      </c>
      <c r="O29" s="129">
        <f t="shared" si="1"/>
        <v>205.54258784890479</v>
      </c>
      <c r="P29" s="50"/>
      <c r="Q29" s="87">
        <f>IFERROR(IF($B$2="Tonnes",AppQt.Data!M136,(AppQt.Data!M136*ozton*AppQt.Data!M$7)/1000000),"-")</f>
        <v>18.532406751693294</v>
      </c>
      <c r="R29" s="87">
        <f>IFERROR(IF($B$2="Tonnes",AppQt.Data!N136,(AppQt.Data!N136*ozton*AppQt.Data!N$7)/1000000),"-")</f>
        <v>35.58805916865704</v>
      </c>
      <c r="S29" s="87">
        <f>IFERROR(IF($B$2="Tonnes",AppQt.Data!O136,(AppQt.Data!O136*ozton*AppQt.Data!O$7)/1000000),"-")</f>
        <v>26.156164632568277</v>
      </c>
      <c r="T29" s="87">
        <f>IFERROR(IF($B$2="Tonnes",AppQt.Data!P136,(AppQt.Data!P136*ozton*AppQt.Data!P$7)/1000000),"-")</f>
        <v>32.969618868143179</v>
      </c>
      <c r="U29" s="87">
        <f>IFERROR(IF($B$2="Tonnes",AppQt.Data!Q136,(AppQt.Data!Q136*ozton*AppQt.Data!Q$7)/1000000),"-")</f>
        <v>23.306748278736595</v>
      </c>
      <c r="V29" s="87">
        <f>IFERROR(IF($B$2="Tonnes",AppQt.Data!R136,(AppQt.Data!R136*ozton*AppQt.Data!R$7)/1000000),"-")</f>
        <v>22.278091258650885</v>
      </c>
      <c r="W29" s="87">
        <f>IFERROR(IF($B$2="Tonnes",AppQt.Data!S136,(AppQt.Data!S136*ozton*AppQt.Data!S$7)/1000000),"-")</f>
        <v>24.507787552733284</v>
      </c>
      <c r="X29" s="87">
        <f>IFERROR(IF($B$2="Tonnes",AppQt.Data!T136,(AppQt.Data!T136*ozton*AppQt.Data!T$7)/1000000),"-")</f>
        <v>22.325990104732583</v>
      </c>
      <c r="Y29" s="87">
        <f>IFERROR(IF($B$2="Tonnes",AppQt.Data!U136,(AppQt.Data!U136*ozton*AppQt.Data!U$7)/1000000),"-")</f>
        <v>16.148273696955869</v>
      </c>
      <c r="Z29" s="87">
        <f>IFERROR(IF($B$2="Tonnes",AppQt.Data!V136,(AppQt.Data!V136*ozton*AppQt.Data!V$7)/1000000),"-")</f>
        <v>13.82799477984663</v>
      </c>
      <c r="AA29" s="87">
        <f>IFERROR(IF($B$2="Tonnes",AppQt.Data!W136,(AppQt.Data!W136*ozton*AppQt.Data!W$7)/1000000),"-")</f>
        <v>12.276767543647034</v>
      </c>
      <c r="AB29" s="87">
        <f>IFERROR(IF($B$2="Tonnes",AppQt.Data!X136,(AppQt.Data!X136*ozton*AppQt.Data!X$7)/1000000),"-")</f>
        <v>19.368164690779672</v>
      </c>
      <c r="AC29" s="87">
        <f>IFERROR(IF($B$2="Tonnes",AppQt.Data!Y136,(AppQt.Data!Y136*ozton*AppQt.Data!Y$7)/1000000),"-")</f>
        <v>25.043708448130257</v>
      </c>
      <c r="AD29" s="87">
        <f>IFERROR(IF($B$2="Tonnes",AppQt.Data!Z136,(AppQt.Data!Z136*ozton*AppQt.Data!Z$7)/1000000),"-")</f>
        <v>29.717407377991218</v>
      </c>
      <c r="AE29" s="87">
        <f>IFERROR(IF($B$2="Tonnes",AppQt.Data!AA136,(AppQt.Data!AA136*ozton*AppQt.Data!AA$7)/1000000),"-")</f>
        <v>12.949050813841898</v>
      </c>
      <c r="AF29" s="87">
        <f>IFERROR(IF($B$2="Tonnes",AppQt.Data!AB136,(AppQt.Data!AB136*ozton*AppQt.Data!AB$7)/1000000),"-")</f>
        <v>17.910406004465671</v>
      </c>
      <c r="AG29" s="87">
        <f>IFERROR(IF($B$2="Tonnes",AppQt.Data!AC136,(AppQt.Data!AC136*ozton*AppQt.Data!AC$7)/1000000),"-")</f>
        <v>13.75252273074627</v>
      </c>
      <c r="AH29" s="87">
        <f>IFERROR(IF($B$2="Tonnes",AppQt.Data!AD136,(AppQt.Data!AD136*ozton*AppQt.Data!AD$7)/1000000),"-")</f>
        <v>13.315173295822623</v>
      </c>
      <c r="AI29" s="87">
        <f>IFERROR(IF($B$2="Tonnes",AppQt.Data!AE136,(AppQt.Data!AE136*ozton*AppQt.Data!AE$7)/1000000),"-")</f>
        <v>12.115282232854387</v>
      </c>
      <c r="AJ29" s="87">
        <f>IFERROR(IF($B$2="Tonnes",AppQt.Data!AF136,(AppQt.Data!AF136*ozton*AppQt.Data!AF$7)/1000000),"-")</f>
        <v>16.91585908298779</v>
      </c>
      <c r="AK29" s="87">
        <f>IFERROR(IF($B$2="Tonnes",AppQt.Data!AG136,(AppQt.Data!AG136*ozton*AppQt.Data!AG$7)/1000000),"-")</f>
        <v>13.462840294403474</v>
      </c>
      <c r="AL29" s="87">
        <f>IFERROR(IF($B$2="Tonnes",AppQt.Data!AH136,(AppQt.Data!AH136*ozton*AppQt.Data!AH$7)/1000000),"-")</f>
        <v>13.717608164507332</v>
      </c>
      <c r="AM29" s="87">
        <f>IFERROR(IF($B$2="Tonnes",AppQt.Data!AI136,(AppQt.Data!AI136*ozton*AppQt.Data!AI$7)/1000000),"-")</f>
        <v>32.765675323518622</v>
      </c>
      <c r="AN29" s="87">
        <f>IFERROR(IF($B$2="Tonnes",AppQt.Data!AJ136,(AppQt.Data!AJ136*ozton*AppQt.Data!AJ$7)/1000000),"-")</f>
        <v>18.271412217384313</v>
      </c>
      <c r="AO29" s="87">
        <f>IFERROR(IF($B$2="Tonnes",AppQt.Data!AK136,(AppQt.Data!AK136*ozton*AppQt.Data!AK$7)/1000000),"-")</f>
        <v>22.99703507013389</v>
      </c>
      <c r="AP29" s="87">
        <f>IFERROR(IF($B$2="Tonnes",AppQt.Data!AL136,(AppQt.Data!AL136*ozton*AppQt.Data!AL$7)/1000000),"-")</f>
        <v>29.004675734190538</v>
      </c>
      <c r="AQ29" s="87">
        <f>IFERROR(IF($B$2="Tonnes",AppQt.Data!AM136,(AppQt.Data!AM136*ozton*AppQt.Data!AM$7)/1000000),"-")</f>
        <v>18.700693362873967</v>
      </c>
      <c r="AR29" s="87">
        <f>IFERROR(IF($B$2="Tonnes",AppQt.Data!AN136,(AppQt.Data!AN136*ozton*AppQt.Data!AN$7)/1000000),"-")</f>
        <v>28.314717601921259</v>
      </c>
      <c r="AS29" s="87">
        <f>IFERROR(IF($B$2="Tonnes",AppQt.Data!AO136,(AppQt.Data!AO136*ozton*AppQt.Data!AO$7)/1000000),"-")</f>
        <v>17.95418767526353</v>
      </c>
      <c r="AT29" s="87">
        <f>IFERROR(IF($B$2="Tonnes",AppQt.Data!AP136,(AppQt.Data!AP136*ozton*AppQt.Data!AP$7)/1000000),"-")</f>
        <v>5.8759917491872988</v>
      </c>
      <c r="AU29" s="87">
        <f>IFERROR(IF($B$2="Tonnes",AppQt.Data!AQ136,(AppQt.Data!AQ136*ozton*AppQt.Data!AQ$7)/1000000),"-")</f>
        <v>7.6232042892564955</v>
      </c>
      <c r="AV29" s="87">
        <f>IFERROR(IF($B$2="Tonnes",AppQt.Data!AR136,(AppQt.Data!AR136*ozton*AppQt.Data!AR$7)/1000000),"-")</f>
        <v>10.390263716824526</v>
      </c>
      <c r="AW29" s="87">
        <f>IFERROR(IF($B$2="Tonnes",AppQt.Data!AS136,(AppQt.Data!AS136*ozton*AppQt.Data!AS$7)/1000000),"-")</f>
        <v>7.2517775831160023</v>
      </c>
      <c r="AX29" s="87">
        <f>IFERROR(IF($B$2="Tonnes",AppQt.Data!AT136,(AppQt.Data!AT136*ozton*AppQt.Data!AT$7)/1000000),"-")</f>
        <v>6.1028277390730281</v>
      </c>
      <c r="AY29" s="87">
        <f>IFERROR(IF($B$2="Tonnes",AppQt.Data!AU136,(AppQt.Data!AU136*ozton*AppQt.Data!AU$7)/1000000),"-")</f>
        <v>8.9718600433804081</v>
      </c>
      <c r="AZ29" s="87">
        <f>IFERROR(IF($B$2="Tonnes",AppQt.Data!AV136,(AppQt.Data!AV136*ozton*AppQt.Data!AV$7)/1000000),"-")</f>
        <v>8.9029230461854389</v>
      </c>
      <c r="BA29" s="87">
        <f>IFERROR(IF($B$2="Tonnes",AppQt.Data!AW136,(AppQt.Data!AW136*ozton*AppQt.Data!AW$7)/1000000),"-")</f>
        <v>8.8550092782816456</v>
      </c>
      <c r="BB29" s="87">
        <f>IFERROR(IF($B$2="Tonnes",AppQt.Data!AX136,(AppQt.Data!AX136*ozton*AppQt.Data!AX$7)/1000000),"-")</f>
        <v>4.2833135902069408</v>
      </c>
      <c r="BC29" s="87">
        <f>IFERROR(IF($B$2="Tonnes",AppQt.Data!AY136,(AppQt.Data!AY136*ozton*AppQt.Data!AY$7)/1000000),"-")</f>
        <v>5.8262418996029792</v>
      </c>
      <c r="BD29" s="87">
        <f>IFERROR(IF($B$2="Tonnes",AppQt.Data!AZ136,(AppQt.Data!AZ136*ozton*AppQt.Data!AZ$7)/1000000),"-")</f>
        <v>5.9977645367207213</v>
      </c>
      <c r="BE29" s="87">
        <f>IFERROR(IF($B$2="Tonnes",AppQt.Data!BA136,(AppQt.Data!BA136*ozton*AppQt.Data!BA$7)/1000000),"-")</f>
        <v>17.84515949283124</v>
      </c>
      <c r="BF29" s="87">
        <f>IFERROR(IF($B$2="Tonnes",AppQt.Data!BB136,(AppQt.Data!BB136*ozton*AppQt.Data!BB$7)/1000000),"-")</f>
        <v>16.710035813925398</v>
      </c>
      <c r="BG29" s="87">
        <f>IFERROR(IF($B$2="Tonnes",AppQt.Data!BC136,(AppQt.Data!BC136*ozton*AppQt.Data!BC$7)/1000000),"-")</f>
        <v>23.910918860734171</v>
      </c>
      <c r="BH29" s="87">
        <f>IFERROR(IF($B$2="Tonnes",AppQt.Data!BD136,(AppQt.Data!BD136*ozton*AppQt.Data!BD$7)/1000000),"-")</f>
        <v>17.804432777798169</v>
      </c>
      <c r="BI29" s="88" t="str">
        <f t="shared" si="2"/>
        <v>▲</v>
      </c>
      <c r="BJ29" s="129">
        <f t="shared" si="3"/>
        <v>196.85114626945236</v>
      </c>
    </row>
    <row r="30" spans="1:62" ht="13.8">
      <c r="A30" s="50"/>
      <c r="B30" s="94" t="s">
        <v>87</v>
      </c>
      <c r="C30" s="87">
        <f>IFERROR(IF($B$2="Tonnes",AppAn.Data!L112,(AppAn.Data!L112*ozton*AppAn.Data!L$6)/1000000),"-")</f>
        <v>104.35015793448123</v>
      </c>
      <c r="D30" s="87">
        <f>IFERROR(IF($B$2="Tonnes",AppAn.Data!M112,(AppAn.Data!M112*ozton*AppAn.Data!M$6)/1000000),"-")</f>
        <v>82.613907985532762</v>
      </c>
      <c r="E30" s="87">
        <f>IFERROR(IF($B$2="Tonnes",AppAn.Data!N112,(AppAn.Data!N112*ozton*AppAn.Data!N$6)/1000000),"-")</f>
        <v>53.132514108832922</v>
      </c>
      <c r="F30" s="87">
        <f>IFERROR(IF($B$2="Tonnes",AppAn.Data!O112,(AppAn.Data!O112*ozton*AppAn.Data!O$6)/1000000),"-")</f>
        <v>75.273394471993399</v>
      </c>
      <c r="G30" s="87">
        <f>IFERROR(IF($B$2="Tonnes",AppAn.Data!P112,(AppAn.Data!P112*ozton*AppAn.Data!P$6)/1000000),"-")</f>
        <v>48.188569966922437</v>
      </c>
      <c r="H30" s="87">
        <f>IFERROR(IF($B$2="Tonnes",AppAn.Data!Q112,(AppAn.Data!Q112*ozton*AppAn.Data!Q$6)/1000000),"-")</f>
        <v>71.05362192267674</v>
      </c>
      <c r="I30" s="87">
        <f>IFERROR(IF($B$2="Tonnes",AppAn.Data!R112,(AppAn.Data!R112*ozton*AppAn.Data!R$6)/1000000),"-")</f>
        <v>91.320775039550512</v>
      </c>
      <c r="J30" s="87">
        <f>IFERROR(IF($B$2="Tonnes",AppAn.Data!S112,(AppAn.Data!S112*ozton*AppAn.Data!S$6)/1000000),"-")</f>
        <v>35.207625673240784</v>
      </c>
      <c r="K30" s="87">
        <f>IFERROR(IF($B$2="Tonnes",AppAn.Data!T112,(AppAn.Data!T112*ozton*AppAn.Data!T$6)/1000000),"-")</f>
        <v>26.066251821827663</v>
      </c>
      <c r="L30" s="87">
        <f>IFERROR(IF($B$2="Tonnes",AppAn.Data!U112,(AppAn.Data!U112*ozton*AppAn.Data!U$6)/1000000),"-")</f>
        <v>19.699777509670096</v>
      </c>
      <c r="M30" s="87">
        <f>IFERROR(IF($B$2="Tonnes",AppAn.Data!V112,(AppAn.Data!V112*ozton*AppAn.Data!V$6)/1000000),"-")</f>
        <v>66.390688167183725</v>
      </c>
      <c r="N30" s="88" t="str">
        <f t="shared" si="0"/>
        <v>▲</v>
      </c>
      <c r="O30" s="129">
        <f t="shared" si="1"/>
        <v>237.01237556918758</v>
      </c>
      <c r="P30" s="50"/>
      <c r="Q30" s="87">
        <f>IFERROR(IF($B$2="Tonnes",AppQt.Data!M137,(AppQt.Data!M137*ozton*AppQt.Data!M$7)/1000000),"-")</f>
        <v>16.466782541451991</v>
      </c>
      <c r="R30" s="87">
        <f>IFERROR(IF($B$2="Tonnes",AppQt.Data!N137,(AppQt.Data!N137*ozton*AppQt.Data!N$7)/1000000),"-")</f>
        <v>32.785963182930352</v>
      </c>
      <c r="S30" s="87">
        <f>IFERROR(IF($B$2="Tonnes",AppQt.Data!O137,(AppQt.Data!O137*ozton*AppQt.Data!O$7)/1000000),"-")</f>
        <v>24.090031107791667</v>
      </c>
      <c r="T30" s="87">
        <f>IFERROR(IF($B$2="Tonnes",AppQt.Data!P137,(AppQt.Data!P137*ozton*AppQt.Data!P$7)/1000000),"-")</f>
        <v>31.007381102307225</v>
      </c>
      <c r="U30" s="87">
        <f>IFERROR(IF($B$2="Tonnes",AppQt.Data!Q137,(AppQt.Data!Q137*ozton*AppQt.Data!Q$7)/1000000),"-")</f>
        <v>20.805980531183685</v>
      </c>
      <c r="V30" s="87">
        <f>IFERROR(IF($B$2="Tonnes",AppQt.Data!R137,(AppQt.Data!R137*ozton*AppQt.Data!R$7)/1000000),"-")</f>
        <v>20.408634446715475</v>
      </c>
      <c r="W30" s="87">
        <f>IFERROR(IF($B$2="Tonnes",AppQt.Data!S137,(AppQt.Data!S137*ozton*AppQt.Data!S$7)/1000000),"-")</f>
        <v>21.688869420857387</v>
      </c>
      <c r="X30" s="87">
        <f>IFERROR(IF($B$2="Tonnes",AppQt.Data!T137,(AppQt.Data!T137*ozton*AppQt.Data!T$7)/1000000),"-")</f>
        <v>19.710423586776209</v>
      </c>
      <c r="Y30" s="87">
        <f>IFERROR(IF($B$2="Tonnes",AppQt.Data!U137,(AppQt.Data!U137*ozton*AppQt.Data!U$7)/1000000),"-")</f>
        <v>14.050851662550063</v>
      </c>
      <c r="Z30" s="87">
        <f>IFERROR(IF($B$2="Tonnes",AppQt.Data!V137,(AppQt.Data!V137*ozton*AppQt.Data!V$7)/1000000),"-")</f>
        <v>12.397989855667053</v>
      </c>
      <c r="AA30" s="87">
        <f>IFERROR(IF($B$2="Tonnes",AppQt.Data!W137,(AppQt.Data!W137*ozton*AppQt.Data!W$7)/1000000),"-")</f>
        <v>10.29236922137896</v>
      </c>
      <c r="AB30" s="87">
        <f>IFERROR(IF($B$2="Tonnes",AppQt.Data!X137,(AppQt.Data!X137*ozton*AppQt.Data!X$7)/1000000),"-")</f>
        <v>16.391303369236844</v>
      </c>
      <c r="AC30" s="87">
        <f>IFERROR(IF($B$2="Tonnes",AppQt.Data!Y137,(AppQt.Data!Y137*ozton*AppQt.Data!Y$7)/1000000),"-")</f>
        <v>23.255979262957556</v>
      </c>
      <c r="AD30" s="87">
        <f>IFERROR(IF($B$2="Tonnes",AppQt.Data!Z137,(AppQt.Data!Z137*ozton*AppQt.Data!Z$7)/1000000),"-")</f>
        <v>26.796900482536202</v>
      </c>
      <c r="AE30" s="87">
        <f>IFERROR(IF($B$2="Tonnes",AppQt.Data!AA137,(AppQt.Data!AA137*ozton*AppQt.Data!AA$7)/1000000),"-")</f>
        <v>10.042243986742644</v>
      </c>
      <c r="AF30" s="87">
        <f>IFERROR(IF($B$2="Tonnes",AppQt.Data!AB137,(AppQt.Data!AB137*ozton*AppQt.Data!AB$7)/1000000),"-")</f>
        <v>15.178270739756995</v>
      </c>
      <c r="AG30" s="87">
        <f>IFERROR(IF($B$2="Tonnes",AppQt.Data!AC137,(AppQt.Data!AC137*ozton*AppQt.Data!AC$7)/1000000),"-")</f>
        <v>11.388299584097627</v>
      </c>
      <c r="AH30" s="87">
        <f>IFERROR(IF($B$2="Tonnes",AppQt.Data!AD137,(AppQt.Data!AD137*ozton*AppQt.Data!AD$7)/1000000),"-")</f>
        <v>11.682910096770122</v>
      </c>
      <c r="AI30" s="87">
        <f>IFERROR(IF($B$2="Tonnes",AppQt.Data!AE137,(AppQt.Data!AE137*ozton*AppQt.Data!AE$7)/1000000),"-")</f>
        <v>10.591564351358791</v>
      </c>
      <c r="AJ30" s="87">
        <f>IFERROR(IF($B$2="Tonnes",AppQt.Data!AF137,(AppQt.Data!AF137*ozton*AppQt.Data!AF$7)/1000000),"-")</f>
        <v>14.525795934695898</v>
      </c>
      <c r="AK30" s="87">
        <f>IFERROR(IF($B$2="Tonnes",AppQt.Data!AG137,(AppQt.Data!AG137*ozton*AppQt.Data!AG$7)/1000000),"-")</f>
        <v>11.699114296410864</v>
      </c>
      <c r="AL30" s="87">
        <f>IFERROR(IF($B$2="Tonnes",AppQt.Data!AH137,(AppQt.Data!AH137*ozton*AppQt.Data!AH$7)/1000000),"-")</f>
        <v>12.309618727917243</v>
      </c>
      <c r="AM30" s="87">
        <f>IFERROR(IF($B$2="Tonnes",AppQt.Data!AI137,(AppQt.Data!AI137*ozton*AppQt.Data!AI$7)/1000000),"-")</f>
        <v>30.585410279323938</v>
      </c>
      <c r="AN30" s="87">
        <f>IFERROR(IF($B$2="Tonnes",AppQt.Data!AJ137,(AppQt.Data!AJ137*ozton*AppQt.Data!AJ$7)/1000000),"-")</f>
        <v>16.459478619024694</v>
      </c>
      <c r="AO30" s="87">
        <f>IFERROR(IF($B$2="Tonnes",AppQt.Data!AK137,(AppQt.Data!AK137*ozton*AppQt.Data!AK$7)/1000000),"-")</f>
        <v>20.944392371333645</v>
      </c>
      <c r="AP30" s="87">
        <f>IFERROR(IF($B$2="Tonnes",AppQt.Data!AL137,(AppQt.Data!AL137*ozton*AppQt.Data!AL$7)/1000000),"-")</f>
        <v>27.078255150327891</v>
      </c>
      <c r="AQ30" s="87">
        <f>IFERROR(IF($B$2="Tonnes",AppQt.Data!AM137,(AppQt.Data!AM137*ozton*AppQt.Data!AM$7)/1000000),"-")</f>
        <v>17.086040671559232</v>
      </c>
      <c r="AR30" s="87">
        <f>IFERROR(IF($B$2="Tonnes",AppQt.Data!AN137,(AppQt.Data!AN137*ozton*AppQt.Data!AN$7)/1000000),"-")</f>
        <v>26.21208684632974</v>
      </c>
      <c r="AS30" s="87">
        <f>IFERROR(IF($B$2="Tonnes",AppQt.Data!AO137,(AppQt.Data!AO137*ozton*AppQt.Data!AO$7)/1000000),"-")</f>
        <v>15.506605175523317</v>
      </c>
      <c r="AT30" s="87">
        <f>IFERROR(IF($B$2="Tonnes",AppQt.Data!AP137,(AppQt.Data!AP137*ozton*AppQt.Data!AP$7)/1000000),"-")</f>
        <v>4.8440764891905346</v>
      </c>
      <c r="AU30" s="87">
        <f>IFERROR(IF($B$2="Tonnes",AppQt.Data!AQ137,(AppQt.Data!AQ137*ozton*AppQt.Data!AQ$7)/1000000),"-")</f>
        <v>6.0418775977649499</v>
      </c>
      <c r="AV30" s="87">
        <f>IFERROR(IF($B$2="Tonnes",AppQt.Data!AR137,(AppQt.Data!AR137*ozton*AppQt.Data!AR$7)/1000000),"-")</f>
        <v>8.8150664107619772</v>
      </c>
      <c r="AW30" s="87">
        <f>IFERROR(IF($B$2="Tonnes",AppQt.Data!AS137,(AppQt.Data!AS137*ozton*AppQt.Data!AS$7)/1000000),"-")</f>
        <v>5.5403999078487498</v>
      </c>
      <c r="AX30" s="87">
        <f>IFERROR(IF($B$2="Tonnes",AppQt.Data!AT137,(AppQt.Data!AT137*ozton*AppQt.Data!AT$7)/1000000),"-")</f>
        <v>5.1840545196641425</v>
      </c>
      <c r="AY30" s="87">
        <f>IFERROR(IF($B$2="Tonnes",AppQt.Data!AU137,(AppQt.Data!AU137*ozton*AppQt.Data!AU$7)/1000000),"-")</f>
        <v>7.6352744114981306</v>
      </c>
      <c r="AZ30" s="87">
        <f>IFERROR(IF($B$2="Tonnes",AppQt.Data!AV137,(AppQt.Data!AV137*ozton*AppQt.Data!AV$7)/1000000),"-")</f>
        <v>7.7065229828166402</v>
      </c>
      <c r="BA30" s="87">
        <f>IFERROR(IF($B$2="Tonnes",AppQt.Data!AW137,(AppQt.Data!AW137*ozton*AppQt.Data!AW$7)/1000000),"-")</f>
        <v>7.30899704647035</v>
      </c>
      <c r="BB30" s="87">
        <f>IFERROR(IF($B$2="Tonnes",AppQt.Data!AX137,(AppQt.Data!AX137*ozton*AppQt.Data!AX$7)/1000000),"-")</f>
        <v>3.3395058604670163</v>
      </c>
      <c r="BC30" s="87">
        <f>IFERROR(IF($B$2="Tonnes",AppQt.Data!AY137,(AppQt.Data!AY137*ozton*AppQt.Data!AY$7)/1000000),"-")</f>
        <v>4.5650437025557355</v>
      </c>
      <c r="BD30" s="87">
        <f>IFERROR(IF($B$2="Tonnes",AppQt.Data!AZ137,(AppQt.Data!AZ137*ozton*AppQt.Data!AZ$7)/1000000),"-")</f>
        <v>4.4862309001769924</v>
      </c>
      <c r="BE30" s="87">
        <f>IFERROR(IF($B$2="Tonnes",AppQt.Data!BA137,(AppQt.Data!BA137*ozton*AppQt.Data!BA$7)/1000000),"-")</f>
        <v>15.681120936475393</v>
      </c>
      <c r="BF30" s="87">
        <f>IFERROR(IF($B$2="Tonnes",AppQt.Data!BB137,(AppQt.Data!BB137*ozton*AppQt.Data!BB$7)/1000000),"-")</f>
        <v>14.077401855029272</v>
      </c>
      <c r="BG30" s="87">
        <f>IFERROR(IF($B$2="Tonnes",AppQt.Data!BC137,(AppQt.Data!BC137*ozton*AppQt.Data!BC$7)/1000000),"-")</f>
        <v>21.013273078925359</v>
      </c>
      <c r="BH30" s="87">
        <f>IFERROR(IF($B$2="Tonnes",AppQt.Data!BD137,(AppQt.Data!BD137*ozton*AppQt.Data!BD$7)/1000000),"-")</f>
        <v>15.618892296753696</v>
      </c>
      <c r="BI30" s="88" t="str">
        <f t="shared" si="2"/>
        <v>▲</v>
      </c>
      <c r="BJ30" s="129">
        <f t="shared" si="3"/>
        <v>248.15177025635248</v>
      </c>
    </row>
    <row r="31" spans="1:62" ht="13.8">
      <c r="A31" s="50"/>
      <c r="B31" s="94" t="s">
        <v>88</v>
      </c>
      <c r="C31" s="87">
        <f>IFERROR(IF($B$2="Tonnes",AppAn.Data!L113,(AppAn.Data!L113*ozton*AppAn.Data!L$6)/1000000),"-")</f>
        <v>3.6976489168542308</v>
      </c>
      <c r="D31" s="87">
        <f>IFERROR(IF($B$2="Tonnes",AppAn.Data!M113,(AppAn.Data!M113*ozton*AppAn.Data!M$6)/1000000),"-")</f>
        <v>5.9480273845080127</v>
      </c>
      <c r="E31" s="87">
        <f>IFERROR(IF($B$2="Tonnes",AppAn.Data!N113,(AppAn.Data!N113*ozton*AppAn.Data!N$6)/1000000),"-")</f>
        <v>4.3955080492447003</v>
      </c>
      <c r="F31" s="87">
        <f>IFERROR(IF($B$2="Tonnes",AppAn.Data!O113,(AppAn.Data!O113*ozton*AppAn.Data!O$6)/1000000),"-")</f>
        <v>6.4483837892543656</v>
      </c>
      <c r="G31" s="87">
        <f>IFERROR(IF($B$2="Tonnes",AppAn.Data!P113,(AppAn.Data!P113*ozton*AppAn.Data!P$6)/1000000),"-")</f>
        <v>4.403688823854357</v>
      </c>
      <c r="H31" s="87">
        <f>IFERROR(IF($B$2="Tonnes",AppAn.Data!Q113,(AppAn.Data!Q113*ozton*AppAn.Data!Q$6)/1000000),"-")</f>
        <v>3.3687885500305317</v>
      </c>
      <c r="I31" s="87">
        <f>IFERROR(IF($B$2="Tonnes",AppAn.Data!R113,(AppAn.Data!R113*ozton*AppAn.Data!R$6)/1000000),"-")</f>
        <v>4.1446467380230079</v>
      </c>
      <c r="J31" s="87">
        <f>IFERROR(IF($B$2="Tonnes",AppAn.Data!S113,(AppAn.Data!S113*ozton*AppAn.Data!S$6)/1000000),"-")</f>
        <v>2.8964706197152563</v>
      </c>
      <c r="K31" s="87">
        <f>IFERROR(IF($B$2="Tonnes",AppAn.Data!T113,(AppAn.Data!T113*ozton*AppAn.Data!T$6)/1000000),"-")</f>
        <v>2.1911259402648056</v>
      </c>
      <c r="L31" s="87">
        <f>IFERROR(IF($B$2="Tonnes",AppAn.Data!U113,(AppAn.Data!U113*ozton*AppAn.Data!U$6)/1000000),"-")</f>
        <v>2.9571382031500746</v>
      </c>
      <c r="M31" s="87">
        <f>IFERROR(IF($B$2="Tonnes",AppAn.Data!V113,(AppAn.Data!V113*ozton*AppAn.Data!V$6)/1000000),"-")</f>
        <v>7.5816421154018814</v>
      </c>
      <c r="N31" s="88" t="str">
        <f t="shared" si="0"/>
        <v>▲</v>
      </c>
      <c r="O31" s="129">
        <f t="shared" si="1"/>
        <v>156.38443638939771</v>
      </c>
      <c r="P31" s="50"/>
      <c r="Q31" s="87">
        <f>IFERROR(IF($B$2="Tonnes",AppQt.Data!M138,(AppQt.Data!M138*ozton*AppQt.Data!M$7)/1000000),"-")</f>
        <v>0.96779173331227752</v>
      </c>
      <c r="R31" s="87">
        <f>IFERROR(IF($B$2="Tonnes",AppQt.Data!N138,(AppQt.Data!N138*ozton*AppQt.Data!N$7)/1000000),"-")</f>
        <v>1.2531912327622181</v>
      </c>
      <c r="S31" s="87">
        <f>IFERROR(IF($B$2="Tonnes",AppQt.Data!O138,(AppQt.Data!O138*ozton*AppQt.Data!O$7)/1000000),"-")</f>
        <v>0.64936996576596662</v>
      </c>
      <c r="T31" s="87">
        <f>IFERROR(IF($B$2="Tonnes",AppQt.Data!P138,(AppQt.Data!P138*ozton*AppQt.Data!P$7)/1000000),"-")</f>
        <v>0.82729598501376889</v>
      </c>
      <c r="U31" s="87">
        <f>IFERROR(IF($B$2="Tonnes",AppQt.Data!Q138,(AppQt.Data!Q138*ozton*AppQt.Data!Q$7)/1000000),"-")</f>
        <v>1.7867573526851634</v>
      </c>
      <c r="V31" s="87">
        <f>IFERROR(IF($B$2="Tonnes",AppQt.Data!R138,(AppQt.Data!R138*ozton*AppQt.Data!R$7)/1000000),"-")</f>
        <v>0.68247807853038589</v>
      </c>
      <c r="W31" s="87">
        <f>IFERROR(IF($B$2="Tonnes",AppQt.Data!S138,(AppQt.Data!S138*ozton*AppQt.Data!S$7)/1000000),"-")</f>
        <v>1.9074956577610158</v>
      </c>
      <c r="X31" s="87">
        <f>IFERROR(IF($B$2="Tonnes",AppQt.Data!T138,(AppQt.Data!T138*ozton*AppQt.Data!T$7)/1000000),"-")</f>
        <v>1.5712962955314476</v>
      </c>
      <c r="Y31" s="87">
        <f>IFERROR(IF($B$2="Tonnes",AppQt.Data!U138,(AppQt.Data!U138*ozton*AppQt.Data!U$7)/1000000),"-")</f>
        <v>1.0950067874177272</v>
      </c>
      <c r="Z31" s="87">
        <f>IFERROR(IF($B$2="Tonnes",AppQt.Data!V138,(AppQt.Data!V138*ozton*AppQt.Data!V$7)/1000000),"-")</f>
        <v>0.70953013467325032</v>
      </c>
      <c r="AA31" s="87">
        <f>IFERROR(IF($B$2="Tonnes",AppQt.Data!W138,(AppQt.Data!W138*ozton*AppQt.Data!W$7)/1000000),"-")</f>
        <v>1.0138166344376189</v>
      </c>
      <c r="AB31" s="87">
        <f>IFERROR(IF($B$2="Tonnes",AppQt.Data!X138,(AppQt.Data!X138*ozton*AppQt.Data!X$7)/1000000),"-")</f>
        <v>1.5771544927161041</v>
      </c>
      <c r="AC31" s="87">
        <f>IFERROR(IF($B$2="Tonnes",AppQt.Data!Y138,(AppQt.Data!Y138*ozton*AppQt.Data!Y$7)/1000000),"-")</f>
        <v>0.95817398407214593</v>
      </c>
      <c r="AD31" s="87">
        <f>IFERROR(IF($B$2="Tonnes",AppQt.Data!Z138,(AppQt.Data!Z138*ozton*AppQt.Data!Z$7)/1000000),"-")</f>
        <v>1.9848233909187234</v>
      </c>
      <c r="AE31" s="87">
        <f>IFERROR(IF($B$2="Tonnes",AppQt.Data!AA138,(AppQt.Data!AA138*ozton*AppQt.Data!AA$7)/1000000),"-")</f>
        <v>1.8390811495548178</v>
      </c>
      <c r="AF31" s="87">
        <f>IFERROR(IF($B$2="Tonnes",AppQt.Data!AB138,(AppQt.Data!AB138*ozton*AppQt.Data!AB$7)/1000000),"-")</f>
        <v>1.6663052647086785</v>
      </c>
      <c r="AG31" s="87">
        <f>IFERROR(IF($B$2="Tonnes",AppQt.Data!AC138,(AppQt.Data!AC138*ozton*AppQt.Data!AC$7)/1000000),"-")</f>
        <v>1.2628709805751752</v>
      </c>
      <c r="AH31" s="87">
        <f>IFERROR(IF($B$2="Tonnes",AppQt.Data!AD138,(AppQt.Data!AD138*ozton*AppQt.Data!AD$7)/1000000),"-")</f>
        <v>1.0008803206879633</v>
      </c>
      <c r="AI31" s="87">
        <f>IFERROR(IF($B$2="Tonnes",AppQt.Data!AE138,(AppQt.Data!AE138*ozton*AppQt.Data!AE$7)/1000000),"-")</f>
        <v>0.75202151834639852</v>
      </c>
      <c r="AJ31" s="87">
        <f>IFERROR(IF($B$2="Tonnes",AppQt.Data!AF138,(AppQt.Data!AF138*ozton*AppQt.Data!AF$7)/1000000),"-")</f>
        <v>1.3879160042448202</v>
      </c>
      <c r="AK31" s="87">
        <f>IFERROR(IF($B$2="Tonnes",AppQt.Data!AG138,(AppQt.Data!AG138*ozton*AppQt.Data!AG$7)/1000000),"-")</f>
        <v>0.87736403848901778</v>
      </c>
      <c r="AL31" s="87">
        <f>IFERROR(IF($B$2="Tonnes",AppQt.Data!AH138,(AppQt.Data!AH138*ozton*AppQt.Data!AH$7)/1000000),"-")</f>
        <v>0.63721257235569473</v>
      </c>
      <c r="AM31" s="87">
        <f>IFERROR(IF($B$2="Tonnes",AppQt.Data!AI138,(AppQt.Data!AI138*ozton*AppQt.Data!AI$7)/1000000),"-")</f>
        <v>1.0216009590962394</v>
      </c>
      <c r="AN31" s="87">
        <f>IFERROR(IF($B$2="Tonnes",AppQt.Data!AJ138,(AppQt.Data!AJ138*ozton*AppQt.Data!AJ$7)/1000000),"-")</f>
        <v>0.83261098008958001</v>
      </c>
      <c r="AO31" s="87">
        <f>IFERROR(IF($B$2="Tonnes",AppQt.Data!AK138,(AppQt.Data!AK138*ozton*AppQt.Data!AK$7)/1000000),"-")</f>
        <v>1.1072963381582757</v>
      </c>
      <c r="AP31" s="87">
        <f>IFERROR(IF($B$2="Tonnes",AppQt.Data!AL138,(AppQt.Data!AL138*ozton*AppQt.Data!AL$7)/1000000),"-")</f>
        <v>1.285948063567786</v>
      </c>
      <c r="AQ31" s="87">
        <f>IFERROR(IF($B$2="Tonnes",AppQt.Data!AM138,(AppQt.Data!AM138*ozton*AppQt.Data!AM$7)/1000000),"-")</f>
        <v>0.63958713601007999</v>
      </c>
      <c r="AR31" s="87">
        <f>IFERROR(IF($B$2="Tonnes",AppQt.Data!AN138,(AppQt.Data!AN138*ozton*AppQt.Data!AN$7)/1000000),"-")</f>
        <v>1.1118152002868662</v>
      </c>
      <c r="AS31" s="87">
        <f>IFERROR(IF($B$2="Tonnes",AppQt.Data!AO138,(AppQt.Data!AO138*ozton*AppQt.Data!AO$7)/1000000),"-")</f>
        <v>1.3225105710288187</v>
      </c>
      <c r="AT31" s="87">
        <f>IFERROR(IF($B$2="Tonnes",AppQt.Data!AP138,(AppQt.Data!AP138*ozton*AppQt.Data!AP$7)/1000000),"-")</f>
        <v>0.30716801729824783</v>
      </c>
      <c r="AU31" s="87">
        <f>IFERROR(IF($B$2="Tonnes",AppQt.Data!AQ138,(AppQt.Data!AQ138*ozton*AppQt.Data!AQ$7)/1000000),"-")</f>
        <v>0.57989172597880834</v>
      </c>
      <c r="AV31" s="87">
        <f>IFERROR(IF($B$2="Tonnes",AppQt.Data!AR138,(AppQt.Data!AR138*ozton*AppQt.Data!AR$7)/1000000),"-")</f>
        <v>0.68690030540938141</v>
      </c>
      <c r="AW31" s="87">
        <f>IFERROR(IF($B$2="Tonnes",AppQt.Data!AS138,(AppQt.Data!AS138*ozton*AppQt.Data!AS$7)/1000000),"-")</f>
        <v>0.62415330217896292</v>
      </c>
      <c r="AX31" s="87">
        <f>IFERROR(IF($B$2="Tonnes",AppQt.Data!AT138,(AppQt.Data!AT138*ozton*AppQt.Data!AT$7)/1000000),"-")</f>
        <v>0.42827528234409074</v>
      </c>
      <c r="AY31" s="87">
        <f>IFERROR(IF($B$2="Tonnes",AppQt.Data!AU138,(AppQt.Data!AU138*ozton*AppQt.Data!AU$7)/1000000),"-")</f>
        <v>0.62807392338377532</v>
      </c>
      <c r="AZ31" s="87">
        <f>IFERROR(IF($B$2="Tonnes",AppQt.Data!AV138,(AppQt.Data!AV138*ozton*AppQt.Data!AV$7)/1000000),"-")</f>
        <v>0.51062343235797658</v>
      </c>
      <c r="BA31" s="87">
        <f>IFERROR(IF($B$2="Tonnes",AppQt.Data!AW138,(AppQt.Data!AW138*ozton*AppQt.Data!AW$7)/1000000),"-")</f>
        <v>0.94161244689779822</v>
      </c>
      <c r="BB31" s="87">
        <f>IFERROR(IF($B$2="Tonnes",AppQt.Data!AX138,(AppQt.Data!AX138*ozton*AppQt.Data!AX$7)/1000000),"-")</f>
        <v>0.49906668307939422</v>
      </c>
      <c r="BC31" s="87">
        <f>IFERROR(IF($B$2="Tonnes",AppQt.Data!AY138,(AppQt.Data!AY138*ozton*AppQt.Data!AY$7)/1000000),"-")</f>
        <v>0.66935547434135945</v>
      </c>
      <c r="BD31" s="87">
        <f>IFERROR(IF($B$2="Tonnes",AppQt.Data!AZ138,(AppQt.Data!AZ138*ozton*AppQt.Data!AZ$7)/1000000),"-")</f>
        <v>0.84710359883152275</v>
      </c>
      <c r="BE31" s="87">
        <f>IFERROR(IF($B$2="Tonnes",AppQt.Data!BA138,(AppQt.Data!BA138*ozton*AppQt.Data!BA$7)/1000000),"-")</f>
        <v>1.7000121950461562</v>
      </c>
      <c r="BF31" s="87">
        <f>IFERROR(IF($B$2="Tonnes",AppQt.Data!BB138,(AppQt.Data!BB138*ozton*AppQt.Data!BB$7)/1000000),"-")</f>
        <v>2.0468401852067331</v>
      </c>
      <c r="BG31" s="87">
        <f>IFERROR(IF($B$2="Tonnes",AppQt.Data!BC138,(AppQt.Data!BC138*ozton*AppQt.Data!BC$7)/1000000),"-")</f>
        <v>2.2568698414108188</v>
      </c>
      <c r="BH31" s="87">
        <f>IFERROR(IF($B$2="Tonnes",AppQt.Data!BD138,(AppQt.Data!BD138*ozton*AppQt.Data!BD$7)/1000000),"-")</f>
        <v>1.5779198937381738</v>
      </c>
      <c r="BI31" s="88" t="str">
        <f t="shared" si="2"/>
        <v>▲</v>
      </c>
      <c r="BJ31" s="129">
        <f t="shared" si="3"/>
        <v>86.272363370280075</v>
      </c>
    </row>
    <row r="32" spans="1:62" ht="13.8">
      <c r="A32" s="50"/>
      <c r="B32" s="94" t="s">
        <v>89</v>
      </c>
      <c r="C32" s="87">
        <f>IFERROR(IF($B$2="Tonnes",AppAn.Data!L114,(AppAn.Data!L114*ozton*AppAn.Data!L$6)/1000000),"-")</f>
        <v>4.7022852363929859</v>
      </c>
      <c r="D32" s="87">
        <f>IFERROR(IF($B$2="Tonnes",AppAn.Data!M114,(AppAn.Data!M114*ozton*AppAn.Data!M$6)/1000000),"-")</f>
        <v>2.9430893248125738</v>
      </c>
      <c r="E32" s="87">
        <f>IFERROR(IF($B$2="Tonnes",AppAn.Data!N114,(AppAn.Data!N114*ozton*AppAn.Data!N$6)/1000000),"-")</f>
        <v>3.0949473031515797</v>
      </c>
      <c r="F32" s="87">
        <f>IFERROR(IF($B$2="Tonnes",AppAn.Data!O114,(AppAn.Data!O114*ozton*AppAn.Data!O$6)/1000000),"-")</f>
        <v>2.5135073519312785</v>
      </c>
      <c r="G32" s="87">
        <f>IFERROR(IF($B$2="Tonnes",AppAn.Data!P114,(AppAn.Data!P114*ozton*AppAn.Data!P$6)/1000000),"-")</f>
        <v>2.2071185516342746</v>
      </c>
      <c r="H32" s="87">
        <f>IFERROR(IF($B$2="Tonnes",AppAn.Data!Q114,(AppAn.Data!Q114*ozton*AppAn.Data!Q$6)/1000000),"-")</f>
        <v>2.3776255271064661</v>
      </c>
      <c r="I32" s="87">
        <f>IFERROR(IF($B$2="Tonnes",AppAn.Data!R114,(AppAn.Data!R114*ozton*AppAn.Data!R$6)/1000000),"-")</f>
        <v>2.2759499915461419</v>
      </c>
      <c r="J32" s="87">
        <f>IFERROR(IF($B$2="Tonnes",AppAn.Data!S114,(AppAn.Data!S114*ozton*AppAn.Data!S$6)/1000000),"-")</f>
        <v>2.7090011375758145</v>
      </c>
      <c r="K32" s="87">
        <f>IFERROR(IF($B$2="Tonnes",AppAn.Data!T114,(AppAn.Data!T114*ozton*AppAn.Data!T$6)/1000000),"-")</f>
        <v>2.044515649662408</v>
      </c>
      <c r="L32" s="87">
        <f>IFERROR(IF($B$2="Tonnes",AppAn.Data!U114,(AppAn.Data!U114*ozton*AppAn.Data!U$6)/1000000),"-")</f>
        <v>1.4242933419921195</v>
      </c>
      <c r="M32" s="87">
        <f>IFERROR(IF($B$2="Tonnes",AppAn.Data!V114,(AppAn.Data!V114*ozton*AppAn.Data!V$6)/1000000),"-")</f>
        <v>0.86794378770338021</v>
      </c>
      <c r="N32" s="88" t="str">
        <f t="shared" si="0"/>
        <v>▼</v>
      </c>
      <c r="O32" s="129">
        <f t="shared" si="1"/>
        <v>-39.061444569458473</v>
      </c>
      <c r="P32" s="50"/>
      <c r="Q32" s="87">
        <f>IFERROR(IF($B$2="Tonnes",AppQt.Data!M139,(AppQt.Data!M139*ozton*AppQt.Data!M$7)/1000000),"-")</f>
        <v>1.0362938102623565</v>
      </c>
      <c r="R32" s="87">
        <f>IFERROR(IF($B$2="Tonnes",AppQt.Data!N139,(AppQt.Data!N139*ozton*AppQt.Data!N$7)/1000000),"-")</f>
        <v>1.4758274196311387</v>
      </c>
      <c r="S32" s="87">
        <f>IFERROR(IF($B$2="Tonnes",AppQt.Data!O139,(AppQt.Data!O139*ozton*AppQt.Data!O$7)/1000000),"-")</f>
        <v>1.2475315590106413</v>
      </c>
      <c r="T32" s="87">
        <f>IFERROR(IF($B$2="Tonnes",AppQt.Data!P139,(AppQt.Data!P139*ozton*AppQt.Data!P$7)/1000000),"-")</f>
        <v>0.94263244748884989</v>
      </c>
      <c r="U32" s="87">
        <f>IFERROR(IF($B$2="Tonnes",AppQt.Data!Q139,(AppQt.Data!Q139*ozton*AppQt.Data!Q$7)/1000000),"-")</f>
        <v>0.62721733931218804</v>
      </c>
      <c r="V32" s="87">
        <f>IFERROR(IF($B$2="Tonnes",AppQt.Data!R139,(AppQt.Data!R139*ozton*AppQt.Data!R$7)/1000000),"-")</f>
        <v>0.9986754000716892</v>
      </c>
      <c r="W32" s="87">
        <f>IFERROR(IF($B$2="Tonnes",AppQt.Data!S139,(AppQt.Data!S139*ozton*AppQt.Data!S$7)/1000000),"-")</f>
        <v>0.70840191855932677</v>
      </c>
      <c r="X32" s="87">
        <f>IFERROR(IF($B$2="Tonnes",AppQt.Data!T139,(AppQt.Data!T139*ozton*AppQt.Data!T$7)/1000000),"-")</f>
        <v>0.60879466686937</v>
      </c>
      <c r="Y32" s="87">
        <f>IFERROR(IF($B$2="Tonnes",AppQt.Data!U139,(AppQt.Data!U139*ozton*AppQt.Data!U$7)/1000000),"-")</f>
        <v>0.82088649698807781</v>
      </c>
      <c r="Z32" s="87">
        <f>IFERROR(IF($B$2="Tonnes",AppQt.Data!V139,(AppQt.Data!V139*ozton*AppQt.Data!V$7)/1000000),"-")</f>
        <v>0.62518103950632709</v>
      </c>
      <c r="AA32" s="87">
        <f>IFERROR(IF($B$2="Tonnes",AppQt.Data!W139,(AppQt.Data!W139*ozton*AppQt.Data!W$7)/1000000),"-")</f>
        <v>0.77093543783045493</v>
      </c>
      <c r="AB32" s="87">
        <f>IFERROR(IF($B$2="Tonnes",AppQt.Data!X139,(AppQt.Data!X139*ozton*AppQt.Data!X$7)/1000000),"-")</f>
        <v>0.87794432882672013</v>
      </c>
      <c r="AC32" s="87">
        <f>IFERROR(IF($B$2="Tonnes",AppQt.Data!Y139,(AppQt.Data!Y139*ozton*AppQt.Data!Y$7)/1000000),"-")</f>
        <v>0.55663543547555161</v>
      </c>
      <c r="AD32" s="87">
        <f>IFERROR(IF($B$2="Tonnes",AppQt.Data!Z139,(AppQt.Data!Z139*ozton*AppQt.Data!Z$7)/1000000),"-")</f>
        <v>0.54522366078629048</v>
      </c>
      <c r="AE32" s="87">
        <f>IFERROR(IF($B$2="Tonnes",AppQt.Data!AA139,(AppQt.Data!AA139*ozton*AppQt.Data!AA$7)/1000000),"-")</f>
        <v>0.66950825566943639</v>
      </c>
      <c r="AF32" s="87">
        <f>IFERROR(IF($B$2="Tonnes",AppQt.Data!AB139,(AppQt.Data!AB139*ozton*AppQt.Data!AB$7)/1000000),"-")</f>
        <v>0.74213999999999991</v>
      </c>
      <c r="AG32" s="87">
        <f>IFERROR(IF($B$2="Tonnes",AppQt.Data!AC139,(AppQt.Data!AC139*ozton*AppQt.Data!AC$7)/1000000),"-")</f>
        <v>0.6869621660734665</v>
      </c>
      <c r="AH32" s="87">
        <f>IFERROR(IF($B$2="Tonnes",AppQt.Data!AD139,(AppQt.Data!AD139*ozton*AppQt.Data!AD$7)/1000000),"-")</f>
        <v>0.36969287836453696</v>
      </c>
      <c r="AI32" s="87">
        <f>IFERROR(IF($B$2="Tonnes",AppQt.Data!AE139,(AppQt.Data!AE139*ozton*AppQt.Data!AE$7)/1000000),"-")</f>
        <v>0.46000636314919841</v>
      </c>
      <c r="AJ32" s="87">
        <f>IFERROR(IF($B$2="Tonnes",AppQt.Data!AF139,(AppQt.Data!AF139*ozton*AppQt.Data!AF$7)/1000000),"-")</f>
        <v>0.69045714404707303</v>
      </c>
      <c r="AK32" s="87">
        <f>IFERROR(IF($B$2="Tonnes",AppQt.Data!AG139,(AppQt.Data!AG139*ozton*AppQt.Data!AG$7)/1000000),"-")</f>
        <v>0.53636195950359244</v>
      </c>
      <c r="AL32" s="87">
        <f>IFERROR(IF($B$2="Tonnes",AppQt.Data!AH139,(AppQt.Data!AH139*ozton*AppQt.Data!AH$7)/1000000),"-")</f>
        <v>0.42077686423439403</v>
      </c>
      <c r="AM32" s="87">
        <f>IFERROR(IF($B$2="Tonnes",AppQt.Data!AI139,(AppQt.Data!AI139*ozton*AppQt.Data!AI$7)/1000000),"-")</f>
        <v>0.80866408509844168</v>
      </c>
      <c r="AN32" s="87">
        <f>IFERROR(IF($B$2="Tonnes",AppQt.Data!AJ139,(AppQt.Data!AJ139*ozton*AppQt.Data!AJ$7)/1000000),"-")</f>
        <v>0.61182261827003814</v>
      </c>
      <c r="AO32" s="87">
        <f>IFERROR(IF($B$2="Tonnes",AppQt.Data!AK139,(AppQt.Data!AK139*ozton*AppQt.Data!AK$7)/1000000),"-")</f>
        <v>0.63034636064197069</v>
      </c>
      <c r="AP32" s="87">
        <f>IFERROR(IF($B$2="Tonnes",AppQt.Data!AL139,(AppQt.Data!AL139*ozton*AppQt.Data!AL$7)/1000000),"-")</f>
        <v>0.32547252029485862</v>
      </c>
      <c r="AQ32" s="87">
        <f>IFERROR(IF($B$2="Tonnes",AppQt.Data!AM139,(AppQt.Data!AM139*ozton*AppQt.Data!AM$7)/1000000),"-")</f>
        <v>0.66006555530465616</v>
      </c>
      <c r="AR32" s="87">
        <f>IFERROR(IF($B$2="Tonnes",AppQt.Data!AN139,(AppQt.Data!AN139*ozton*AppQt.Data!AN$7)/1000000),"-")</f>
        <v>0.66006555530465616</v>
      </c>
      <c r="AS32" s="87">
        <f>IFERROR(IF($B$2="Tonnes",AppQt.Data!AO139,(AppQt.Data!AO139*ozton*AppQt.Data!AO$7)/1000000),"-")</f>
        <v>0.84157192871139308</v>
      </c>
      <c r="AT32" s="87">
        <f>IFERROR(IF($B$2="Tonnes",AppQt.Data!AP139,(AppQt.Data!AP139*ozton*AppQt.Data!AP$7)/1000000),"-")</f>
        <v>0.49374724269851639</v>
      </c>
      <c r="AU32" s="87">
        <f>IFERROR(IF($B$2="Tonnes",AppQt.Data!AQ139,(AppQt.Data!AQ139*ozton*AppQt.Data!AQ$7)/1000000),"-")</f>
        <v>0.77043496551273705</v>
      </c>
      <c r="AV32" s="87">
        <f>IFERROR(IF($B$2="Tonnes",AppQt.Data!AR139,(AppQt.Data!AR139*ozton*AppQt.Data!AR$7)/1000000),"-")</f>
        <v>0.60324700065316772</v>
      </c>
      <c r="AW32" s="87">
        <f>IFERROR(IF($B$2="Tonnes",AppQt.Data!AS139,(AppQt.Data!AS139*ozton*AppQt.Data!AS$7)/1000000),"-")</f>
        <v>0.83207437308828924</v>
      </c>
      <c r="AX32" s="87">
        <f>IFERROR(IF($B$2="Tonnes",AppQt.Data!AT139,(AppQt.Data!AT139*ozton*AppQt.Data!AT$7)/1000000),"-")</f>
        <v>0.2825979370647948</v>
      </c>
      <c r="AY32" s="87">
        <f>IFERROR(IF($B$2="Tonnes",AppQt.Data!AU139,(AppQt.Data!AU139*ozton*AppQt.Data!AU$7)/1000000),"-")</f>
        <v>0.50061170849850123</v>
      </c>
      <c r="AZ32" s="87">
        <f>IFERROR(IF($B$2="Tonnes",AppQt.Data!AV139,(AppQt.Data!AV139*ozton*AppQt.Data!AV$7)/1000000),"-")</f>
        <v>0.42923163101082307</v>
      </c>
      <c r="BA32" s="87">
        <f>IFERROR(IF($B$2="Tonnes",AppQt.Data!AW139,(AppQt.Data!AW139*ozton*AppQt.Data!AW$7)/1000000),"-")</f>
        <v>0.36200728491349748</v>
      </c>
      <c r="BB32" s="87">
        <f>IFERROR(IF($B$2="Tonnes",AppQt.Data!AX139,(AppQt.Data!AX139*ozton*AppQt.Data!AX$7)/1000000),"-")</f>
        <v>0.24723604666053095</v>
      </c>
      <c r="BC32" s="87">
        <f>IFERROR(IF($B$2="Tonnes",AppQt.Data!AY139,(AppQt.Data!AY139*ozton*AppQt.Data!AY$7)/1000000),"-")</f>
        <v>0.39433772270588485</v>
      </c>
      <c r="BD32" s="87">
        <f>IFERROR(IF($B$2="Tonnes",AppQt.Data!AZ139,(AppQt.Data!AZ139*ozton*AppQt.Data!AZ$7)/1000000),"-")</f>
        <v>0.42071228771220626</v>
      </c>
      <c r="BE32" s="87">
        <f>IFERROR(IF($B$2="Tonnes",AppQt.Data!BA139,(AppQt.Data!BA139*ozton*AppQt.Data!BA$7)/1000000),"-")</f>
        <v>0.23375348630968901</v>
      </c>
      <c r="BF32" s="87">
        <f>IFERROR(IF($B$2="Tonnes",AppQt.Data!BB139,(AppQt.Data!BB139*ozton*AppQt.Data!BB$7)/1000000),"-")</f>
        <v>0.18579377368939287</v>
      </c>
      <c r="BG32" s="87">
        <f>IFERROR(IF($B$2="Tonnes",AppQt.Data!BC139,(AppQt.Data!BC139*ozton*AppQt.Data!BC$7)/1000000),"-")</f>
        <v>0.24077594039799632</v>
      </c>
      <c r="BH32" s="87">
        <f>IFERROR(IF($B$2="Tonnes",AppQt.Data!BD139,(AppQt.Data!BD139*ozton*AppQt.Data!BD$7)/1000000),"-")</f>
        <v>0.20762058730630192</v>
      </c>
      <c r="BI32" s="88" t="str">
        <f t="shared" si="2"/>
        <v>▼</v>
      </c>
      <c r="BJ32" s="129">
        <f t="shared" si="3"/>
        <v>-50.650220264465503</v>
      </c>
    </row>
    <row r="33" spans="1:62" ht="13.8">
      <c r="A33" s="50"/>
      <c r="B33" s="94" t="s">
        <v>90</v>
      </c>
      <c r="C33" s="87">
        <f>IFERROR(IF($B$2="Tonnes",AppAn.Data!L115,(AppAn.Data!L115*ozton*AppAn.Data!L$6)/1000000),"-")</f>
        <v>0.49615733333333334</v>
      </c>
      <c r="D33" s="87">
        <f>IFERROR(IF($B$2="Tonnes",AppAn.Data!M115,(AppAn.Data!M115*ozton*AppAn.Data!M$6)/1000000),"-")</f>
        <v>0.91359250000000003</v>
      </c>
      <c r="E33" s="87">
        <f>IFERROR(IF($B$2="Tonnes",AppAn.Data!N115,(AppAn.Data!N115*ozton*AppAn.Data!N$6)/1000000),"-")</f>
        <v>0.9982312499999999</v>
      </c>
      <c r="F33" s="87">
        <f>IFERROR(IF($B$2="Tonnes",AppAn.Data!O115,(AppAn.Data!O115*ozton*AppAn.Data!O$6)/1000000),"-")</f>
        <v>1.3852870312500001</v>
      </c>
      <c r="G33" s="87">
        <f>IFERROR(IF($B$2="Tonnes",AppAn.Data!P115,(AppAn.Data!P115*ozton*AppAn.Data!P$6)/1000000),"-")</f>
        <v>1.2994600000000001</v>
      </c>
      <c r="H33" s="87">
        <f>IFERROR(IF($B$2="Tonnes",AppAn.Data!Q115,(AppAn.Data!Q115*ozton*AppAn.Data!Q$6)/1000000),"-")</f>
        <v>1.4175</v>
      </c>
      <c r="I33" s="87">
        <f>IFERROR(IF($B$2="Tonnes",AppAn.Data!R115,(AppAn.Data!R115*ozton*AppAn.Data!R$6)/1000000),"-")</f>
        <v>1.2757500000000002</v>
      </c>
      <c r="J33" s="87">
        <f>IFERROR(IF($B$2="Tonnes",AppAn.Data!S115,(AppAn.Data!S115*ozton*AppAn.Data!S$6)/1000000),"-")</f>
        <v>1.0305500000000001</v>
      </c>
      <c r="K33" s="87">
        <f>IFERROR(IF($B$2="Tonnes",AppAn.Data!T115,(AppAn.Data!T115*ozton*AppAn.Data!T$6)/1000000),"-")</f>
        <v>0.92749500000000018</v>
      </c>
      <c r="L33" s="87">
        <f>IFERROR(IF($B$2="Tonnes",AppAn.Data!U115,(AppAn.Data!U115*ozton*AppAn.Data!U$6)/1000000),"-")</f>
        <v>0.88112025000000016</v>
      </c>
      <c r="M33" s="87">
        <f>IFERROR(IF($B$2="Tonnes",AppAn.Data!V115,(AppAn.Data!V115*ozton*AppAn.Data!V$6)/1000000),"-")</f>
        <v>1.430272875</v>
      </c>
      <c r="N33" s="88" t="str">
        <f t="shared" si="0"/>
        <v>▲</v>
      </c>
      <c r="O33" s="129">
        <f t="shared" si="1"/>
        <v>62.324367757976248</v>
      </c>
      <c r="P33" s="50"/>
      <c r="Q33" s="87">
        <f>IFERROR(IF($B$2="Tonnes",AppQt.Data!M140,(AppQt.Data!M140*ozton*AppQt.Data!M$7)/1000000),"-")</f>
        <v>6.1538666666666665E-2</v>
      </c>
      <c r="R33" s="87">
        <f>IFERROR(IF($B$2="Tonnes",AppQt.Data!N140,(AppQt.Data!N140*ozton*AppQt.Data!N$7)/1000000),"-")</f>
        <v>7.3077333333333341E-2</v>
      </c>
      <c r="S33" s="87">
        <f>IFERROR(IF($B$2="Tonnes",AppQt.Data!O140,(AppQt.Data!O140*ozton*AppQt.Data!O$7)/1000000),"-")</f>
        <v>0.16923199999999999</v>
      </c>
      <c r="T33" s="87">
        <f>IFERROR(IF($B$2="Tonnes",AppQt.Data!P140,(AppQt.Data!P140*ozton*AppQt.Data!P$7)/1000000),"-")</f>
        <v>0.19230933333333333</v>
      </c>
      <c r="U33" s="87">
        <f>IFERROR(IF($B$2="Tonnes",AppQt.Data!Q140,(AppQt.Data!Q140*ozton*AppQt.Data!Q$7)/1000000),"-")</f>
        <v>8.6793055555555554E-2</v>
      </c>
      <c r="V33" s="87">
        <f>IFERROR(IF($B$2="Tonnes",AppQt.Data!R140,(AppQt.Data!R140*ozton*AppQt.Data!R$7)/1000000),"-")</f>
        <v>0.18830333333333335</v>
      </c>
      <c r="W33" s="87">
        <f>IFERROR(IF($B$2="Tonnes",AppQt.Data!S140,(AppQt.Data!S140*ozton*AppQt.Data!S$7)/1000000),"-")</f>
        <v>0.20302055555555557</v>
      </c>
      <c r="X33" s="87">
        <f>IFERROR(IF($B$2="Tonnes",AppQt.Data!T140,(AppQt.Data!T140*ozton*AppQt.Data!T$7)/1000000),"-")</f>
        <v>0.43547555555555562</v>
      </c>
      <c r="Y33" s="87">
        <f>IFERROR(IF($B$2="Tonnes",AppQt.Data!U140,(AppQt.Data!U140*ozton*AppQt.Data!U$7)/1000000),"-")</f>
        <v>0.18152875000000002</v>
      </c>
      <c r="Z33" s="87">
        <f>IFERROR(IF($B$2="Tonnes",AppQt.Data!V140,(AppQt.Data!V140*ozton*AppQt.Data!V$7)/1000000),"-")</f>
        <v>9.5293749999999997E-2</v>
      </c>
      <c r="AA33" s="87">
        <f>IFERROR(IF($B$2="Tonnes",AppQt.Data!W140,(AppQt.Data!W140*ozton*AppQt.Data!W$7)/1000000),"-")</f>
        <v>0.19964625</v>
      </c>
      <c r="AB33" s="87">
        <f>IFERROR(IF($B$2="Tonnes",AppQt.Data!X140,(AppQt.Data!X140*ozton*AppQt.Data!X$7)/1000000),"-")</f>
        <v>0.52176249999999991</v>
      </c>
      <c r="AC33" s="87">
        <f>IFERROR(IF($B$2="Tonnes",AppQt.Data!Y140,(AppQt.Data!Y140*ozton*AppQt.Data!Y$7)/1000000),"-")</f>
        <v>0.27291976562499998</v>
      </c>
      <c r="AD33" s="87">
        <f>IFERROR(IF($B$2="Tonnes",AppQt.Data!Z140,(AppQt.Data!Z140*ozton*AppQt.Data!Z$7)/1000000),"-")</f>
        <v>0.39045984374999998</v>
      </c>
      <c r="AE33" s="87">
        <f>IFERROR(IF($B$2="Tonnes",AppQt.Data!AA140,(AppQt.Data!AA140*ozton*AppQt.Data!AA$7)/1000000),"-")</f>
        <v>0.39821742187500003</v>
      </c>
      <c r="AF33" s="87">
        <f>IFERROR(IF($B$2="Tonnes",AppQt.Data!AB140,(AppQt.Data!AB140*ozton*AppQt.Data!AB$7)/1000000),"-")</f>
        <v>0.32369000000000003</v>
      </c>
      <c r="AG33" s="87">
        <f>IFERROR(IF($B$2="Tonnes",AppQt.Data!AC140,(AppQt.Data!AC140*ozton*AppQt.Data!AC$7)/1000000),"-")</f>
        <v>0.41438999999999998</v>
      </c>
      <c r="AH33" s="87">
        <f>IFERROR(IF($B$2="Tonnes",AppQt.Data!AD140,(AppQt.Data!AD140*ozton*AppQt.Data!AD$7)/1000000),"-")</f>
        <v>0.26169000000000003</v>
      </c>
      <c r="AI33" s="87">
        <f>IFERROR(IF($B$2="Tonnes",AppQt.Data!AE140,(AppQt.Data!AE140*ozton*AppQt.Data!AE$7)/1000000),"-")</f>
        <v>0.31169000000000002</v>
      </c>
      <c r="AJ33" s="87">
        <f>IFERROR(IF($B$2="Tonnes",AppQt.Data!AF140,(AppQt.Data!AF140*ozton*AppQt.Data!AF$7)/1000000),"-")</f>
        <v>0.31169000000000002</v>
      </c>
      <c r="AK33" s="87">
        <f>IFERROR(IF($B$2="Tonnes",AppQt.Data!AG140,(AppQt.Data!AG140*ozton*AppQt.Data!AG$7)/1000000),"-")</f>
        <v>0.35</v>
      </c>
      <c r="AL33" s="87">
        <f>IFERROR(IF($B$2="Tonnes",AppQt.Data!AH140,(AppQt.Data!AH140*ozton*AppQt.Data!AH$7)/1000000),"-")</f>
        <v>0.35</v>
      </c>
      <c r="AM33" s="87">
        <f>IFERROR(IF($B$2="Tonnes",AppQt.Data!AI140,(AppQt.Data!AI140*ozton*AppQt.Data!AI$7)/1000000),"-")</f>
        <v>0.35</v>
      </c>
      <c r="AN33" s="87">
        <f>IFERROR(IF($B$2="Tonnes",AppQt.Data!AJ140,(AppQt.Data!AJ140*ozton*AppQt.Data!AJ$7)/1000000),"-")</f>
        <v>0.36750000000000005</v>
      </c>
      <c r="AO33" s="87">
        <f>IFERROR(IF($B$2="Tonnes",AppQt.Data!AK140,(AppQt.Data!AK140*ozton*AppQt.Data!AK$7)/1000000),"-")</f>
        <v>0.315</v>
      </c>
      <c r="AP33" s="87">
        <f>IFERROR(IF($B$2="Tonnes",AppQt.Data!AL140,(AppQt.Data!AL140*ozton*AppQt.Data!AL$7)/1000000),"-")</f>
        <v>0.315</v>
      </c>
      <c r="AQ33" s="87">
        <f>IFERROR(IF($B$2="Tonnes",AppQt.Data!AM140,(AppQt.Data!AM140*ozton*AppQt.Data!AM$7)/1000000),"-")</f>
        <v>0.315</v>
      </c>
      <c r="AR33" s="87">
        <f>IFERROR(IF($B$2="Tonnes",AppQt.Data!AN140,(AppQt.Data!AN140*ozton*AppQt.Data!AN$7)/1000000),"-")</f>
        <v>0.33075000000000004</v>
      </c>
      <c r="AS33" s="87">
        <f>IFERROR(IF($B$2="Tonnes",AppQt.Data!AO140,(AppQt.Data!AO140*ozton*AppQt.Data!AO$7)/1000000),"-")</f>
        <v>0.28350000000000003</v>
      </c>
      <c r="AT33" s="87">
        <f>IFERROR(IF($B$2="Tonnes",AppQt.Data!AP140,(AppQt.Data!AP140*ozton*AppQt.Data!AP$7)/1000000),"-")</f>
        <v>0.23100000000000001</v>
      </c>
      <c r="AU33" s="87">
        <f>IFERROR(IF($B$2="Tonnes",AppQt.Data!AQ140,(AppQt.Data!AQ140*ozton*AppQt.Data!AQ$7)/1000000),"-")</f>
        <v>0.23100000000000001</v>
      </c>
      <c r="AV33" s="87">
        <f>IFERROR(IF($B$2="Tonnes",AppQt.Data!AR140,(AppQt.Data!AR140*ozton*AppQt.Data!AR$7)/1000000),"-")</f>
        <v>0.28505000000000003</v>
      </c>
      <c r="AW33" s="87">
        <f>IFERROR(IF($B$2="Tonnes",AppQt.Data!AS140,(AppQt.Data!AS140*ozton*AppQt.Data!AS$7)/1000000),"-")</f>
        <v>0.25515000000000004</v>
      </c>
      <c r="AX33" s="87">
        <f>IFERROR(IF($B$2="Tonnes",AppQt.Data!AT140,(AppQt.Data!AT140*ozton*AppQt.Data!AT$7)/1000000),"-")</f>
        <v>0.20790000000000003</v>
      </c>
      <c r="AY33" s="87">
        <f>IFERROR(IF($B$2="Tonnes",AppQt.Data!AU140,(AppQt.Data!AU140*ozton*AppQt.Data!AU$7)/1000000),"-")</f>
        <v>0.20790000000000003</v>
      </c>
      <c r="AZ33" s="87">
        <f>IFERROR(IF($B$2="Tonnes",AppQt.Data!AV140,(AppQt.Data!AV140*ozton*AppQt.Data!AV$7)/1000000),"-")</f>
        <v>0.25654500000000002</v>
      </c>
      <c r="BA33" s="87">
        <f>IFERROR(IF($B$2="Tonnes",AppQt.Data!AW140,(AppQt.Data!AW140*ozton*AppQt.Data!AW$7)/1000000),"-")</f>
        <v>0.24239250000000004</v>
      </c>
      <c r="BB33" s="87">
        <f>IFERROR(IF($B$2="Tonnes",AppQt.Data!AX140,(AppQt.Data!AX140*ozton*AppQt.Data!AX$7)/1000000),"-")</f>
        <v>0.19750500000000001</v>
      </c>
      <c r="BC33" s="87">
        <f>IFERROR(IF($B$2="Tonnes",AppQt.Data!AY140,(AppQt.Data!AY140*ozton*AppQt.Data!AY$7)/1000000),"-")</f>
        <v>0.19750500000000001</v>
      </c>
      <c r="BD33" s="87">
        <f>IFERROR(IF($B$2="Tonnes",AppQt.Data!AZ140,(AppQt.Data!AZ140*ozton*AppQt.Data!AZ$7)/1000000),"-")</f>
        <v>0.24371775000000001</v>
      </c>
      <c r="BE33" s="87">
        <f>IFERROR(IF($B$2="Tonnes",AppQt.Data!BA140,(AppQt.Data!BA140*ozton*AppQt.Data!BA$7)/1000000),"-")</f>
        <v>0.23027287500000004</v>
      </c>
      <c r="BF33" s="87">
        <f>IFERROR(IF($B$2="Tonnes",AppQt.Data!BB140,(AppQt.Data!BB140*ozton*AppQt.Data!BB$7)/1000000),"-")</f>
        <v>0.4</v>
      </c>
      <c r="BG33" s="87">
        <f>IFERROR(IF($B$2="Tonnes",AppQt.Data!BC140,(AppQt.Data!BC140*ozton*AppQt.Data!BC$7)/1000000),"-")</f>
        <v>0.4</v>
      </c>
      <c r="BH33" s="87">
        <f>IFERROR(IF($B$2="Tonnes",AppQt.Data!BD140,(AppQt.Data!BD140*ozton*AppQt.Data!BD$7)/1000000),"-")</f>
        <v>0.4</v>
      </c>
      <c r="BI33" s="88" t="str">
        <f t="shared" si="2"/>
        <v>▲</v>
      </c>
      <c r="BJ33" s="129">
        <f t="shared" si="3"/>
        <v>64.124279007171211</v>
      </c>
    </row>
    <row r="34" spans="1:62" ht="13.8">
      <c r="A34" s="50"/>
      <c r="B34" s="95" t="s">
        <v>91</v>
      </c>
      <c r="C34" s="87">
        <f>IFERROR(IF($B$2="Tonnes",AppAn.Data!L116,(AppAn.Data!L116*ozton*AppAn.Data!L$6)/1000000),"-")</f>
        <v>288.25728466442797</v>
      </c>
      <c r="D34" s="87">
        <f>IFERROR(IF($B$2="Tonnes",AppAn.Data!M116,(AppAn.Data!M116*ozton*AppAn.Data!M$6)/1000000),"-")</f>
        <v>333.82231830888878</v>
      </c>
      <c r="E34" s="87">
        <f>IFERROR(IF($B$2="Tonnes",AppAn.Data!N116,(AppAn.Data!N116*ozton*AppAn.Data!N$6)/1000000),"-")</f>
        <v>239.90788623075213</v>
      </c>
      <c r="F34" s="87">
        <f>IFERROR(IF($B$2="Tonnes",AppAn.Data!O116,(AppAn.Data!O116*ozton*AppAn.Data!O$6)/1000000),"-")</f>
        <v>261.41629046339591</v>
      </c>
      <c r="G34" s="87">
        <f>IFERROR(IF($B$2="Tonnes",AppAn.Data!P116,(AppAn.Data!P116*ozton*AppAn.Data!P$6)/1000000),"-")</f>
        <v>196.40378704478098</v>
      </c>
      <c r="H34" s="87">
        <f>IFERROR(IF($B$2="Tonnes",AppAn.Data!Q116,(AppAn.Data!Q116*ozton*AppAn.Data!Q$6)/1000000),"-")</f>
        <v>220.18463748735047</v>
      </c>
      <c r="I34" s="87">
        <f>IFERROR(IF($B$2="Tonnes",AppAn.Data!R116,(AppAn.Data!R116*ozton*AppAn.Data!R$6)/1000000),"-")</f>
        <v>201.92091049075404</v>
      </c>
      <c r="J34" s="87">
        <f>IFERROR(IF($B$2="Tonnes",AppAn.Data!S116,(AppAn.Data!S116*ozton*AppAn.Data!S$6)/1000000),"-")</f>
        <v>192.50095800444663</v>
      </c>
      <c r="K34" s="87">
        <f>IFERROR(IF($B$2="Tonnes",AppAn.Data!T116,(AppAn.Data!T116*ozton*AppAn.Data!T$6)/1000000),"-")</f>
        <v>171.79427975310765</v>
      </c>
      <c r="L34" s="87">
        <f>IFERROR(IF($B$2="Tonnes",AppAn.Data!U116,(AppAn.Data!U116*ozton*AppAn.Data!U$6)/1000000),"-")</f>
        <v>153.17272870315441</v>
      </c>
      <c r="M34" s="87">
        <f>IFERROR(IF($B$2="Tonnes",AppAn.Data!V116,(AppAn.Data!V116*ozton*AppAn.Data!V$6)/1000000),"-")</f>
        <v>256.15116288093054</v>
      </c>
      <c r="N34" s="88" t="str">
        <f t="shared" si="0"/>
        <v>▲</v>
      </c>
      <c r="O34" s="129">
        <f t="shared" si="1"/>
        <v>67.230266803790002</v>
      </c>
      <c r="P34" s="50"/>
      <c r="Q34" s="87">
        <f>IFERROR(IF($B$2="Tonnes",AppQt.Data!M141,(AppQt.Data!M141*ozton*AppQt.Data!M$7)/1000000),"-")</f>
        <v>47.384994754561887</v>
      </c>
      <c r="R34" s="87">
        <f>IFERROR(IF($B$2="Tonnes",AppQt.Data!N141,(AppQt.Data!N141*ozton*AppQt.Data!N$7)/1000000),"-")</f>
        <v>111.99201107507096</v>
      </c>
      <c r="S34" s="87">
        <f>IFERROR(IF($B$2="Tonnes",AppQt.Data!O141,(AppQt.Data!O141*ozton*AppQt.Data!O$7)/1000000),"-")</f>
        <v>53.509704081194201</v>
      </c>
      <c r="T34" s="87">
        <f>IFERROR(IF($B$2="Tonnes",AppQt.Data!P141,(AppQt.Data!P141*ozton*AppQt.Data!P$7)/1000000),"-")</f>
        <v>75.370574753600948</v>
      </c>
      <c r="U34" s="87">
        <f>IFERROR(IF($B$2="Tonnes",AppQt.Data!Q141,(AppQt.Data!Q141*ozton*AppQt.Data!Q$7)/1000000),"-")</f>
        <v>77.481326234319354</v>
      </c>
      <c r="V34" s="87">
        <f>IFERROR(IF($B$2="Tonnes",AppQt.Data!R141,(AppQt.Data!R141*ozton*AppQt.Data!R$7)/1000000),"-")</f>
        <v>57.743875947752393</v>
      </c>
      <c r="W34" s="87">
        <f>IFERROR(IF($B$2="Tonnes",AppQt.Data!S141,(AppQt.Data!S141*ozton*AppQt.Data!S$7)/1000000),"-")</f>
        <v>117.99662326174395</v>
      </c>
      <c r="X34" s="87">
        <f>IFERROR(IF($B$2="Tonnes",AppQt.Data!T141,(AppQt.Data!T141*ozton*AppQt.Data!T$7)/1000000),"-")</f>
        <v>80.600492865073079</v>
      </c>
      <c r="Y34" s="87">
        <f>IFERROR(IF($B$2="Tonnes",AppQt.Data!U141,(AppQt.Data!U141*ozton*AppQt.Data!U$7)/1000000),"-")</f>
        <v>57.013221611620139</v>
      </c>
      <c r="Z34" s="87">
        <f>IFERROR(IF($B$2="Tonnes",AppQt.Data!V141,(AppQt.Data!V141*ozton*AppQt.Data!V$7)/1000000),"-")</f>
        <v>66.267495391411899</v>
      </c>
      <c r="AA34" s="87">
        <f>IFERROR(IF($B$2="Tonnes",AppQt.Data!W141,(AppQt.Data!W141*ozton*AppQt.Data!W$7)/1000000),"-")</f>
        <v>59.285167852341438</v>
      </c>
      <c r="AB34" s="87">
        <f>IFERROR(IF($B$2="Tonnes",AppQt.Data!X141,(AppQt.Data!X141*ozton*AppQt.Data!X$7)/1000000),"-")</f>
        <v>57.342001375378629</v>
      </c>
      <c r="AC34" s="87">
        <f>IFERROR(IF($B$2="Tonnes",AppQt.Data!Y141,(AppQt.Data!Y141*ozton*AppQt.Data!Y$7)/1000000),"-")</f>
        <v>45.931396636686536</v>
      </c>
      <c r="AD34" s="87">
        <f>IFERROR(IF($B$2="Tonnes",AppQt.Data!Z141,(AppQt.Data!Z141*ozton*AppQt.Data!Z$7)/1000000),"-")</f>
        <v>80.41858456579925</v>
      </c>
      <c r="AE34" s="87">
        <f>IFERROR(IF($B$2="Tonnes",AppQt.Data!AA141,(AppQt.Data!AA141*ozton*AppQt.Data!AA$7)/1000000),"-")</f>
        <v>58.576923628255486</v>
      </c>
      <c r="AF34" s="87">
        <f>IFERROR(IF($B$2="Tonnes",AppQt.Data!AB141,(AppQt.Data!AB141*ozton*AppQt.Data!AB$7)/1000000),"-")</f>
        <v>76.48938563265466</v>
      </c>
      <c r="AG34" s="87">
        <f>IFERROR(IF($B$2="Tonnes",AppQt.Data!AC141,(AppQt.Data!AC141*ozton*AppQt.Data!AC$7)/1000000),"-")</f>
        <v>51.864764628275339</v>
      </c>
      <c r="AH34" s="87">
        <f>IFERROR(IF($B$2="Tonnes",AppQt.Data!AD141,(AppQt.Data!AD141*ozton*AppQt.Data!AD$7)/1000000),"-")</f>
        <v>38.954995717820815</v>
      </c>
      <c r="AI34" s="87">
        <f>IFERROR(IF($B$2="Tonnes",AppQt.Data!AE141,(AppQt.Data!AE141*ozton*AppQt.Data!AE$7)/1000000),"-")</f>
        <v>44.843165811906928</v>
      </c>
      <c r="AJ34" s="87">
        <f>IFERROR(IF($B$2="Tonnes",AppQt.Data!AF141,(AppQt.Data!AF141*ozton*AppQt.Data!AF$7)/1000000),"-")</f>
        <v>60.740860886777917</v>
      </c>
      <c r="AK34" s="87">
        <f>IFERROR(IF($B$2="Tonnes",AppQt.Data!AG141,(AppQt.Data!AG141*ozton*AppQt.Data!AG$7)/1000000),"-")</f>
        <v>58.110854329451136</v>
      </c>
      <c r="AL34" s="87">
        <f>IFERROR(IF($B$2="Tonnes",AppQt.Data!AH141,(AppQt.Data!AH141*ozton*AppQt.Data!AH$7)/1000000),"-")</f>
        <v>45.687722120776812</v>
      </c>
      <c r="AM34" s="87">
        <f>IFERROR(IF($B$2="Tonnes",AppQt.Data!AI141,(AppQt.Data!AI141*ozton*AppQt.Data!AI$7)/1000000),"-")</f>
        <v>58.596022478836069</v>
      </c>
      <c r="AN34" s="87">
        <f>IFERROR(IF($B$2="Tonnes",AppQt.Data!AJ141,(AppQt.Data!AJ141*ozton*AppQt.Data!AJ$7)/1000000),"-")</f>
        <v>57.790038558286447</v>
      </c>
      <c r="AO34" s="87">
        <f>IFERROR(IF($B$2="Tonnes",AppQt.Data!AK141,(AppQt.Data!AK141*ozton*AppQt.Data!AK$7)/1000000),"-")</f>
        <v>55.850819283991754</v>
      </c>
      <c r="AP34" s="87">
        <f>IFERROR(IF($B$2="Tonnes",AppQt.Data!AL141,(AppQt.Data!AL141*ozton*AppQt.Data!AL$7)/1000000),"-")</f>
        <v>41.108032849310341</v>
      </c>
      <c r="AQ34" s="87">
        <f>IFERROR(IF($B$2="Tonnes",AppQt.Data!AM141,(AppQt.Data!AM141*ozton*AppQt.Data!AM$7)/1000000),"-")</f>
        <v>33.47222011010048</v>
      </c>
      <c r="AR34" s="87">
        <f>IFERROR(IF($B$2="Tonnes",AppQt.Data!AN141,(AppQt.Data!AN141*ozton*AppQt.Data!AN$7)/1000000),"-")</f>
        <v>71.489838247351443</v>
      </c>
      <c r="AS34" s="87">
        <f>IFERROR(IF($B$2="Tonnes",AppQt.Data!AO141,(AppQt.Data!AO141*ozton*AppQt.Data!AO$7)/1000000),"-")</f>
        <v>64.793168636866127</v>
      </c>
      <c r="AT34" s="87">
        <f>IFERROR(IF($B$2="Tonnes",AppQt.Data!AP141,(AppQt.Data!AP141*ozton*AppQt.Data!AP$7)/1000000),"-")</f>
        <v>39.633538482110083</v>
      </c>
      <c r="AU34" s="87">
        <f>IFERROR(IF($B$2="Tonnes",AppQt.Data!AQ141,(AppQt.Data!AQ141*ozton*AppQt.Data!AQ$7)/1000000),"-")</f>
        <v>46.574417389073581</v>
      </c>
      <c r="AV34" s="87">
        <f>IFERROR(IF($B$2="Tonnes",AppQt.Data!AR141,(AppQt.Data!AR141*ozton*AppQt.Data!AR$7)/1000000),"-")</f>
        <v>41.499833496396832</v>
      </c>
      <c r="AW34" s="87">
        <f>IFERROR(IF($B$2="Tonnes",AppQt.Data!AS141,(AppQt.Data!AS141*ozton*AppQt.Data!AS$7)/1000000),"-")</f>
        <v>40.247598724665636</v>
      </c>
      <c r="AX34" s="87">
        <f>IFERROR(IF($B$2="Tonnes",AppQt.Data!AT141,(AppQt.Data!AT141*ozton*AppQt.Data!AT$7)/1000000),"-")</f>
        <v>33.510834838657715</v>
      </c>
      <c r="AY34" s="87">
        <f>IFERROR(IF($B$2="Tonnes",AppQt.Data!AU141,(AppQt.Data!AU141*ozton*AppQt.Data!AU$7)/1000000),"-")</f>
        <v>51.874013653517551</v>
      </c>
      <c r="AZ34" s="87">
        <f>IFERROR(IF($B$2="Tonnes",AppQt.Data!AV141,(AppQt.Data!AV141*ozton*AppQt.Data!AV$7)/1000000),"-")</f>
        <v>46.161832536266729</v>
      </c>
      <c r="BA34" s="87">
        <f>IFERROR(IF($B$2="Tonnes",AppQt.Data!AW141,(AppQt.Data!AW141*ozton*AppQt.Data!AW$7)/1000000),"-")</f>
        <v>42.640380251704663</v>
      </c>
      <c r="BB34" s="87">
        <f>IFERROR(IF($B$2="Tonnes",AppQt.Data!AX141,(AppQt.Data!AX141*ozton*AppQt.Data!AX$7)/1000000),"-")</f>
        <v>29.67360913773053</v>
      </c>
      <c r="BC34" s="87">
        <f>IFERROR(IF($B$2="Tonnes",AppQt.Data!AY141,(AppQt.Data!AY141*ozton*AppQt.Data!AY$7)/1000000),"-")</f>
        <v>31.497094584113885</v>
      </c>
      <c r="BD34" s="87">
        <f>IFERROR(IF($B$2="Tonnes",AppQt.Data!AZ141,(AppQt.Data!AZ141*ozton*AppQt.Data!AZ$7)/1000000),"-")</f>
        <v>49.361644729605338</v>
      </c>
      <c r="BE34" s="87">
        <f>IFERROR(IF($B$2="Tonnes",AppQt.Data!BA141,(AppQt.Data!BA141*ozton*AppQt.Data!BA$7)/1000000),"-")</f>
        <v>73.199558895118827</v>
      </c>
      <c r="BF34" s="87">
        <f>IFERROR(IF($B$2="Tonnes",AppQt.Data!BB141,(AppQt.Data!BB141*ozton*AppQt.Data!BB$7)/1000000),"-")</f>
        <v>70.456037193649507</v>
      </c>
      <c r="BG34" s="87">
        <f>IFERROR(IF($B$2="Tonnes",AppQt.Data!BC141,(AppQt.Data!BC141*ozton*AppQt.Data!BC$7)/1000000),"-")</f>
        <v>50.653511969010864</v>
      </c>
      <c r="BH34" s="87">
        <f>IFERROR(IF($B$2="Tonnes",AppQt.Data!BD141,(AppQt.Data!BD141*ozton*AppQt.Data!BD$7)/1000000),"-")</f>
        <v>61.842054823151329</v>
      </c>
      <c r="BI34" s="88" t="str">
        <f t="shared" si="2"/>
        <v>▲</v>
      </c>
      <c r="BJ34" s="129">
        <f t="shared" si="3"/>
        <v>25.283618813577924</v>
      </c>
    </row>
    <row r="35" spans="1:62" ht="13.8">
      <c r="A35" s="50"/>
      <c r="B35" s="94" t="s">
        <v>92</v>
      </c>
      <c r="C35" s="87">
        <f>IFERROR(IF($B$2="Tonnes",AppAn.Data!L117,(AppAn.Data!L117*ozton*AppAn.Data!L$6)/1000000),"-")</f>
        <v>1.30126953125</v>
      </c>
      <c r="D35" s="87">
        <f>IFERROR(IF($B$2="Tonnes",AppAn.Data!M117,(AppAn.Data!M117*ozton*AppAn.Data!M$6)/1000000),"-")</f>
        <v>6.4563057206537895</v>
      </c>
      <c r="E35" s="87">
        <f>IFERROR(IF($B$2="Tonnes",AppAn.Data!N117,(AppAn.Data!N117*ozton*AppAn.Data!N$6)/1000000),"-")</f>
        <v>2.6593607081911257</v>
      </c>
      <c r="F35" s="87">
        <f>IFERROR(IF($B$2="Tonnes",AppAn.Data!O117,(AppAn.Data!O117*ozton*AppAn.Data!O$6)/1000000),"-")</f>
        <v>1.925062499999999</v>
      </c>
      <c r="G35" s="87">
        <f>IFERROR(IF($B$2="Tonnes",AppAn.Data!P117,(AppAn.Data!P117*ozton*AppAn.Data!P$6)/1000000),"-")</f>
        <v>0.97499999999999976</v>
      </c>
      <c r="H35" s="87">
        <f>IFERROR(IF($B$2="Tonnes",AppAn.Data!Q117,(AppAn.Data!Q117*ozton*AppAn.Data!Q$6)/1000000),"-")</f>
        <v>-0.52</v>
      </c>
      <c r="I35" s="87">
        <f>IFERROR(IF($B$2="Tonnes",AppAn.Data!R117,(AppAn.Data!R117*ozton*AppAn.Data!R$6)/1000000),"-")</f>
        <v>-4.2150000000000007</v>
      </c>
      <c r="J35" s="87">
        <f>IFERROR(IF($B$2="Tonnes",AppAn.Data!S117,(AppAn.Data!S117*ozton*AppAn.Data!S$6)/1000000),"-")</f>
        <v>-0.11000000000000076</v>
      </c>
      <c r="K35" s="87">
        <f>IFERROR(IF($B$2="Tonnes",AppAn.Data!T117,(AppAn.Data!T117*ozton*AppAn.Data!T$6)/1000000),"-")</f>
        <v>-1.1900000000000008</v>
      </c>
      <c r="L35" s="87">
        <f>IFERROR(IF($B$2="Tonnes",AppAn.Data!U117,(AppAn.Data!U117*ozton*AppAn.Data!U$6)/1000000),"-")</f>
        <v>0.29999999999999966</v>
      </c>
      <c r="M35" s="87">
        <f>IFERROR(IF($B$2="Tonnes",AppAn.Data!V117,(AppAn.Data!V117*ozton*AppAn.Data!V$6)/1000000),"-")</f>
        <v>4.0416499999999997</v>
      </c>
      <c r="N35" s="88" t="str">
        <f t="shared" si="0"/>
        <v>▲</v>
      </c>
      <c r="O35" s="129">
        <f t="shared" si="1"/>
        <v>1247.2166666666681</v>
      </c>
      <c r="P35" s="50"/>
      <c r="Q35" s="87">
        <f>IFERROR(IF($B$2="Tonnes",AppQt.Data!M142,(AppQt.Data!M142*ozton*AppQt.Data!M$7)/1000000),"-")</f>
        <v>0.13076171875000001</v>
      </c>
      <c r="R35" s="87">
        <f>IFERROR(IF($B$2="Tonnes",AppQt.Data!N142,(AppQt.Data!N142*ozton*AppQt.Data!N$7)/1000000),"-")</f>
        <v>0.40468750000000003</v>
      </c>
      <c r="S35" s="87">
        <f>IFERROR(IF($B$2="Tonnes",AppQt.Data!O142,(AppQt.Data!O142*ozton*AppQt.Data!O$7)/1000000),"-")</f>
        <v>0.30527343750000002</v>
      </c>
      <c r="T35" s="87">
        <f>IFERROR(IF($B$2="Tonnes",AppQt.Data!P142,(AppQt.Data!P142*ozton*AppQt.Data!P$7)/1000000),"-")</f>
        <v>0.46054687499999991</v>
      </c>
      <c r="U35" s="87">
        <f>IFERROR(IF($B$2="Tonnes",AppQt.Data!Q142,(AppQt.Data!Q142*ozton*AppQt.Data!Q$7)/1000000),"-")</f>
        <v>0.679522659732541</v>
      </c>
      <c r="V35" s="87">
        <f>IFERROR(IF($B$2="Tonnes",AppQt.Data!R142,(AppQt.Data!R142*ozton*AppQt.Data!R$7)/1000000),"-")</f>
        <v>0.51139487369985148</v>
      </c>
      <c r="W35" s="87">
        <f>IFERROR(IF($B$2="Tonnes",AppQt.Data!S142,(AppQt.Data!S142*ozton*AppQt.Data!S$7)/1000000),"-")</f>
        <v>3.7402767459138189</v>
      </c>
      <c r="X35" s="87">
        <f>IFERROR(IF($B$2="Tonnes",AppQt.Data!T142,(AppQt.Data!T142*ozton*AppQt.Data!T$7)/1000000),"-")</f>
        <v>1.5251114413075779</v>
      </c>
      <c r="Y35" s="87">
        <f>IFERROR(IF($B$2="Tonnes",AppQt.Data!U142,(AppQt.Data!U142*ozton*AppQt.Data!U$7)/1000000),"-")</f>
        <v>0.76451002559726966</v>
      </c>
      <c r="Z35" s="87">
        <f>IFERROR(IF($B$2="Tonnes",AppQt.Data!V142,(AppQt.Data!V142*ozton*AppQt.Data!V$7)/1000000),"-")</f>
        <v>0.54739761092150163</v>
      </c>
      <c r="AA35" s="87">
        <f>IFERROR(IF($B$2="Tonnes",AppQt.Data!W142,(AppQt.Data!W142*ozton*AppQt.Data!W$7)/1000000),"-")</f>
        <v>0.54213737201365175</v>
      </c>
      <c r="AB35" s="87">
        <f>IFERROR(IF($B$2="Tonnes",AppQt.Data!X142,(AppQt.Data!X142*ozton*AppQt.Data!X$7)/1000000),"-")</f>
        <v>0.80531569965870298</v>
      </c>
      <c r="AC35" s="87">
        <f>IFERROR(IF($B$2="Tonnes",AppQt.Data!Y142,(AppQt.Data!Y142*ozton*AppQt.Data!Y$7)/1000000),"-")</f>
        <v>0.6047499999999999</v>
      </c>
      <c r="AD35" s="87">
        <f>IFERROR(IF($B$2="Tonnes",AppQt.Data!Z142,(AppQt.Data!Z142*ozton*AppQt.Data!Z$7)/1000000),"-")</f>
        <v>0.61499999999999966</v>
      </c>
      <c r="AE35" s="87">
        <f>IFERROR(IF($B$2="Tonnes",AppQt.Data!AA142,(AppQt.Data!AA142*ozton*AppQt.Data!AA$7)/1000000),"-")</f>
        <v>0.40781249999999963</v>
      </c>
      <c r="AF35" s="87">
        <f>IFERROR(IF($B$2="Tonnes",AppQt.Data!AB142,(AppQt.Data!AB142*ozton*AppQt.Data!AB$7)/1000000),"-")</f>
        <v>0.29749999999999988</v>
      </c>
      <c r="AG35" s="87">
        <f>IFERROR(IF($B$2="Tonnes",AppQt.Data!AC142,(AppQt.Data!AC142*ozton*AppQt.Data!AC$7)/1000000),"-")</f>
        <v>5.4999999999999938E-2</v>
      </c>
      <c r="AH35" s="87">
        <f>IFERROR(IF($B$2="Tonnes",AppQt.Data!AD142,(AppQt.Data!AD142*ozton*AppQt.Data!AD$7)/1000000),"-")</f>
        <v>0.14999999999999974</v>
      </c>
      <c r="AI35" s="87">
        <f>IFERROR(IF($B$2="Tonnes",AppQt.Data!AE142,(AppQt.Data!AE142*ozton*AppQt.Data!AE$7)/1000000),"-")</f>
        <v>0.14999999999999974</v>
      </c>
      <c r="AJ35" s="87">
        <f>IFERROR(IF($B$2="Tonnes",AppQt.Data!AF142,(AppQt.Data!AF142*ozton*AppQt.Data!AF$7)/1000000),"-")</f>
        <v>0.62000000000000033</v>
      </c>
      <c r="AK35" s="87">
        <f>IFERROR(IF($B$2="Tonnes",AppQt.Data!AG142,(AppQt.Data!AG142*ozton*AppQt.Data!AG$7)/1000000),"-")</f>
        <v>0.79999999999999993</v>
      </c>
      <c r="AL35" s="87">
        <f>IFERROR(IF($B$2="Tonnes",AppQt.Data!AH142,(AppQt.Data!AH142*ozton*AppQt.Data!AH$7)/1000000),"-")</f>
        <v>-0.30999999999999994</v>
      </c>
      <c r="AM35" s="87">
        <f>IFERROR(IF($B$2="Tonnes",AppQt.Data!AI142,(AppQt.Data!AI142*ozton*AppQt.Data!AI$7)/1000000),"-")</f>
        <v>-1.07</v>
      </c>
      <c r="AN35" s="87">
        <f>IFERROR(IF($B$2="Tonnes",AppQt.Data!AJ142,(AppQt.Data!AJ142*ozton*AppQt.Data!AJ$7)/1000000),"-")</f>
        <v>6.0000000000000109E-2</v>
      </c>
      <c r="AO35" s="87">
        <f>IFERROR(IF($B$2="Tonnes",AppQt.Data!AK142,(AppQt.Data!AK142*ozton*AppQt.Data!AK$7)/1000000),"-")</f>
        <v>-0.12000000000000022</v>
      </c>
      <c r="AP35" s="87">
        <f>IFERROR(IF($B$2="Tonnes",AppQt.Data!AL142,(AppQt.Data!AL142*ozton*AppQt.Data!AL$7)/1000000),"-")</f>
        <v>-3.2500000000000009</v>
      </c>
      <c r="AQ35" s="87">
        <f>IFERROR(IF($B$2="Tonnes",AppQt.Data!AM142,(AppQt.Data!AM142*ozton*AppQt.Data!AM$7)/1000000),"-")</f>
        <v>-0.8</v>
      </c>
      <c r="AR35" s="87">
        <f>IFERROR(IF($B$2="Tonnes",AppQt.Data!AN142,(AppQt.Data!AN142*ozton*AppQt.Data!AN$7)/1000000),"-")</f>
        <v>-4.4999999999999873E-2</v>
      </c>
      <c r="AS35" s="87">
        <f>IFERROR(IF($B$2="Tonnes",AppQt.Data!AO142,(AppQt.Data!AO142*ozton*AppQt.Data!AO$7)/1000000),"-")</f>
        <v>1.1199999999999992</v>
      </c>
      <c r="AT35" s="87">
        <f>IFERROR(IF($B$2="Tonnes",AppQt.Data!AP142,(AppQt.Data!AP142*ozton*AppQt.Data!AP$7)/1000000),"-")</f>
        <v>0.81999999999999984</v>
      </c>
      <c r="AU35" s="87">
        <f>IFERROR(IF($B$2="Tonnes",AppQt.Data!AQ142,(AppQt.Data!AQ142*ozton*AppQt.Data!AQ$7)/1000000),"-")</f>
        <v>-0.15000000000000019</v>
      </c>
      <c r="AV35" s="87">
        <f>IFERROR(IF($B$2="Tonnes",AppQt.Data!AR142,(AppQt.Data!AR142*ozton*AppQt.Data!AR$7)/1000000),"-")</f>
        <v>-1.8999999999999997</v>
      </c>
      <c r="AW35" s="87">
        <f>IFERROR(IF($B$2="Tonnes",AppQt.Data!AS142,(AppQt.Data!AS142*ozton*AppQt.Data!AS$7)/1000000),"-")</f>
        <v>-0.29000000000000026</v>
      </c>
      <c r="AX35" s="87">
        <f>IFERROR(IF($B$2="Tonnes",AppQt.Data!AT142,(AppQt.Data!AT142*ozton*AppQt.Data!AT$7)/1000000),"-")</f>
        <v>-0.7000000000000004</v>
      </c>
      <c r="AY35" s="87">
        <f>IFERROR(IF($B$2="Tonnes",AppQt.Data!AU142,(AppQt.Data!AU142*ozton*AppQt.Data!AU$7)/1000000),"-")</f>
        <v>-0.35000000000000026</v>
      </c>
      <c r="AZ35" s="87">
        <f>IFERROR(IF($B$2="Tonnes",AppQt.Data!AV142,(AppQt.Data!AV142*ozton*AppQt.Data!AV$7)/1000000),"-")</f>
        <v>0.15000000000000024</v>
      </c>
      <c r="BA35" s="87">
        <f>IFERROR(IF($B$2="Tonnes",AppQt.Data!AW142,(AppQt.Data!AW142*ozton*AppQt.Data!AW$7)/1000000),"-")</f>
        <v>0.40000000000000024</v>
      </c>
      <c r="BB35" s="87">
        <f>IFERROR(IF($B$2="Tonnes",AppQt.Data!AX142,(AppQt.Data!AX142*ozton*AppQt.Data!AX$7)/1000000),"-")</f>
        <v>-0.54999999999999993</v>
      </c>
      <c r="BC35" s="87">
        <f>IFERROR(IF($B$2="Tonnes",AppQt.Data!AY142,(AppQt.Data!AY142*ozton*AppQt.Data!AY$7)/1000000),"-")</f>
        <v>0.55000000000000004</v>
      </c>
      <c r="BD35" s="87">
        <f>IFERROR(IF($B$2="Tonnes",AppQt.Data!AZ142,(AppQt.Data!AZ142*ozton*AppQt.Data!AZ$7)/1000000),"-")</f>
        <v>-0.1000000000000007</v>
      </c>
      <c r="BE35" s="87">
        <f>IFERROR(IF($B$2="Tonnes",AppQt.Data!BA142,(AppQt.Data!BA142*ozton*AppQt.Data!BA$7)/1000000),"-")</f>
        <v>0.95000000000000018</v>
      </c>
      <c r="BF35" s="87">
        <f>IFERROR(IF($B$2="Tonnes",AppQt.Data!BB142,(AppQt.Data!BB142*ozton*AppQt.Data!BB$7)/1000000),"-")</f>
        <v>1.2116499999999997</v>
      </c>
      <c r="BG35" s="87">
        <f>IFERROR(IF($B$2="Tonnes",AppQt.Data!BC142,(AppQt.Data!BC142*ozton*AppQt.Data!BC$7)/1000000),"-")</f>
        <v>1.2800000000000002</v>
      </c>
      <c r="BH35" s="87">
        <f>IFERROR(IF($B$2="Tonnes",AppQt.Data!BD142,(AppQt.Data!BD142*ozton*AppQt.Data!BD$7)/1000000),"-")</f>
        <v>0.59999999999999987</v>
      </c>
      <c r="BI35" s="88" t="str">
        <f t="shared" si="2"/>
        <v>▲</v>
      </c>
      <c r="BJ35" s="129" t="str">
        <f t="shared" si="3"/>
        <v>-</v>
      </c>
    </row>
    <row r="36" spans="1:62" ht="13.8">
      <c r="A36" s="50"/>
      <c r="B36" s="94" t="s">
        <v>93</v>
      </c>
      <c r="C36" s="87">
        <f>IFERROR(IF($B$2="Tonnes",AppAn.Data!L118,(AppAn.Data!L118*ozton*AppAn.Data!L$6)/1000000),"-")</f>
        <v>122.92480077875777</v>
      </c>
      <c r="D36" s="87">
        <f>IFERROR(IF($B$2="Tonnes",AppAn.Data!M118,(AppAn.Data!M118*ozton*AppAn.Data!M$6)/1000000),"-")</f>
        <v>142.39127052408281</v>
      </c>
      <c r="E36" s="87">
        <f>IFERROR(IF($B$2="Tonnes",AppAn.Data!N118,(AppAn.Data!N118*ozton*AppAn.Data!N$6)/1000000),"-")</f>
        <v>108.18624335002451</v>
      </c>
      <c r="F36" s="87">
        <f>IFERROR(IF($B$2="Tonnes",AppAn.Data!O118,(AppAn.Data!O118*ozton*AppAn.Data!O$6)/1000000),"-")</f>
        <v>133.28837626138332</v>
      </c>
      <c r="G36" s="87">
        <f>IFERROR(IF($B$2="Tonnes",AppAn.Data!P118,(AppAn.Data!P118*ozton*AppAn.Data!P$6)/1000000),"-")</f>
        <v>101.25619305052984</v>
      </c>
      <c r="H36" s="87">
        <f>IFERROR(IF($B$2="Tonnes",AppAn.Data!Q118,(AppAn.Data!Q118*ozton*AppAn.Data!Q$6)/1000000),"-")</f>
        <v>115.95096673221553</v>
      </c>
      <c r="I36" s="87">
        <f>IFERROR(IF($B$2="Tonnes",AppAn.Data!R118,(AppAn.Data!R118*ozton*AppAn.Data!R$6)/1000000),"-")</f>
        <v>110.78967333474239</v>
      </c>
      <c r="J36" s="87">
        <f>IFERROR(IF($B$2="Tonnes",AppAn.Data!S118,(AppAn.Data!S118*ozton*AppAn.Data!S$6)/1000000),"-")</f>
        <v>106.54577356402456</v>
      </c>
      <c r="K36" s="87">
        <f>IFERROR(IF($B$2="Tonnes",AppAn.Data!T118,(AppAn.Data!T118*ozton*AppAn.Data!T$6)/1000000),"-")</f>
        <v>96.257954586318647</v>
      </c>
      <c r="L36" s="87">
        <f>IFERROR(IF($B$2="Tonnes",AppAn.Data!U118,(AppAn.Data!U118*ozton*AppAn.Data!U$6)/1000000),"-")</f>
        <v>89.85</v>
      </c>
      <c r="M36" s="87">
        <f>IFERROR(IF($B$2="Tonnes",AppAn.Data!V118,(AppAn.Data!V118*ozton*AppAn.Data!V$6)/1000000),"-")</f>
        <v>163.4</v>
      </c>
      <c r="N36" s="88" t="str">
        <f t="shared" si="0"/>
        <v>▲</v>
      </c>
      <c r="O36" s="129">
        <f t="shared" si="1"/>
        <v>81.858653311074022</v>
      </c>
      <c r="P36" s="50"/>
      <c r="Q36" s="87">
        <f>IFERROR(IF($B$2="Tonnes",AppQt.Data!M143,(AppQt.Data!M143*ozton*AppQt.Data!M$7)/1000000),"-")</f>
        <v>18.37492022674245</v>
      </c>
      <c r="R36" s="87">
        <f>IFERROR(IF($B$2="Tonnes",AppQt.Data!N143,(AppQt.Data!N143*ozton*AppQt.Data!N$7)/1000000),"-")</f>
        <v>48.399574542626397</v>
      </c>
      <c r="S36" s="87">
        <f>IFERROR(IF($B$2="Tonnes",AppQt.Data!O143,(AppQt.Data!O143*ozton*AppQt.Data!O$7)/1000000),"-")</f>
        <v>23.22509313943436</v>
      </c>
      <c r="T36" s="87">
        <f>IFERROR(IF($B$2="Tonnes",AppQt.Data!P143,(AppQt.Data!P143*ozton*AppQt.Data!P$7)/1000000),"-")</f>
        <v>32.925212869954571</v>
      </c>
      <c r="U36" s="87">
        <f>IFERROR(IF($B$2="Tonnes",AppQt.Data!Q143,(AppQt.Data!Q143*ozton*AppQt.Data!Q$7)/1000000),"-")</f>
        <v>34.690014837962956</v>
      </c>
      <c r="V36" s="87">
        <f>IFERROR(IF($B$2="Tonnes",AppQt.Data!R143,(AppQt.Data!R143*ozton*AppQt.Data!R$7)/1000000),"-")</f>
        <v>20.451130683333329</v>
      </c>
      <c r="W36" s="87">
        <f>IFERROR(IF($B$2="Tonnes",AppQt.Data!S143,(AppQt.Data!S143*ozton*AppQt.Data!S$7)/1000000),"-")</f>
        <v>52.643287687534709</v>
      </c>
      <c r="X36" s="87">
        <f>IFERROR(IF($B$2="Tonnes",AppQt.Data!T143,(AppQt.Data!T143*ozton*AppQt.Data!T$7)/1000000),"-")</f>
        <v>34.606837315251809</v>
      </c>
      <c r="Y36" s="87">
        <f>IFERROR(IF($B$2="Tonnes",AppQt.Data!U143,(AppQt.Data!U143*ozton*AppQt.Data!U$7)/1000000),"-")</f>
        <v>20.869973524143148</v>
      </c>
      <c r="Z36" s="87">
        <f>IFERROR(IF($B$2="Tonnes",AppQt.Data!V143,(AppQt.Data!V143*ozton*AppQt.Data!V$7)/1000000),"-")</f>
        <v>32.938537133416368</v>
      </c>
      <c r="AA36" s="87">
        <f>IFERROR(IF($B$2="Tonnes",AppQt.Data!W143,(AppQt.Data!W143*ozton*AppQt.Data!W$7)/1000000),"-")</f>
        <v>28.324207232084241</v>
      </c>
      <c r="AB36" s="87">
        <f>IFERROR(IF($B$2="Tonnes",AppQt.Data!X143,(AppQt.Data!X143*ozton*AppQt.Data!X$7)/1000000),"-")</f>
        <v>26.053525460380747</v>
      </c>
      <c r="AC36" s="87">
        <f>IFERROR(IF($B$2="Tonnes",AppQt.Data!Y143,(AppQt.Data!Y143*ozton*AppQt.Data!Y$7)/1000000),"-")</f>
        <v>21.300336336078548</v>
      </c>
      <c r="AD36" s="87">
        <f>IFERROR(IF($B$2="Tonnes",AppQt.Data!Z143,(AppQt.Data!Z143*ozton*AppQt.Data!Z$7)/1000000),"-")</f>
        <v>40.410832768764237</v>
      </c>
      <c r="AE36" s="87">
        <f>IFERROR(IF($B$2="Tonnes",AppQt.Data!AA143,(AppQt.Data!AA143*ozton*AppQt.Data!AA$7)/1000000),"-")</f>
        <v>31.047577918533488</v>
      </c>
      <c r="AF36" s="87">
        <f>IFERROR(IF($B$2="Tonnes",AppQt.Data!AB143,(AppQt.Data!AB143*ozton*AppQt.Data!AB$7)/1000000),"-")</f>
        <v>40.52962923800704</v>
      </c>
      <c r="AG36" s="87">
        <f>IFERROR(IF($B$2="Tonnes",AppQt.Data!AC143,(AppQt.Data!AC143*ozton*AppQt.Data!AC$7)/1000000),"-")</f>
        <v>26.802976006491203</v>
      </c>
      <c r="AH36" s="87">
        <f>IFERROR(IF($B$2="Tonnes",AppQt.Data!AD143,(AppQt.Data!AD143*ozton*AppQt.Data!AD$7)/1000000),"-")</f>
        <v>19.470751924402599</v>
      </c>
      <c r="AI36" s="87">
        <f>IFERROR(IF($B$2="Tonnes",AppQt.Data!AE143,(AppQt.Data!AE143*ozton*AppQt.Data!AE$7)/1000000),"-")</f>
        <v>23.881135983300673</v>
      </c>
      <c r="AJ36" s="87">
        <f>IFERROR(IF($B$2="Tonnes",AppQt.Data!AF143,(AppQt.Data!AF143*ozton*AppQt.Data!AF$7)/1000000),"-")</f>
        <v>31.101329136335384</v>
      </c>
      <c r="AK36" s="87">
        <f>IFERROR(IF($B$2="Tonnes",AppQt.Data!AG143,(AppQt.Data!AG143*ozton*AppQt.Data!AG$7)/1000000),"-")</f>
        <v>30.927302951394314</v>
      </c>
      <c r="AL36" s="87">
        <f>IFERROR(IF($B$2="Tonnes",AppQt.Data!AH143,(AppQt.Data!AH143*ozton*AppQt.Data!AH$7)/1000000),"-")</f>
        <v>23.120469256079954</v>
      </c>
      <c r="AM36" s="87">
        <f>IFERROR(IF($B$2="Tonnes",AppQt.Data!AI143,(AppQt.Data!AI143*ozton*AppQt.Data!AI$7)/1000000),"-")</f>
        <v>30.212408164076354</v>
      </c>
      <c r="AN36" s="87">
        <f>IFERROR(IF($B$2="Tonnes",AppQt.Data!AJ143,(AppQt.Data!AJ143*ozton*AppQt.Data!AJ$7)/1000000),"-")</f>
        <v>31.690786360664923</v>
      </c>
      <c r="AO36" s="87">
        <f>IFERROR(IF($B$2="Tonnes",AppQt.Data!AK143,(AppQt.Data!AK143*ozton*AppQt.Data!AK$7)/1000000),"-")</f>
        <v>30.266080761960659</v>
      </c>
      <c r="AP36" s="87">
        <f>IFERROR(IF($B$2="Tonnes",AppQt.Data!AL143,(AppQt.Data!AL143*ozton*AppQt.Data!AL$7)/1000000),"-")</f>
        <v>21.930485192088035</v>
      </c>
      <c r="AQ36" s="87">
        <f>IFERROR(IF($B$2="Tonnes",AppQt.Data!AM143,(AppQt.Data!AM143*ozton*AppQt.Data!AM$7)/1000000),"-")</f>
        <v>17.315149220467966</v>
      </c>
      <c r="AR36" s="87">
        <f>IFERROR(IF($B$2="Tonnes",AppQt.Data!AN143,(AppQt.Data!AN143*ozton*AppQt.Data!AN$7)/1000000),"-")</f>
        <v>41.277958160225715</v>
      </c>
      <c r="AS36" s="87">
        <f>IFERROR(IF($B$2="Tonnes",AppQt.Data!AO143,(AppQt.Data!AO143*ozton*AppQt.Data!AO$7)/1000000),"-")</f>
        <v>36.234692518307483</v>
      </c>
      <c r="AT36" s="87">
        <f>IFERROR(IF($B$2="Tonnes",AppQt.Data!AP143,(AppQt.Data!AP143*ozton*AppQt.Data!AP$7)/1000000),"-")</f>
        <v>20.453651508815774</v>
      </c>
      <c r="AU36" s="87">
        <f>IFERROR(IF($B$2="Tonnes",AppQt.Data!AQ143,(AppQt.Data!AQ143*ozton*AppQt.Data!AQ$7)/1000000),"-")</f>
        <v>25.757429536901295</v>
      </c>
      <c r="AV36" s="87">
        <f>IFERROR(IF($B$2="Tonnes",AppQt.Data!AR143,(AppQt.Data!AR143*ozton*AppQt.Data!AR$7)/1000000),"-")</f>
        <v>24.1</v>
      </c>
      <c r="AW36" s="87">
        <f>IFERROR(IF($B$2="Tonnes",AppQt.Data!AS143,(AppQt.Data!AS143*ozton*AppQt.Data!AS$7)/1000000),"-")</f>
        <v>23.455379199999999</v>
      </c>
      <c r="AX36" s="87">
        <f>IFERROR(IF($B$2="Tonnes",AppQt.Data!AT143,(AppQt.Data!AT143*ozton*AppQt.Data!AT$7)/1000000),"-")</f>
        <v>18.840000000000003</v>
      </c>
      <c r="AY36" s="87">
        <f>IFERROR(IF($B$2="Tonnes",AppQt.Data!AU143,(AppQt.Data!AU143*ozton*AppQt.Data!AU$7)/1000000),"-")</f>
        <v>28.872575386318644</v>
      </c>
      <c r="AZ36" s="87">
        <f>IFERROR(IF($B$2="Tonnes",AppQt.Data!AV143,(AppQt.Data!AV143*ozton*AppQt.Data!AV$7)/1000000),"-")</f>
        <v>25.09</v>
      </c>
      <c r="BA36" s="87">
        <f>IFERROR(IF($B$2="Tonnes",AppQt.Data!AW143,(AppQt.Data!AW143*ozton*AppQt.Data!AW$7)/1000000),"-")</f>
        <v>22.799999999999997</v>
      </c>
      <c r="BB36" s="87">
        <f>IFERROR(IF($B$2="Tonnes",AppQt.Data!AX143,(AppQt.Data!AX143*ozton*AppQt.Data!AX$7)/1000000),"-")</f>
        <v>16.399999999999999</v>
      </c>
      <c r="BC36" s="87">
        <f>IFERROR(IF($B$2="Tonnes",AppQt.Data!AY143,(AppQt.Data!AY143*ozton*AppQt.Data!AY$7)/1000000),"-")</f>
        <v>17.8</v>
      </c>
      <c r="BD36" s="87">
        <f>IFERROR(IF($B$2="Tonnes",AppQt.Data!AZ143,(AppQt.Data!AZ143*ozton*AppQt.Data!AZ$7)/1000000),"-")</f>
        <v>32.85</v>
      </c>
      <c r="BE36" s="87">
        <f>IFERROR(IF($B$2="Tonnes",AppQt.Data!BA143,(AppQt.Data!BA143*ozton*AppQt.Data!BA$7)/1000000),"-")</f>
        <v>46</v>
      </c>
      <c r="BF36" s="87">
        <f>IFERROR(IF($B$2="Tonnes",AppQt.Data!BB143,(AppQt.Data!BB143*ozton*AppQt.Data!BB$7)/1000000),"-")</f>
        <v>44.4</v>
      </c>
      <c r="BG36" s="87">
        <f>IFERROR(IF($B$2="Tonnes",AppQt.Data!BC143,(AppQt.Data!BC143*ozton*AppQt.Data!BC$7)/1000000),"-")</f>
        <v>33</v>
      </c>
      <c r="BH36" s="87">
        <f>IFERROR(IF($B$2="Tonnes",AppQt.Data!BD143,(AppQt.Data!BD143*ozton*AppQt.Data!BD$7)/1000000),"-")</f>
        <v>40</v>
      </c>
      <c r="BI36" s="88" t="str">
        <f t="shared" si="2"/>
        <v>▲</v>
      </c>
      <c r="BJ36" s="129">
        <f t="shared" si="3"/>
        <v>21.765601217656005</v>
      </c>
    </row>
    <row r="37" spans="1:62">
      <c r="A37" s="50"/>
      <c r="B37" s="94" t="s">
        <v>94</v>
      </c>
      <c r="C37" s="87">
        <f>IFERROR(IF($B$2="Tonnes",AppAn.Data!L119,(AppAn.Data!L119*ozton*AppAn.Data!L$6)/1000000),"-")</f>
        <v>0</v>
      </c>
      <c r="D37" s="87">
        <f>IFERROR(IF($B$2="Tonnes",AppAn.Data!M119,(AppAn.Data!M119*ozton*AppAn.Data!M$6)/1000000),"-")</f>
        <v>0</v>
      </c>
      <c r="E37" s="87">
        <f>IFERROR(IF($B$2="Tonnes",AppAn.Data!N119,(AppAn.Data!N119*ozton*AppAn.Data!N$6)/1000000),"-")</f>
        <v>0</v>
      </c>
      <c r="F37" s="87">
        <f>IFERROR(IF($B$2="Tonnes",AppAn.Data!O119,(AppAn.Data!O119*ozton*AppAn.Data!O$6)/1000000),"-")</f>
        <v>0</v>
      </c>
      <c r="G37" s="87">
        <f>IFERROR(IF($B$2="Tonnes",AppAn.Data!P119,(AppAn.Data!P119*ozton*AppAn.Data!P$6)/1000000),"-")</f>
        <v>0</v>
      </c>
      <c r="H37" s="87">
        <f>IFERROR(IF($B$2="Tonnes",AppAn.Data!Q119,(AppAn.Data!Q119*ozton*AppAn.Data!Q$6)/1000000),"-")</f>
        <v>0</v>
      </c>
      <c r="I37" s="87">
        <f>IFERROR(IF($B$2="Tonnes",AppAn.Data!R119,(AppAn.Data!R119*ozton*AppAn.Data!R$6)/1000000),"-")</f>
        <v>0</v>
      </c>
      <c r="J37" s="87">
        <f>IFERROR(IF($B$2="Tonnes",AppAn.Data!S119,(AppAn.Data!S119*ozton*AppAn.Data!S$6)/1000000),"-")</f>
        <v>0</v>
      </c>
      <c r="K37" s="87">
        <f>IFERROR(IF($B$2="Tonnes",AppAn.Data!T119,(AppAn.Data!T119*ozton*AppAn.Data!T$6)/1000000),"-")</f>
        <v>0</v>
      </c>
      <c r="L37" s="87">
        <f>IFERROR(IF($B$2="Tonnes",AppAn.Data!U119,(AppAn.Data!U119*ozton*AppAn.Data!U$6)/1000000),"-")</f>
        <v>0</v>
      </c>
      <c r="M37" s="87">
        <f>IFERROR(IF($B$2="Tonnes",AppAn.Data!V119,(AppAn.Data!V119*ozton*AppAn.Data!V$6)/1000000),"-")</f>
        <v>0</v>
      </c>
      <c r="N37" s="96" t="s">
        <v>48</v>
      </c>
      <c r="O37" s="131" t="s">
        <v>48</v>
      </c>
      <c r="P37" s="50"/>
      <c r="Q37" s="87">
        <f>IFERROR(IF($B$2="Tonnes",AppQt.Data!M144,(AppQt.Data!M144*ozton*AppQt.Data!M$7)/1000000),"-")</f>
        <v>0</v>
      </c>
      <c r="R37" s="87">
        <f>IFERROR(IF($B$2="Tonnes",AppQt.Data!N144,(AppQt.Data!N144*ozton*AppQt.Data!N$7)/1000000),"-")</f>
        <v>0</v>
      </c>
      <c r="S37" s="87">
        <f>IFERROR(IF($B$2="Tonnes",AppQt.Data!O144,(AppQt.Data!O144*ozton*AppQt.Data!O$7)/1000000),"-")</f>
        <v>0</v>
      </c>
      <c r="T37" s="87">
        <f>IFERROR(IF($B$2="Tonnes",AppQt.Data!P144,(AppQt.Data!P144*ozton*AppQt.Data!P$7)/1000000),"-")</f>
        <v>0</v>
      </c>
      <c r="U37" s="87">
        <f>IFERROR(IF($B$2="Tonnes",AppQt.Data!Q144,(AppQt.Data!Q144*ozton*AppQt.Data!Q$7)/1000000),"-")</f>
        <v>0</v>
      </c>
      <c r="V37" s="87">
        <f>IFERROR(IF($B$2="Tonnes",AppQt.Data!R144,(AppQt.Data!R144*ozton*AppQt.Data!R$7)/1000000),"-")</f>
        <v>0</v>
      </c>
      <c r="W37" s="87">
        <f>IFERROR(IF($B$2="Tonnes",AppQt.Data!S144,(AppQt.Data!S144*ozton*AppQt.Data!S$7)/1000000),"-")</f>
        <v>0</v>
      </c>
      <c r="X37" s="87">
        <f>IFERROR(IF($B$2="Tonnes",AppQt.Data!T144,(AppQt.Data!T144*ozton*AppQt.Data!T$7)/1000000),"-")</f>
        <v>0</v>
      </c>
      <c r="Y37" s="87">
        <f>IFERROR(IF($B$2="Tonnes",AppQt.Data!U144,(AppQt.Data!U144*ozton*AppQt.Data!U$7)/1000000),"-")</f>
        <v>0</v>
      </c>
      <c r="Z37" s="87">
        <f>IFERROR(IF($B$2="Tonnes",AppQt.Data!V144,(AppQt.Data!V144*ozton*AppQt.Data!V$7)/1000000),"-")</f>
        <v>0</v>
      </c>
      <c r="AA37" s="87">
        <f>IFERROR(IF($B$2="Tonnes",AppQt.Data!W144,(AppQt.Data!W144*ozton*AppQt.Data!W$7)/1000000),"-")</f>
        <v>0</v>
      </c>
      <c r="AB37" s="87">
        <f>IFERROR(IF($B$2="Tonnes",AppQt.Data!X144,(AppQt.Data!X144*ozton*AppQt.Data!X$7)/1000000),"-")</f>
        <v>0</v>
      </c>
      <c r="AC37" s="87">
        <f>IFERROR(IF($B$2="Tonnes",AppQt.Data!Y144,(AppQt.Data!Y144*ozton*AppQt.Data!Y$7)/1000000),"-")</f>
        <v>0</v>
      </c>
      <c r="AD37" s="87">
        <f>IFERROR(IF($B$2="Tonnes",AppQt.Data!Z144,(AppQt.Data!Z144*ozton*AppQt.Data!Z$7)/1000000),"-")</f>
        <v>0</v>
      </c>
      <c r="AE37" s="87">
        <f>IFERROR(IF($B$2="Tonnes",AppQt.Data!AA144,(AppQt.Data!AA144*ozton*AppQt.Data!AA$7)/1000000),"-")</f>
        <v>0</v>
      </c>
      <c r="AF37" s="87">
        <f>IFERROR(IF($B$2="Tonnes",AppQt.Data!AB144,(AppQt.Data!AB144*ozton*AppQt.Data!AB$7)/1000000),"-")</f>
        <v>0</v>
      </c>
      <c r="AG37" s="87">
        <f>IFERROR(IF($B$2="Tonnes",AppQt.Data!AC144,(AppQt.Data!AC144*ozton*AppQt.Data!AC$7)/1000000),"-")</f>
        <v>0</v>
      </c>
      <c r="AH37" s="87">
        <f>IFERROR(IF($B$2="Tonnes",AppQt.Data!AD144,(AppQt.Data!AD144*ozton*AppQt.Data!AD$7)/1000000),"-")</f>
        <v>0</v>
      </c>
      <c r="AI37" s="87">
        <f>IFERROR(IF($B$2="Tonnes",AppQt.Data!AE144,(AppQt.Data!AE144*ozton*AppQt.Data!AE$7)/1000000),"-")</f>
        <v>0</v>
      </c>
      <c r="AJ37" s="87">
        <f>IFERROR(IF($B$2="Tonnes",AppQt.Data!AF144,(AppQt.Data!AF144*ozton*AppQt.Data!AF$7)/1000000),"-")</f>
        <v>0</v>
      </c>
      <c r="AK37" s="87">
        <f>IFERROR(IF($B$2="Tonnes",AppQt.Data!AG144,(AppQt.Data!AG144*ozton*AppQt.Data!AG$7)/1000000),"-")</f>
        <v>0</v>
      </c>
      <c r="AL37" s="87">
        <f>IFERROR(IF($B$2="Tonnes",AppQt.Data!AH144,(AppQt.Data!AH144*ozton*AppQt.Data!AH$7)/1000000),"-")</f>
        <v>0</v>
      </c>
      <c r="AM37" s="87">
        <f>IFERROR(IF($B$2="Tonnes",AppQt.Data!AI144,(AppQt.Data!AI144*ozton*AppQt.Data!AI$7)/1000000),"-")</f>
        <v>0</v>
      </c>
      <c r="AN37" s="87">
        <f>IFERROR(IF($B$2="Tonnes",AppQt.Data!AJ144,(AppQt.Data!AJ144*ozton*AppQt.Data!AJ$7)/1000000),"-")</f>
        <v>0</v>
      </c>
      <c r="AO37" s="87">
        <f>IFERROR(IF($B$2="Tonnes",AppQt.Data!AK144,(AppQt.Data!AK144*ozton*AppQt.Data!AK$7)/1000000),"-")</f>
        <v>0</v>
      </c>
      <c r="AP37" s="87">
        <f>IFERROR(IF($B$2="Tonnes",AppQt.Data!AL144,(AppQt.Data!AL144*ozton*AppQt.Data!AL$7)/1000000),"-")</f>
        <v>0</v>
      </c>
      <c r="AQ37" s="87">
        <f>IFERROR(IF($B$2="Tonnes",AppQt.Data!AM144,(AppQt.Data!AM144*ozton*AppQt.Data!AM$7)/1000000),"-")</f>
        <v>0</v>
      </c>
      <c r="AR37" s="87">
        <f>IFERROR(IF($B$2="Tonnes",AppQt.Data!AN144,(AppQt.Data!AN144*ozton*AppQt.Data!AN$7)/1000000),"-")</f>
        <v>0</v>
      </c>
      <c r="AS37" s="87">
        <f>IFERROR(IF($B$2="Tonnes",AppQt.Data!AO144,(AppQt.Data!AO144*ozton*AppQt.Data!AO$7)/1000000),"-")</f>
        <v>0</v>
      </c>
      <c r="AT37" s="87">
        <f>IFERROR(IF($B$2="Tonnes",AppQt.Data!AP144,(AppQt.Data!AP144*ozton*AppQt.Data!AP$7)/1000000),"-")</f>
        <v>0</v>
      </c>
      <c r="AU37" s="87">
        <f>IFERROR(IF($B$2="Tonnes",AppQt.Data!AQ144,(AppQt.Data!AQ144*ozton*AppQt.Data!AQ$7)/1000000),"-")</f>
        <v>0</v>
      </c>
      <c r="AV37" s="87">
        <f>IFERROR(IF($B$2="Tonnes",AppQt.Data!AR144,(AppQt.Data!AR144*ozton*AppQt.Data!AR$7)/1000000),"-")</f>
        <v>0</v>
      </c>
      <c r="AW37" s="87">
        <f>IFERROR(IF($B$2="Tonnes",AppQt.Data!AS144,(AppQt.Data!AS144*ozton*AppQt.Data!AS$7)/1000000),"-")</f>
        <v>0</v>
      </c>
      <c r="AX37" s="87">
        <f>IFERROR(IF($B$2="Tonnes",AppQt.Data!AT144,(AppQt.Data!AT144*ozton*AppQt.Data!AT$7)/1000000),"-")</f>
        <v>0</v>
      </c>
      <c r="AY37" s="87">
        <f>IFERROR(IF($B$2="Tonnes",AppQt.Data!AU144,(AppQt.Data!AU144*ozton*AppQt.Data!AU$7)/1000000),"-")</f>
        <v>0</v>
      </c>
      <c r="AZ37" s="87">
        <f>IFERROR(IF($B$2="Tonnes",AppQt.Data!AV144,(AppQt.Data!AV144*ozton*AppQt.Data!AV$7)/1000000),"-")</f>
        <v>0</v>
      </c>
      <c r="BA37" s="87">
        <f>IFERROR(IF($B$2="Tonnes",AppQt.Data!AW144,(AppQt.Data!AW144*ozton*AppQt.Data!AW$7)/1000000),"-")</f>
        <v>0</v>
      </c>
      <c r="BB37" s="87">
        <f>IFERROR(IF($B$2="Tonnes",AppQt.Data!AX144,(AppQt.Data!AX144*ozton*AppQt.Data!AX$7)/1000000),"-")</f>
        <v>0</v>
      </c>
      <c r="BC37" s="87">
        <f>IFERROR(IF($B$2="Tonnes",AppQt.Data!AY144,(AppQt.Data!AY144*ozton*AppQt.Data!AY$7)/1000000),"-")</f>
        <v>0</v>
      </c>
      <c r="BD37" s="87">
        <f>IFERROR(IF($B$2="Tonnes",AppQt.Data!AZ144,(AppQt.Data!AZ144*ozton*AppQt.Data!AZ$7)/1000000),"-")</f>
        <v>0</v>
      </c>
      <c r="BE37" s="87">
        <f>IFERROR(IF($B$2="Tonnes",AppQt.Data!BA144,(AppQt.Data!BA144*ozton*AppQt.Data!BA$7)/1000000),"-")</f>
        <v>0</v>
      </c>
      <c r="BF37" s="87">
        <f>IFERROR(IF($B$2="Tonnes",AppQt.Data!BB144,(AppQt.Data!BB144*ozton*AppQt.Data!BB$7)/1000000),"-")</f>
        <v>0</v>
      </c>
      <c r="BG37" s="87">
        <f>IFERROR(IF($B$2="Tonnes",AppQt.Data!BC144,(AppQt.Data!BC144*ozton*AppQt.Data!BC$7)/1000000),"-")</f>
        <v>0</v>
      </c>
      <c r="BH37" s="87">
        <f>IFERROR(IF($B$2="Tonnes",AppQt.Data!BD144,(AppQt.Data!BD144*ozton*AppQt.Data!BD$7)/1000000),"-")</f>
        <v>0</v>
      </c>
      <c r="BI37" s="96" t="s">
        <v>48</v>
      </c>
      <c r="BJ37" s="131" t="s">
        <v>48</v>
      </c>
    </row>
    <row r="38" spans="1:62">
      <c r="A38" s="50"/>
      <c r="B38" s="94" t="s">
        <v>95</v>
      </c>
      <c r="C38" s="87">
        <f>IFERROR(IF($B$2="Tonnes",AppAn.Data!L120,(AppAn.Data!L120*ozton*AppAn.Data!L$6)/1000000),"-")</f>
        <v>0</v>
      </c>
      <c r="D38" s="87">
        <f>IFERROR(IF($B$2="Tonnes",AppAn.Data!M120,(AppAn.Data!M120*ozton*AppAn.Data!M$6)/1000000),"-")</f>
        <v>0</v>
      </c>
      <c r="E38" s="87">
        <f>IFERROR(IF($B$2="Tonnes",AppAn.Data!N120,(AppAn.Data!N120*ozton*AppAn.Data!N$6)/1000000),"-")</f>
        <v>0</v>
      </c>
      <c r="F38" s="87">
        <f>IFERROR(IF($B$2="Tonnes",AppAn.Data!O120,(AppAn.Data!O120*ozton*AppAn.Data!O$6)/1000000),"-")</f>
        <v>0</v>
      </c>
      <c r="G38" s="87">
        <f>IFERROR(IF($B$2="Tonnes",AppAn.Data!P120,(AppAn.Data!P120*ozton*AppAn.Data!P$6)/1000000),"-")</f>
        <v>0</v>
      </c>
      <c r="H38" s="87">
        <f>IFERROR(IF($B$2="Tonnes",AppAn.Data!Q120,(AppAn.Data!Q120*ozton*AppAn.Data!Q$6)/1000000),"-")</f>
        <v>0</v>
      </c>
      <c r="I38" s="87">
        <f>IFERROR(IF($B$2="Tonnes",AppAn.Data!R120,(AppAn.Data!R120*ozton*AppAn.Data!R$6)/1000000),"-")</f>
        <v>0</v>
      </c>
      <c r="J38" s="87">
        <f>IFERROR(IF($B$2="Tonnes",AppAn.Data!S120,(AppAn.Data!S120*ozton*AppAn.Data!S$6)/1000000),"-")</f>
        <v>0</v>
      </c>
      <c r="K38" s="87">
        <f>IFERROR(IF($B$2="Tonnes",AppAn.Data!T120,(AppAn.Data!T120*ozton*AppAn.Data!T$6)/1000000),"-")</f>
        <v>0</v>
      </c>
      <c r="L38" s="87">
        <f>IFERROR(IF($B$2="Tonnes",AppAn.Data!U120,(AppAn.Data!U120*ozton*AppAn.Data!U$6)/1000000),"-")</f>
        <v>0</v>
      </c>
      <c r="M38" s="87">
        <f>IFERROR(IF($B$2="Tonnes",AppAn.Data!V120,(AppAn.Data!V120*ozton*AppAn.Data!V$6)/1000000),"-")</f>
        <v>0</v>
      </c>
      <c r="N38" s="96" t="s">
        <v>48</v>
      </c>
      <c r="O38" s="129" t="s">
        <v>48</v>
      </c>
      <c r="P38" s="50"/>
      <c r="Q38" s="87">
        <f>IFERROR(IF($B$2="Tonnes",AppQt.Data!M145,(AppQt.Data!M145*ozton*AppQt.Data!M$7)/1000000),"-")</f>
        <v>0</v>
      </c>
      <c r="R38" s="87">
        <f>IFERROR(IF($B$2="Tonnes",AppQt.Data!N145,(AppQt.Data!N145*ozton*AppQt.Data!N$7)/1000000),"-")</f>
        <v>0</v>
      </c>
      <c r="S38" s="87">
        <f>IFERROR(IF($B$2="Tonnes",AppQt.Data!O145,(AppQt.Data!O145*ozton*AppQt.Data!O$7)/1000000),"-")</f>
        <v>0</v>
      </c>
      <c r="T38" s="87">
        <f>IFERROR(IF($B$2="Tonnes",AppQt.Data!P145,(AppQt.Data!P145*ozton*AppQt.Data!P$7)/1000000),"-")</f>
        <v>0</v>
      </c>
      <c r="U38" s="87">
        <f>IFERROR(IF($B$2="Tonnes",AppQt.Data!Q145,(AppQt.Data!Q145*ozton*AppQt.Data!Q$7)/1000000),"-")</f>
        <v>0</v>
      </c>
      <c r="V38" s="87">
        <f>IFERROR(IF($B$2="Tonnes",AppQt.Data!R145,(AppQt.Data!R145*ozton*AppQt.Data!R$7)/1000000),"-")</f>
        <v>0</v>
      </c>
      <c r="W38" s="87">
        <f>IFERROR(IF($B$2="Tonnes",AppQt.Data!S145,(AppQt.Data!S145*ozton*AppQt.Data!S$7)/1000000),"-")</f>
        <v>0</v>
      </c>
      <c r="X38" s="87">
        <f>IFERROR(IF($B$2="Tonnes",AppQt.Data!T145,(AppQt.Data!T145*ozton*AppQt.Data!T$7)/1000000),"-")</f>
        <v>0</v>
      </c>
      <c r="Y38" s="87">
        <f>IFERROR(IF($B$2="Tonnes",AppQt.Data!U145,(AppQt.Data!U145*ozton*AppQt.Data!U$7)/1000000),"-")</f>
        <v>0</v>
      </c>
      <c r="Z38" s="87">
        <f>IFERROR(IF($B$2="Tonnes",AppQt.Data!V145,(AppQt.Data!V145*ozton*AppQt.Data!V$7)/1000000),"-")</f>
        <v>0</v>
      </c>
      <c r="AA38" s="87">
        <f>IFERROR(IF($B$2="Tonnes",AppQt.Data!W145,(AppQt.Data!W145*ozton*AppQt.Data!W$7)/1000000),"-")</f>
        <v>0</v>
      </c>
      <c r="AB38" s="87">
        <f>IFERROR(IF($B$2="Tonnes",AppQt.Data!X145,(AppQt.Data!X145*ozton*AppQt.Data!X$7)/1000000),"-")</f>
        <v>0</v>
      </c>
      <c r="AC38" s="87">
        <f>IFERROR(IF($B$2="Tonnes",AppQt.Data!Y145,(AppQt.Data!Y145*ozton*AppQt.Data!Y$7)/1000000),"-")</f>
        <v>0</v>
      </c>
      <c r="AD38" s="87">
        <f>IFERROR(IF($B$2="Tonnes",AppQt.Data!Z145,(AppQt.Data!Z145*ozton*AppQt.Data!Z$7)/1000000),"-")</f>
        <v>0</v>
      </c>
      <c r="AE38" s="87">
        <f>IFERROR(IF($B$2="Tonnes",AppQt.Data!AA145,(AppQt.Data!AA145*ozton*AppQt.Data!AA$7)/1000000),"-")</f>
        <v>0</v>
      </c>
      <c r="AF38" s="87">
        <f>IFERROR(IF($B$2="Tonnes",AppQt.Data!AB145,(AppQt.Data!AB145*ozton*AppQt.Data!AB$7)/1000000),"-")</f>
        <v>0</v>
      </c>
      <c r="AG38" s="87">
        <f>IFERROR(IF($B$2="Tonnes",AppQt.Data!AC145,(AppQt.Data!AC145*ozton*AppQt.Data!AC$7)/1000000),"-")</f>
        <v>0</v>
      </c>
      <c r="AH38" s="87">
        <f>IFERROR(IF($B$2="Tonnes",AppQt.Data!AD145,(AppQt.Data!AD145*ozton*AppQt.Data!AD$7)/1000000),"-")</f>
        <v>0</v>
      </c>
      <c r="AI38" s="87">
        <f>IFERROR(IF($B$2="Tonnes",AppQt.Data!AE145,(AppQt.Data!AE145*ozton*AppQt.Data!AE$7)/1000000),"-")</f>
        <v>0</v>
      </c>
      <c r="AJ38" s="87">
        <f>IFERROR(IF($B$2="Tonnes",AppQt.Data!AF145,(AppQt.Data!AF145*ozton*AppQt.Data!AF$7)/1000000),"-")</f>
        <v>0</v>
      </c>
      <c r="AK38" s="87">
        <f>IFERROR(IF($B$2="Tonnes",AppQt.Data!AG145,(AppQt.Data!AG145*ozton*AppQt.Data!AG$7)/1000000),"-")</f>
        <v>0</v>
      </c>
      <c r="AL38" s="87">
        <f>IFERROR(IF($B$2="Tonnes",AppQt.Data!AH145,(AppQt.Data!AH145*ozton*AppQt.Data!AH$7)/1000000),"-")</f>
        <v>0</v>
      </c>
      <c r="AM38" s="87">
        <f>IFERROR(IF($B$2="Tonnes",AppQt.Data!AI145,(AppQt.Data!AI145*ozton*AppQt.Data!AI$7)/1000000),"-")</f>
        <v>0</v>
      </c>
      <c r="AN38" s="87">
        <f>IFERROR(IF($B$2="Tonnes",AppQt.Data!AJ145,(AppQt.Data!AJ145*ozton*AppQt.Data!AJ$7)/1000000),"-")</f>
        <v>0</v>
      </c>
      <c r="AO38" s="87">
        <f>IFERROR(IF($B$2="Tonnes",AppQt.Data!AK145,(AppQt.Data!AK145*ozton*AppQt.Data!AK$7)/1000000),"-")</f>
        <v>0</v>
      </c>
      <c r="AP38" s="87">
        <f>IFERROR(IF($B$2="Tonnes",AppQt.Data!AL145,(AppQt.Data!AL145*ozton*AppQt.Data!AL$7)/1000000),"-")</f>
        <v>0</v>
      </c>
      <c r="AQ38" s="87">
        <f>IFERROR(IF($B$2="Tonnes",AppQt.Data!AM145,(AppQt.Data!AM145*ozton*AppQt.Data!AM$7)/1000000),"-")</f>
        <v>0</v>
      </c>
      <c r="AR38" s="87">
        <f>IFERROR(IF($B$2="Tonnes",AppQt.Data!AN145,(AppQt.Data!AN145*ozton*AppQt.Data!AN$7)/1000000),"-")</f>
        <v>0</v>
      </c>
      <c r="AS38" s="87">
        <f>IFERROR(IF($B$2="Tonnes",AppQt.Data!AO145,(AppQt.Data!AO145*ozton*AppQt.Data!AO$7)/1000000),"-")</f>
        <v>0</v>
      </c>
      <c r="AT38" s="87">
        <f>IFERROR(IF($B$2="Tonnes",AppQt.Data!AP145,(AppQt.Data!AP145*ozton*AppQt.Data!AP$7)/1000000),"-")</f>
        <v>0</v>
      </c>
      <c r="AU38" s="87">
        <f>IFERROR(IF($B$2="Tonnes",AppQt.Data!AQ145,(AppQt.Data!AQ145*ozton*AppQt.Data!AQ$7)/1000000),"-")</f>
        <v>0</v>
      </c>
      <c r="AV38" s="87">
        <f>IFERROR(IF($B$2="Tonnes",AppQt.Data!AR145,(AppQt.Data!AR145*ozton*AppQt.Data!AR$7)/1000000),"-")</f>
        <v>0</v>
      </c>
      <c r="AW38" s="87">
        <f>IFERROR(IF($B$2="Tonnes",AppQt.Data!AS145,(AppQt.Data!AS145*ozton*AppQt.Data!AS$7)/1000000),"-")</f>
        <v>0</v>
      </c>
      <c r="AX38" s="87">
        <f>IFERROR(IF($B$2="Tonnes",AppQt.Data!AT145,(AppQt.Data!AT145*ozton*AppQt.Data!AT$7)/1000000),"-")</f>
        <v>0</v>
      </c>
      <c r="AY38" s="87">
        <f>IFERROR(IF($B$2="Tonnes",AppQt.Data!AU145,(AppQt.Data!AU145*ozton*AppQt.Data!AU$7)/1000000),"-")</f>
        <v>0</v>
      </c>
      <c r="AZ38" s="87">
        <f>IFERROR(IF($B$2="Tonnes",AppQt.Data!AV145,(AppQt.Data!AV145*ozton*AppQt.Data!AV$7)/1000000),"-")</f>
        <v>0</v>
      </c>
      <c r="BA38" s="87">
        <f>IFERROR(IF($B$2="Tonnes",AppQt.Data!AW145,(AppQt.Data!AW145*ozton*AppQt.Data!AW$7)/1000000),"-")</f>
        <v>0</v>
      </c>
      <c r="BB38" s="87">
        <f>IFERROR(IF($B$2="Tonnes",AppQt.Data!AX145,(AppQt.Data!AX145*ozton*AppQt.Data!AX$7)/1000000),"-")</f>
        <v>0</v>
      </c>
      <c r="BC38" s="87">
        <f>IFERROR(IF($B$2="Tonnes",AppQt.Data!AY145,(AppQt.Data!AY145*ozton*AppQt.Data!AY$7)/1000000),"-")</f>
        <v>0</v>
      </c>
      <c r="BD38" s="87">
        <f>IFERROR(IF($B$2="Tonnes",AppQt.Data!AZ145,(AppQt.Data!AZ145*ozton*AppQt.Data!AZ$7)/1000000),"-")</f>
        <v>0</v>
      </c>
      <c r="BE38" s="87">
        <f>IFERROR(IF($B$2="Tonnes",AppQt.Data!BA145,(AppQt.Data!BA145*ozton*AppQt.Data!BA$7)/1000000),"-")</f>
        <v>0</v>
      </c>
      <c r="BF38" s="87">
        <f>IFERROR(IF($B$2="Tonnes",AppQt.Data!BB145,(AppQt.Data!BB145*ozton*AppQt.Data!BB$7)/1000000),"-")</f>
        <v>0</v>
      </c>
      <c r="BG38" s="87">
        <f>IFERROR(IF($B$2="Tonnes",AppQt.Data!BC145,(AppQt.Data!BC145*ozton*AppQt.Data!BC$7)/1000000),"-")</f>
        <v>0</v>
      </c>
      <c r="BH38" s="87">
        <f>IFERROR(IF($B$2="Tonnes",AppQt.Data!BD145,(AppQt.Data!BD145*ozton*AppQt.Data!BD$7)/1000000),"-")</f>
        <v>0</v>
      </c>
      <c r="BI38" s="96" t="s">
        <v>48</v>
      </c>
      <c r="BJ38" s="129" t="s">
        <v>48</v>
      </c>
    </row>
    <row r="39" spans="1:62" ht="13.8">
      <c r="A39" s="50"/>
      <c r="B39" s="94" t="s">
        <v>96</v>
      </c>
      <c r="C39" s="87">
        <f>IFERROR(IF($B$2="Tonnes",AppAn.Data!L121,(AppAn.Data!L121*ozton*AppAn.Data!L$6)/1000000),"-")</f>
        <v>14.822887776049278</v>
      </c>
      <c r="D39" s="87">
        <f>IFERROR(IF($B$2="Tonnes",AppAn.Data!M121,(AppAn.Data!M121*ozton*AppAn.Data!M$6)/1000000),"-")</f>
        <v>17.354423688176141</v>
      </c>
      <c r="E39" s="87">
        <f>IFERROR(IF($B$2="Tonnes",AppAn.Data!N121,(AppAn.Data!N121*ozton*AppAn.Data!N$6)/1000000),"-")</f>
        <v>14.968650823370318</v>
      </c>
      <c r="F39" s="87">
        <f>IFERROR(IF($B$2="Tonnes",AppAn.Data!O121,(AppAn.Data!O121*ozton*AppAn.Data!O$6)/1000000),"-")</f>
        <v>11.46675612219153</v>
      </c>
      <c r="G39" s="87">
        <f>IFERROR(IF($B$2="Tonnes",AppAn.Data!P121,(AppAn.Data!P121*ozton*AppAn.Data!P$6)/1000000),"-")</f>
        <v>7.6435354083045262</v>
      </c>
      <c r="H39" s="87">
        <f>IFERROR(IF($B$2="Tonnes",AppAn.Data!Q121,(AppAn.Data!Q121*ozton*AppAn.Data!Q$6)/1000000),"-")</f>
        <v>8.4873653291211983</v>
      </c>
      <c r="I39" s="87">
        <f>IFERROR(IF($B$2="Tonnes",AppAn.Data!R121,(AppAn.Data!R121*ozton*AppAn.Data!R$6)/1000000),"-")</f>
        <v>11.924296113865523</v>
      </c>
      <c r="J39" s="87">
        <f>IFERROR(IF($B$2="Tonnes",AppAn.Data!S121,(AppAn.Data!S121*ozton*AppAn.Data!S$6)/1000000),"-")</f>
        <v>10.481779286355399</v>
      </c>
      <c r="K39" s="87">
        <f>IFERROR(IF($B$2="Tonnes",AppAn.Data!T121,(AppAn.Data!T121*ozton*AppAn.Data!T$6)/1000000),"-")</f>
        <v>12.091922765681973</v>
      </c>
      <c r="L39" s="87">
        <f>IFERROR(IF($B$2="Tonnes",AppAn.Data!U121,(AppAn.Data!U121*ozton*AppAn.Data!U$6)/1000000),"-")</f>
        <v>10.451175147552407</v>
      </c>
      <c r="M39" s="87">
        <f>IFERROR(IF($B$2="Tonnes",AppAn.Data!V121,(AppAn.Data!V121*ozton*AppAn.Data!V$6)/1000000),"-")</f>
        <v>14.321525486454508</v>
      </c>
      <c r="N39" s="88" t="str">
        <f t="shared" si="0"/>
        <v>▲</v>
      </c>
      <c r="O39" s="129">
        <f t="shared" ref="O39:O45" si="4">IF(AND(M39&gt;0,L39&gt;0),(M39/L39-1)*100,"-")</f>
        <v>37.032680863725751</v>
      </c>
      <c r="P39" s="50"/>
      <c r="Q39" s="87">
        <f>IFERROR(IF($B$2="Tonnes",AppQt.Data!M146,(AppQt.Data!M146*ozton*AppQt.Data!M$7)/1000000),"-")</f>
        <v>3.0726077449455245</v>
      </c>
      <c r="R39" s="87">
        <f>IFERROR(IF($B$2="Tonnes",AppQt.Data!N146,(AppQt.Data!N146*ozton*AppQt.Data!N$7)/1000000),"-")</f>
        <v>5.76622839813359</v>
      </c>
      <c r="S39" s="87">
        <f>IFERROR(IF($B$2="Tonnes",AppQt.Data!O146,(AppQt.Data!O146*ozton*AppQt.Data!O$7)/1000000),"-")</f>
        <v>2.1452154898910489</v>
      </c>
      <c r="T39" s="87">
        <f>IFERROR(IF($B$2="Tonnes",AppQt.Data!P146,(AppQt.Data!P146*ozton*AppQt.Data!P$7)/1000000),"-")</f>
        <v>3.8388361430791145</v>
      </c>
      <c r="U39" s="87">
        <f>IFERROR(IF($B$2="Tonnes",AppQt.Data!Q146,(AppQt.Data!Q146*ozton*AppQt.Data!Q$7)/1000000),"-")</f>
        <v>3.8896450749019049</v>
      </c>
      <c r="V39" s="87">
        <f>IFERROR(IF($B$2="Tonnes",AppQt.Data!R146,(AppQt.Data!R146*ozton*AppQt.Data!R$7)/1000000),"-")</f>
        <v>4.3510208511175712</v>
      </c>
      <c r="W39" s="87">
        <f>IFERROR(IF($B$2="Tonnes",AppQt.Data!S146,(AppQt.Data!S146*ozton*AppQt.Data!S$7)/1000000),"-")</f>
        <v>5.7682546572940003</v>
      </c>
      <c r="X39" s="87">
        <f>IFERROR(IF($B$2="Tonnes",AppQt.Data!T146,(AppQt.Data!T146*ozton*AppQt.Data!T$7)/1000000),"-")</f>
        <v>3.3455031048626669</v>
      </c>
      <c r="Y39" s="87">
        <f>IFERROR(IF($B$2="Tonnes",AppQt.Data!U146,(AppQt.Data!U146*ozton*AppQt.Data!U$7)/1000000),"-")</f>
        <v>4.2173661164047704</v>
      </c>
      <c r="Z39" s="87">
        <f>IFERROR(IF($B$2="Tonnes",AppQt.Data!V146,(AppQt.Data!V146*ozton*AppQt.Data!V$7)/1000000),"-")</f>
        <v>5.6940022202667677</v>
      </c>
      <c r="AA39" s="87">
        <f>IFERROR(IF($B$2="Tonnes",AppQt.Data!W146,(AppQt.Data!W146*ozton*AppQt.Data!W$7)/1000000),"-")</f>
        <v>2.0379868018045908</v>
      </c>
      <c r="AB39" s="87">
        <f>IFERROR(IF($B$2="Tonnes",AppQt.Data!X146,(AppQt.Data!X146*ozton*AppQt.Data!X$7)/1000000),"-")</f>
        <v>3.019295684894189</v>
      </c>
      <c r="AC39" s="87">
        <f>IFERROR(IF($B$2="Tonnes",AppQt.Data!Y146,(AppQt.Data!Y146*ozton*AppQt.Data!Y$7)/1000000),"-")</f>
        <v>2.9877636576894369</v>
      </c>
      <c r="AD39" s="87">
        <f>IFERROR(IF($B$2="Tonnes",AppQt.Data!Z146,(AppQt.Data!Z146*ozton*AppQt.Data!Z$7)/1000000),"-")</f>
        <v>3.3012311871914743</v>
      </c>
      <c r="AE39" s="87">
        <f>IFERROR(IF($B$2="Tonnes",AppQt.Data!AA146,(AppQt.Data!AA146*ozton*AppQt.Data!AA$7)/1000000),"-")</f>
        <v>2.4585871656487615</v>
      </c>
      <c r="AF39" s="87">
        <f>IFERROR(IF($B$2="Tonnes",AppQt.Data!AB146,(AppQt.Data!AB146*ozton*AppQt.Data!AB$7)/1000000),"-")</f>
        <v>2.7191741116618573</v>
      </c>
      <c r="AG39" s="87">
        <f>IFERROR(IF($B$2="Tonnes",AppQt.Data!AC146,(AppQt.Data!AC146*ozton*AppQt.Data!AC$7)/1000000),"-")</f>
        <v>2.5405124145856846</v>
      </c>
      <c r="AH39" s="87">
        <f>IFERROR(IF($B$2="Tonnes",AppQt.Data!AD146,(AppQt.Data!AD146*ozton*AppQt.Data!AD$7)/1000000),"-")</f>
        <v>1.6069962960821087</v>
      </c>
      <c r="AI39" s="87">
        <f>IFERROR(IF($B$2="Tonnes",AppQt.Data!AE146,(AppQt.Data!AE146*ozton*AppQt.Data!AE$7)/1000000),"-")</f>
        <v>1.5038584726042283</v>
      </c>
      <c r="AJ39" s="87">
        <f>IFERROR(IF($B$2="Tonnes",AppQt.Data!AF146,(AppQt.Data!AF146*ozton*AppQt.Data!AF$7)/1000000),"-")</f>
        <v>1.9921682250325037</v>
      </c>
      <c r="AK39" s="87">
        <f>IFERROR(IF($B$2="Tonnes",AppQt.Data!AG146,(AppQt.Data!AG146*ozton*AppQt.Data!AG$7)/1000000),"-")</f>
        <v>1.9134753351358413</v>
      </c>
      <c r="AL39" s="87">
        <f>IFERROR(IF($B$2="Tonnes",AppQt.Data!AH146,(AppQt.Data!AH146*ozton*AppQt.Data!AH$7)/1000000),"-")</f>
        <v>1.9603998330710573</v>
      </c>
      <c r="AM39" s="87">
        <f>IFERROR(IF($B$2="Tonnes",AppQt.Data!AI146,(AppQt.Data!AI146*ozton*AppQt.Data!AI$7)/1000000),"-")</f>
        <v>2.5963793586926367</v>
      </c>
      <c r="AN39" s="87">
        <f>IFERROR(IF($B$2="Tonnes",AppQt.Data!AJ146,(AppQt.Data!AJ146*ozton*AppQt.Data!AJ$7)/1000000),"-")</f>
        <v>2.0171108022216626</v>
      </c>
      <c r="AO39" s="87">
        <f>IFERROR(IF($B$2="Tonnes",AppQt.Data!AK146,(AppQt.Data!AK146*ozton*AppQt.Data!AK$7)/1000000),"-")</f>
        <v>3.0499519222959717</v>
      </c>
      <c r="AP39" s="87">
        <f>IFERROR(IF($B$2="Tonnes",AppQt.Data!AL146,(AppQt.Data!AL146*ozton*AppQt.Data!AL$7)/1000000),"-")</f>
        <v>3.1610975538028145</v>
      </c>
      <c r="AQ39" s="87">
        <f>IFERROR(IF($B$2="Tonnes",AppQt.Data!AM146,(AppQt.Data!AM146*ozton*AppQt.Data!AM$7)/1000000),"-")</f>
        <v>2.5836322636625102</v>
      </c>
      <c r="AR39" s="87">
        <f>IFERROR(IF($B$2="Tonnes",AppQt.Data!AN146,(AppQt.Data!AN146*ozton*AppQt.Data!AN$7)/1000000),"-")</f>
        <v>3.1296143741042264</v>
      </c>
      <c r="AS39" s="87">
        <f>IFERROR(IF($B$2="Tonnes",AppQt.Data!AO146,(AppQt.Data!AO146*ozton*AppQt.Data!AO$7)/1000000),"-")</f>
        <v>3.3491317566436525</v>
      </c>
      <c r="AT39" s="87">
        <f>IFERROR(IF($B$2="Tonnes",AppQt.Data!AP146,(AppQt.Data!AP146*ozton*AppQt.Data!AP$7)/1000000),"-")</f>
        <v>2.1843440735809736</v>
      </c>
      <c r="AU39" s="87">
        <f>IFERROR(IF($B$2="Tonnes",AppQt.Data!AQ146,(AppQt.Data!AQ146*ozton*AppQt.Data!AQ$7)/1000000),"-")</f>
        <v>2.590157774683953</v>
      </c>
      <c r="AV39" s="87">
        <f>IFERROR(IF($B$2="Tonnes",AppQt.Data!AR146,(AppQt.Data!AR146*ozton*AppQt.Data!AR$7)/1000000),"-")</f>
        <v>2.3581456814468198</v>
      </c>
      <c r="AW39" s="87">
        <f>IFERROR(IF($B$2="Tonnes",AppQt.Data!AS146,(AppQt.Data!AS146*ozton*AppQt.Data!AS$7)/1000000),"-")</f>
        <v>2.2507616063206251</v>
      </c>
      <c r="AX39" s="87">
        <f>IFERROR(IF($B$2="Tonnes",AppQt.Data!AT146,(AppQt.Data!AT146*ozton*AppQt.Data!AT$7)/1000000),"-")</f>
        <v>2.8509641974227109</v>
      </c>
      <c r="AY39" s="87">
        <f>IFERROR(IF($B$2="Tonnes",AppQt.Data!AU146,(AppQt.Data!AU146*ozton*AppQt.Data!AU$7)/1000000),"-")</f>
        <v>3.7366180785111589</v>
      </c>
      <c r="AZ39" s="87">
        <f>IFERROR(IF($B$2="Tonnes",AppQt.Data!AV146,(AppQt.Data!AV146*ozton*AppQt.Data!AV$7)/1000000),"-")</f>
        <v>3.2535788834274784</v>
      </c>
      <c r="BA39" s="87">
        <f>IFERROR(IF($B$2="Tonnes",AppQt.Data!AW146,(AppQt.Data!AW146*ozton*AppQt.Data!AW$7)/1000000),"-")</f>
        <v>3.7899445955321625</v>
      </c>
      <c r="BB39" s="87">
        <f>IFERROR(IF($B$2="Tonnes",AppQt.Data!AX146,(AppQt.Data!AX146*ozton*AppQt.Data!AX$7)/1000000),"-")</f>
        <v>2.2854531409530257</v>
      </c>
      <c r="BC39" s="87">
        <f>IFERROR(IF($B$2="Tonnes",AppQt.Data!AY146,(AppQt.Data!AY146*ozton*AppQt.Data!AY$7)/1000000),"-")</f>
        <v>2.3813324434513841</v>
      </c>
      <c r="BD39" s="87">
        <f>IFERROR(IF($B$2="Tonnes",AppQt.Data!AZ146,(AppQt.Data!AZ146*ozton*AppQt.Data!AZ$7)/1000000),"-")</f>
        <v>1.9944449676158342</v>
      </c>
      <c r="BE39" s="87">
        <f>IFERROR(IF($B$2="Tonnes",AppQt.Data!BA146,(AppQt.Data!BA146*ozton*AppQt.Data!BA$7)/1000000),"-")</f>
        <v>3.868203239237809</v>
      </c>
      <c r="BF39" s="87">
        <f>IFERROR(IF($B$2="Tonnes",AppQt.Data!BB146,(AppQt.Data!BB146*ozton*AppQt.Data!BB$7)/1000000),"-")</f>
        <v>3.7873914080495168</v>
      </c>
      <c r="BG39" s="87">
        <f>IFERROR(IF($B$2="Tonnes",AppQt.Data!BC146,(AppQt.Data!BC146*ozton*AppQt.Data!BC$7)/1000000),"-")</f>
        <v>3.181754504008357</v>
      </c>
      <c r="BH39" s="87">
        <f>IFERROR(IF($B$2="Tonnes",AppQt.Data!BD146,(AppQt.Data!BD146*ozton*AppQt.Data!BD$7)/1000000),"-")</f>
        <v>3.4841763351588257</v>
      </c>
      <c r="BI39" s="88" t="str">
        <f t="shared" ref="BI39:BI45" si="5">IF(BJ39&lt;0,$A$2,IF(BJ39&gt;0,$A$1,"-"))</f>
        <v>▲</v>
      </c>
      <c r="BJ39" s="129">
        <f t="shared" ref="BJ39:BJ45" si="6">IF(AND(ISNUMBER(BH39),ISNUMBER(BD39),BH39&gt;0,BD39&gt;0,(BH39/BD39-1)*100&lt;300),(BH39/BD39-1)*100,IF(AND(ISNUMBER(BH39),ISNUMBER(BD39),BH39&gt;0,BD39&gt;0,(BH39/BD39-1)*100&gt;300),"&gt;300","-"))</f>
        <v>74.694032261207028</v>
      </c>
    </row>
    <row r="40" spans="1:62" ht="13.8">
      <c r="A40" s="50"/>
      <c r="B40" s="94" t="s">
        <v>97</v>
      </c>
      <c r="C40" s="87">
        <f>IFERROR(IF($B$2="Tonnes",AppAn.Data!L122,(AppAn.Data!L122*ozton*AppAn.Data!L$6)/1000000),"-")</f>
        <v>86.88024417475728</v>
      </c>
      <c r="D40" s="87">
        <f>IFERROR(IF($B$2="Tonnes",AppAn.Data!M122,(AppAn.Data!M122*ozton*AppAn.Data!M$6)/1000000),"-")</f>
        <v>96.756150637949958</v>
      </c>
      <c r="E40" s="87">
        <f>IFERROR(IF($B$2="Tonnes",AppAn.Data!N122,(AppAn.Data!N122*ozton*AppAn.Data!N$6)/1000000),"-")</f>
        <v>62.192186448371622</v>
      </c>
      <c r="F40" s="87">
        <f>IFERROR(IF($B$2="Tonnes",AppAn.Data!O122,(AppAn.Data!O122*ozton*AppAn.Data!O$6)/1000000),"-")</f>
        <v>61.736001026527774</v>
      </c>
      <c r="G40" s="87">
        <f>IFERROR(IF($B$2="Tonnes",AppAn.Data!P122,(AppAn.Data!P122*ozton*AppAn.Data!P$6)/1000000),"-")</f>
        <v>47.727366666666668</v>
      </c>
      <c r="H40" s="87">
        <f>IFERROR(IF($B$2="Tonnes",AppAn.Data!Q122,(AppAn.Data!Q122*ozton*AppAn.Data!Q$6)/1000000),"-")</f>
        <v>50.347677777777776</v>
      </c>
      <c r="I40" s="87">
        <f>IFERROR(IF($B$2="Tonnes",AppAn.Data!R122,(AppAn.Data!R122*ozton*AppAn.Data!R$6)/1000000),"-")</f>
        <v>45.620800000000003</v>
      </c>
      <c r="J40" s="87">
        <f>IFERROR(IF($B$2="Tonnes",AppAn.Data!S122,(AppAn.Data!S122*ozton*AppAn.Data!S$6)/1000000),"-")</f>
        <v>42.48</v>
      </c>
      <c r="K40" s="87">
        <f>IFERROR(IF($B$2="Tonnes",AppAn.Data!T122,(AppAn.Data!T122*ozton*AppAn.Data!T$6)/1000000),"-")</f>
        <v>36.550000000000004</v>
      </c>
      <c r="L40" s="87">
        <f>IFERROR(IF($B$2="Tonnes",AppAn.Data!U122,(AppAn.Data!U122*ozton*AppAn.Data!U$6)/1000000),"-")</f>
        <v>29.82</v>
      </c>
      <c r="M40" s="87">
        <f>IFERROR(IF($B$2="Tonnes",AppAn.Data!V122,(AppAn.Data!V122*ozton*AppAn.Data!V$6)/1000000),"-")</f>
        <v>42.9</v>
      </c>
      <c r="N40" s="88" t="str">
        <f t="shared" si="0"/>
        <v>▲</v>
      </c>
      <c r="O40" s="129">
        <f t="shared" si="4"/>
        <v>43.863179074446677</v>
      </c>
      <c r="P40" s="50"/>
      <c r="Q40" s="87">
        <f>IFERROR(IF($B$2="Tonnes",AppQt.Data!M147,(AppQt.Data!M147*ozton*AppQt.Data!M$7)/1000000),"-")</f>
        <v>13.661360841423948</v>
      </c>
      <c r="R40" s="87">
        <f>IFERROR(IF($B$2="Tonnes",AppQt.Data!N147,(AppQt.Data!N147*ozton*AppQt.Data!N$7)/1000000),"-")</f>
        <v>33.972940291262141</v>
      </c>
      <c r="S40" s="87">
        <f>IFERROR(IF($B$2="Tonnes",AppQt.Data!O147,(AppQt.Data!O147*ozton*AppQt.Data!O$7)/1000000),"-")</f>
        <v>15.580899029126215</v>
      </c>
      <c r="T40" s="87">
        <f>IFERROR(IF($B$2="Tonnes",AppQt.Data!P147,(AppQt.Data!P147*ozton*AppQt.Data!P$7)/1000000),"-")</f>
        <v>23.665044012944982</v>
      </c>
      <c r="U40" s="87">
        <f>IFERROR(IF($B$2="Tonnes",AppQt.Data!Q147,(AppQt.Data!Q147*ozton*AppQt.Data!Q$7)/1000000),"-")</f>
        <v>24.597273753684618</v>
      </c>
      <c r="V40" s="87">
        <f>IFERROR(IF($B$2="Tonnes",AppQt.Data!R147,(AppQt.Data!R147*ozton*AppQt.Data!R$7)/1000000),"-")</f>
        <v>17.407180432256816</v>
      </c>
      <c r="W40" s="87">
        <f>IFERROR(IF($B$2="Tonnes",AppQt.Data!S147,(AppQt.Data!S147*ozton*AppQt.Data!S$7)/1000000),"-")</f>
        <v>30.273841426942354</v>
      </c>
      <c r="X40" s="87">
        <f>IFERROR(IF($B$2="Tonnes",AppQt.Data!T147,(AppQt.Data!T147*ozton*AppQt.Data!T$7)/1000000),"-")</f>
        <v>24.477855025066162</v>
      </c>
      <c r="Y40" s="87">
        <f>IFERROR(IF($B$2="Tonnes",AppQt.Data!U147,(AppQt.Data!U147*ozton*AppQt.Data!U$7)/1000000),"-")</f>
        <v>21.424346328748893</v>
      </c>
      <c r="Z40" s="87">
        <f>IFERROR(IF($B$2="Tonnes",AppQt.Data!V147,(AppQt.Data!V147*ozton*AppQt.Data!V$7)/1000000),"-")</f>
        <v>13.501880627855009</v>
      </c>
      <c r="AA40" s="87">
        <f>IFERROR(IF($B$2="Tonnes",AppQt.Data!W147,(AppQt.Data!W147*ozton*AppQt.Data!W$7)/1000000),"-")</f>
        <v>13.197918798678892</v>
      </c>
      <c r="AB40" s="87">
        <f>IFERROR(IF($B$2="Tonnes",AppQt.Data!X147,(AppQt.Data!X147*ozton*AppQt.Data!X$7)/1000000),"-")</f>
        <v>14.068040693088832</v>
      </c>
      <c r="AC40" s="87">
        <f>IFERROR(IF($B$2="Tonnes",AppQt.Data!Y147,(AppQt.Data!Y147*ozton*AppQt.Data!Y$7)/1000000),"-")</f>
        <v>11.635592022499999</v>
      </c>
      <c r="AD40" s="87">
        <f>IFERROR(IF($B$2="Tonnes",AppQt.Data!Z147,(AppQt.Data!Z147*ozton*AppQt.Data!Z$7)/1000000),"-")</f>
        <v>19.521125793611109</v>
      </c>
      <c r="AE40" s="87">
        <f>IFERROR(IF($B$2="Tonnes",AppQt.Data!AA147,(AppQt.Data!AA147*ozton*AppQt.Data!AA$7)/1000000),"-")</f>
        <v>12.450136177083332</v>
      </c>
      <c r="AF40" s="87">
        <f>IFERROR(IF($B$2="Tonnes",AppQt.Data!AB147,(AppQt.Data!AB147*ozton*AppQt.Data!AB$7)/1000000),"-")</f>
        <v>18.129147033333332</v>
      </c>
      <c r="AG40" s="87">
        <f>IFERROR(IF($B$2="Tonnes",AppQt.Data!AC147,(AppQt.Data!AC147*ozton*AppQt.Data!AC$7)/1000000),"-")</f>
        <v>12.488649999999998</v>
      </c>
      <c r="AH40" s="87">
        <f>IFERROR(IF($B$2="Tonnes",AppQt.Data!AD147,(AppQt.Data!AD147*ozton*AppQt.Data!AD$7)/1000000),"-")</f>
        <v>9.7897777777777772</v>
      </c>
      <c r="AI40" s="87">
        <f>IFERROR(IF($B$2="Tonnes",AppQt.Data!AE147,(AppQt.Data!AE147*ozton*AppQt.Data!AE$7)/1000000),"-")</f>
        <v>10.447605555555555</v>
      </c>
      <c r="AJ40" s="87">
        <f>IFERROR(IF($B$2="Tonnes",AppQt.Data!AF147,(AppQt.Data!AF147*ozton*AppQt.Data!AF$7)/1000000),"-")</f>
        <v>15.001333333333331</v>
      </c>
      <c r="AK40" s="87">
        <f>IFERROR(IF($B$2="Tonnes",AppQt.Data!AG147,(AppQt.Data!AG147*ozton*AppQt.Data!AG$7)/1000000),"-")</f>
        <v>13.8409</v>
      </c>
      <c r="AL40" s="87">
        <f>IFERROR(IF($B$2="Tonnes",AppQt.Data!AH147,(AppQt.Data!AH147*ozton*AppQt.Data!AH$7)/1000000),"-")</f>
        <v>10.986055555555556</v>
      </c>
      <c r="AM40" s="87">
        <f>IFERROR(IF($B$2="Tonnes",AppQt.Data!AI147,(AppQt.Data!AI147*ozton*AppQt.Data!AI$7)/1000000),"-")</f>
        <v>13.620722222222222</v>
      </c>
      <c r="AN40" s="87">
        <f>IFERROR(IF($B$2="Tonnes",AppQt.Data!AJ147,(AppQt.Data!AJ147*ozton*AppQt.Data!AJ$7)/1000000),"-")</f>
        <v>11.9</v>
      </c>
      <c r="AO40" s="87">
        <f>IFERROR(IF($B$2="Tonnes",AppQt.Data!AK147,(AppQt.Data!AK147*ozton*AppQt.Data!AK$7)/1000000),"-")</f>
        <v>11.68</v>
      </c>
      <c r="AP40" s="87">
        <f>IFERROR(IF($B$2="Tonnes",AppQt.Data!AL147,(AppQt.Data!AL147*ozton*AppQt.Data!AL$7)/1000000),"-")</f>
        <v>10.7</v>
      </c>
      <c r="AQ40" s="87">
        <f>IFERROR(IF($B$2="Tonnes",AppQt.Data!AM147,(AppQt.Data!AM147*ozton*AppQt.Data!AM$7)/1000000),"-")</f>
        <v>8.3000000000000007</v>
      </c>
      <c r="AR40" s="87">
        <f>IFERROR(IF($B$2="Tonnes",AppQt.Data!AN147,(AppQt.Data!AN147*ozton*AppQt.Data!AN$7)/1000000),"-")</f>
        <v>14.940799999999999</v>
      </c>
      <c r="AS40" s="87">
        <f>IFERROR(IF($B$2="Tonnes",AppQt.Data!AO147,(AppQt.Data!AO147*ozton*AppQt.Data!AO$7)/1000000),"-")</f>
        <v>13.4</v>
      </c>
      <c r="AT40" s="87">
        <f>IFERROR(IF($B$2="Tonnes",AppQt.Data!AP147,(AppQt.Data!AP147*ozton*AppQt.Data!AP$7)/1000000),"-")</f>
        <v>9</v>
      </c>
      <c r="AU40" s="87">
        <f>IFERROR(IF($B$2="Tonnes",AppQt.Data!AQ147,(AppQt.Data!AQ147*ozton*AppQt.Data!AQ$7)/1000000),"-")</f>
        <v>10.45</v>
      </c>
      <c r="AV40" s="87">
        <f>IFERROR(IF($B$2="Tonnes",AppQt.Data!AR147,(AppQt.Data!AR147*ozton*AppQt.Data!AR$7)/1000000),"-")</f>
        <v>9.6300000000000008</v>
      </c>
      <c r="AW40" s="87">
        <f>IFERROR(IF($B$2="Tonnes",AppQt.Data!AS147,(AppQt.Data!AS147*ozton*AppQt.Data!AS$7)/1000000),"-")</f>
        <v>8.23</v>
      </c>
      <c r="AX40" s="87">
        <f>IFERROR(IF($B$2="Tonnes",AppQt.Data!AT147,(AppQt.Data!AT147*ozton*AppQt.Data!AT$7)/1000000),"-")</f>
        <v>7.05</v>
      </c>
      <c r="AY40" s="87">
        <f>IFERROR(IF($B$2="Tonnes",AppQt.Data!AU147,(AppQt.Data!AU147*ozton*AppQt.Data!AU$7)/1000000),"-")</f>
        <v>11.14</v>
      </c>
      <c r="AZ40" s="87">
        <f>IFERROR(IF($B$2="Tonnes",AppQt.Data!AV147,(AppQt.Data!AV147*ozton*AppQt.Data!AV$7)/1000000),"-")</f>
        <v>10.130000000000001</v>
      </c>
      <c r="BA40" s="87">
        <f>IFERROR(IF($B$2="Tonnes",AppQt.Data!AW147,(AppQt.Data!AW147*ozton*AppQt.Data!AW$7)/1000000),"-")</f>
        <v>8.91</v>
      </c>
      <c r="BB40" s="87">
        <f>IFERROR(IF($B$2="Tonnes",AppQt.Data!AX147,(AppQt.Data!AX147*ozton*AppQt.Data!AX$7)/1000000),"-")</f>
        <v>6.74</v>
      </c>
      <c r="BC40" s="87">
        <f>IFERROR(IF($B$2="Tonnes",AppQt.Data!AY147,(AppQt.Data!AY147*ozton*AppQt.Data!AY$7)/1000000),"-")</f>
        <v>6.4850000000000003</v>
      </c>
      <c r="BD40" s="87">
        <f>IFERROR(IF($B$2="Tonnes",AppQt.Data!AZ147,(AppQt.Data!AZ147*ozton*AppQt.Data!AZ$7)/1000000),"-")</f>
        <v>7.6850000000000005</v>
      </c>
      <c r="BE40" s="87">
        <f>IFERROR(IF($B$2="Tonnes",AppQt.Data!BA147,(AppQt.Data!BA147*ozton*AppQt.Data!BA$7)/1000000),"-")</f>
        <v>14</v>
      </c>
      <c r="BF40" s="87">
        <f>IFERROR(IF($B$2="Tonnes",AppQt.Data!BB147,(AppQt.Data!BB147*ozton*AppQt.Data!BB$7)/1000000),"-")</f>
        <v>11.8</v>
      </c>
      <c r="BG40" s="87">
        <f>IFERROR(IF($B$2="Tonnes",AppQt.Data!BC147,(AppQt.Data!BC147*ozton*AppQt.Data!BC$7)/1000000),"-")</f>
        <v>7.5</v>
      </c>
      <c r="BH40" s="87">
        <f>IFERROR(IF($B$2="Tonnes",AppQt.Data!BD147,(AppQt.Data!BD147*ozton*AppQt.Data!BD$7)/1000000),"-")</f>
        <v>9.6</v>
      </c>
      <c r="BI40" s="88" t="str">
        <f t="shared" si="5"/>
        <v>▲</v>
      </c>
      <c r="BJ40" s="129">
        <f t="shared" si="6"/>
        <v>24.918672739102131</v>
      </c>
    </row>
    <row r="41" spans="1:62" ht="13.8">
      <c r="A41" s="50"/>
      <c r="B41" s="94" t="s">
        <v>132</v>
      </c>
      <c r="C41" s="87">
        <f>IFERROR(IF($B$2="Tonnes",AppAn.Data!L123,(AppAn.Data!L123*ozton*AppAn.Data!L$6)/1000000),"-")</f>
        <v>13.737271684931248</v>
      </c>
      <c r="D41" s="87">
        <f>IFERROR(IF($B$2="Tonnes",AppAn.Data!M123,(AppAn.Data!M123*ozton*AppAn.Data!M$6)/1000000),"-")</f>
        <v>15.099401812444784</v>
      </c>
      <c r="E41" s="87">
        <f>IFERROR(IF($B$2="Tonnes",AppAn.Data!N123,(AppAn.Data!N123*ozton*AppAn.Data!N$6)/1000000),"-")</f>
        <v>10.416386255550757</v>
      </c>
      <c r="F41" s="87">
        <f>IFERROR(IF($B$2="Tonnes",AppAn.Data!O123,(AppAn.Data!O123*ozton*AppAn.Data!O$6)/1000000),"-")</f>
        <v>12.986976769970804</v>
      </c>
      <c r="G41" s="87">
        <f>IFERROR(IF($B$2="Tonnes",AppAn.Data!P123,(AppAn.Data!P123*ozton*AppAn.Data!P$6)/1000000),"-")</f>
        <v>10.231152840524683</v>
      </c>
      <c r="H41" s="87">
        <f>IFERROR(IF($B$2="Tonnes",AppAn.Data!Q123,(AppAn.Data!Q123*ozton*AppAn.Data!Q$6)/1000000),"-")</f>
        <v>12.200331129905001</v>
      </c>
      <c r="I41" s="87">
        <f>IFERROR(IF($B$2="Tonnes",AppAn.Data!R123,(AppAn.Data!R123*ozton*AppAn.Data!R$6)/1000000),"-")</f>
        <v>10.837013815435</v>
      </c>
      <c r="J41" s="87">
        <f>IFERROR(IF($B$2="Tonnes",AppAn.Data!S123,(AppAn.Data!S123*ozton*AppAn.Data!S$6)/1000000),"-")</f>
        <v>9.6828970717000011</v>
      </c>
      <c r="K41" s="87">
        <f>IFERROR(IF($B$2="Tonnes",AppAn.Data!T123,(AppAn.Data!T123*ozton*AppAn.Data!T$6)/1000000),"-")</f>
        <v>8.1812401231949998</v>
      </c>
      <c r="L41" s="87">
        <f>IFERROR(IF($B$2="Tonnes",AppAn.Data!U123,(AppAn.Data!U123*ozton*AppAn.Data!U$6)/1000000),"-")</f>
        <v>6.2393288379899996</v>
      </c>
      <c r="M41" s="87">
        <f>IFERROR(IF($B$2="Tonnes",AppAn.Data!V123,(AppAn.Data!V123*ozton*AppAn.Data!V$6)/1000000),"-")</f>
        <v>11.567192839265003</v>
      </c>
      <c r="N41" s="88" t="str">
        <f t="shared" si="0"/>
        <v>▲</v>
      </c>
      <c r="O41" s="129">
        <f t="shared" si="4"/>
        <v>85.391620471014875</v>
      </c>
      <c r="P41" s="50"/>
      <c r="Q41" s="87">
        <f>IFERROR(IF($B$2="Tonnes",AppQt.Data!M148,(AppQt.Data!M148*ozton*AppQt.Data!M$7)/1000000),"-")</f>
        <v>2.3814544718774999</v>
      </c>
      <c r="R41" s="87">
        <f>IFERROR(IF($B$2="Tonnes",AppQt.Data!N148,(AppQt.Data!N148*ozton*AppQt.Data!N$7)/1000000),"-")</f>
        <v>6.0057268987106243</v>
      </c>
      <c r="S41" s="87">
        <f>IFERROR(IF($B$2="Tonnes",AppQt.Data!O148,(AppQt.Data!O148*ozton*AppQt.Data!O$7)/1000000),"-")</f>
        <v>2.5397270336018751</v>
      </c>
      <c r="T41" s="87">
        <f>IFERROR(IF($B$2="Tonnes",AppQt.Data!P148,(AppQt.Data!P148*ozton*AppQt.Data!P$7)/1000000),"-")</f>
        <v>2.81036328074125</v>
      </c>
      <c r="U41" s="87">
        <f>IFERROR(IF($B$2="Tonnes",AppQt.Data!Q148,(AppQt.Data!Q148*ozton*AppQt.Data!Q$7)/1000000),"-")</f>
        <v>2.3333286008264325</v>
      </c>
      <c r="V41" s="87">
        <f>IFERROR(IF($B$2="Tonnes",AppQt.Data!R148,(AppQt.Data!R148*ozton*AppQt.Data!R$7)/1000000),"-")</f>
        <v>1.7399957407437898</v>
      </c>
      <c r="W41" s="87">
        <f>IFERROR(IF($B$2="Tonnes",AppQt.Data!S148,(AppQt.Data!S148*ozton*AppQt.Data!S$7)/1000000),"-")</f>
        <v>6.4394259482299763</v>
      </c>
      <c r="X41" s="87">
        <f>IFERROR(IF($B$2="Tonnes",AppQt.Data!T148,(AppQt.Data!T148*ozton*AppQt.Data!T$7)/1000000),"-")</f>
        <v>4.5866515226445852</v>
      </c>
      <c r="Y41" s="87">
        <f>IFERROR(IF($B$2="Tonnes",AppQt.Data!U148,(AppQt.Data!U148*ozton*AppQt.Data!U$7)/1000000),"-")</f>
        <v>1.5005490260597749</v>
      </c>
      <c r="Z41" s="87">
        <f>IFERROR(IF($B$2="Tonnes",AppQt.Data!V148,(AppQt.Data!V148*ozton*AppQt.Data!V$7)/1000000),"-")</f>
        <v>2.5010167149255089</v>
      </c>
      <c r="AA41" s="87">
        <f>IFERROR(IF($B$2="Tonnes",AppQt.Data!W148,(AppQt.Data!W148*ozton*AppQt.Data!W$7)/1000000),"-")</f>
        <v>3.2576129694265172</v>
      </c>
      <c r="AB41" s="87">
        <f>IFERROR(IF($B$2="Tonnes",AppQt.Data!X148,(AppQt.Data!X148*ozton*AppQt.Data!X$7)/1000000),"-")</f>
        <v>3.1572075451389554</v>
      </c>
      <c r="AC41" s="87">
        <f>IFERROR(IF($B$2="Tonnes",AppQt.Data!Y148,(AppQt.Data!Y148*ozton*AppQt.Data!Y$7)/1000000),"-")</f>
        <v>1.9666199864846505</v>
      </c>
      <c r="AD41" s="87">
        <f>IFERROR(IF($B$2="Tonnes",AppQt.Data!Z148,(AppQt.Data!Z148*ozton*AppQt.Data!Z$7)/1000000),"-")</f>
        <v>4.0714811478213333</v>
      </c>
      <c r="AE41" s="87">
        <f>IFERROR(IF($B$2="Tonnes",AppQt.Data!AA148,(AppQt.Data!AA148*ozton*AppQt.Data!AA$7)/1000000),"-")</f>
        <v>2.9313896827738839</v>
      </c>
      <c r="AF41" s="87">
        <f>IFERROR(IF($B$2="Tonnes",AppQt.Data!AB148,(AppQt.Data!AB148*ozton*AppQt.Data!AB$7)/1000000),"-")</f>
        <v>4.0174859528909348</v>
      </c>
      <c r="AG41" s="87">
        <f>IFERROR(IF($B$2="Tonnes",AppQt.Data!AC148,(AppQt.Data!AC148*ozton*AppQt.Data!AC$7)/1000000),"-")</f>
        <v>2.8556504023252742</v>
      </c>
      <c r="AH41" s="87">
        <f>IFERROR(IF($B$2="Tonnes",AppQt.Data!AD148,(AppQt.Data!AD148*ozton*AppQt.Data!AD$7)/1000000),"-")</f>
        <v>1.9366831031933327</v>
      </c>
      <c r="AI41" s="87">
        <f>IFERROR(IF($B$2="Tonnes",AppQt.Data!AE148,(AppQt.Data!AE148*ozton*AppQt.Data!AE$7)/1000000),"-")</f>
        <v>2.3242501153182551</v>
      </c>
      <c r="AJ41" s="87">
        <f>IFERROR(IF($B$2="Tonnes",AppQt.Data!AF148,(AppQt.Data!AF148*ozton*AppQt.Data!AF$7)/1000000),"-")</f>
        <v>3.1145692196878221</v>
      </c>
      <c r="AK41" s="87">
        <f>IFERROR(IF($B$2="Tonnes",AppQt.Data!AG148,(AppQt.Data!AG148*ozton*AppQt.Data!AG$7)/1000000),"-")</f>
        <v>2.9500669322249999</v>
      </c>
      <c r="AL41" s="87">
        <f>IFERROR(IF($B$2="Tonnes",AppQt.Data!AH148,(AppQt.Data!AH148*ozton*AppQt.Data!AH$7)/1000000),"-")</f>
        <v>2.4713552112250001</v>
      </c>
      <c r="AM41" s="87">
        <f>IFERROR(IF($B$2="Tonnes",AppQt.Data!AI148,(AppQt.Data!AI148*ozton*AppQt.Data!AI$7)/1000000),"-")</f>
        <v>3.5291816543149999</v>
      </c>
      <c r="AN41" s="87">
        <f>IFERROR(IF($B$2="Tonnes",AppQt.Data!AJ148,(AppQt.Data!AJ148*ozton*AppQt.Data!AJ$7)/1000000),"-")</f>
        <v>3.2497273321400009</v>
      </c>
      <c r="AO41" s="87">
        <f>IFERROR(IF($B$2="Tonnes",AppQt.Data!AK148,(AppQt.Data!AK148*ozton*AppQt.Data!AK$7)/1000000),"-")</f>
        <v>2.9198248286499999</v>
      </c>
      <c r="AP41" s="87">
        <f>IFERROR(IF($B$2="Tonnes",AppQt.Data!AL148,(AppQt.Data!AL148*ozton*AppQt.Data!AL$7)/1000000),"-")</f>
        <v>2.3386774427000003</v>
      </c>
      <c r="AQ41" s="87">
        <f>IFERROR(IF($B$2="Tonnes",AppQt.Data!AM148,(AppQt.Data!AM148*ozton*AppQt.Data!AM$7)/1000000),"-")</f>
        <v>1.8930666683500004</v>
      </c>
      <c r="AR41" s="87">
        <f>IFERROR(IF($B$2="Tonnes",AppQt.Data!AN148,(AppQt.Data!AN148*ozton*AppQt.Data!AN$7)/1000000),"-")</f>
        <v>3.6854448757350005</v>
      </c>
      <c r="AS41" s="87">
        <f>IFERROR(IF($B$2="Tonnes",AppQt.Data!AO148,(AppQt.Data!AO148*ozton*AppQt.Data!AO$7)/1000000),"-")</f>
        <v>2.9797330191000002</v>
      </c>
      <c r="AT41" s="87">
        <f>IFERROR(IF($B$2="Tonnes",AppQt.Data!AP148,(AppQt.Data!AP148*ozton*AppQt.Data!AP$7)/1000000),"-")</f>
        <v>2.0146741102750001</v>
      </c>
      <c r="AU41" s="87">
        <f>IFERROR(IF($B$2="Tonnes",AppQt.Data!AQ148,(AppQt.Data!AQ148*ozton*AppQt.Data!AQ$7)/1000000),"-")</f>
        <v>2.585582648375</v>
      </c>
      <c r="AV41" s="87">
        <f>IFERROR(IF($B$2="Tonnes",AppQt.Data!AR148,(AppQt.Data!AR148*ozton*AppQt.Data!AR$7)/1000000),"-")</f>
        <v>2.1029072939500009</v>
      </c>
      <c r="AW41" s="87">
        <f>IFERROR(IF($B$2="Tonnes",AppQt.Data!AS148,(AppQt.Data!AS148*ozton*AppQt.Data!AS$7)/1000000),"-")</f>
        <v>1.7945149677000001</v>
      </c>
      <c r="AX41" s="87">
        <f>IFERROR(IF($B$2="Tonnes",AppQt.Data!AT148,(AppQt.Data!AT148*ozton*AppQt.Data!AT$7)/1000000),"-")</f>
        <v>1.3884758821249998</v>
      </c>
      <c r="AY41" s="87">
        <f>IFERROR(IF($B$2="Tonnes",AppQt.Data!AU148,(AppQt.Data!AU148*ozton*AppQt.Data!AU$7)/1000000),"-")</f>
        <v>2.7618739412150002</v>
      </c>
      <c r="AZ41" s="87">
        <f>IFERROR(IF($B$2="Tonnes",AppQt.Data!AV148,(AppQt.Data!AV148*ozton*AppQt.Data!AV$7)/1000000),"-")</f>
        <v>2.2363753321549997</v>
      </c>
      <c r="BA41" s="87">
        <f>IFERROR(IF($B$2="Tonnes",AppQt.Data!AW148,(AppQt.Data!AW148*ozton*AppQt.Data!AW$7)/1000000),"-")</f>
        <v>1.7472593751274998</v>
      </c>
      <c r="BB41" s="87">
        <f>IFERROR(IF($B$2="Tonnes",AppQt.Data!AX148,(AppQt.Data!AX148*ozton*AppQt.Data!AX$7)/1000000),"-")</f>
        <v>1.1708960164675002</v>
      </c>
      <c r="BC41" s="87">
        <f>IFERROR(IF($B$2="Tonnes",AppQt.Data!AY148,(AppQt.Data!AY148*ozton*AppQt.Data!AY$7)/1000000),"-")</f>
        <v>1.0536976843499999</v>
      </c>
      <c r="BD41" s="87">
        <f>IFERROR(IF($B$2="Tonnes",AppQt.Data!AZ148,(AppQt.Data!AZ148*ozton*AppQt.Data!AZ$7)/1000000),"-")</f>
        <v>2.2674757620450001</v>
      </c>
      <c r="BE41" s="87">
        <f>IFERROR(IF($B$2="Tonnes",AppQt.Data!BA148,(AppQt.Data!BA148*ozton*AppQt.Data!BA$7)/1000000),"-")</f>
        <v>2.7858122384150006</v>
      </c>
      <c r="BF41" s="87">
        <f>IFERROR(IF($B$2="Tonnes",AppQt.Data!BB148,(AppQt.Data!BB148*ozton*AppQt.Data!BB$7)/1000000),"-")</f>
        <v>3.2508528174000002</v>
      </c>
      <c r="BG41" s="87">
        <f>IFERROR(IF($B$2="Tonnes",AppQt.Data!BC148,(AppQt.Data!BC148*ozton*AppQt.Data!BC$7)/1000000),"-")</f>
        <v>2.4058208290500014</v>
      </c>
      <c r="BH41" s="87">
        <f>IFERROR(IF($B$2="Tonnes",AppQt.Data!BD148,(AppQt.Data!BD148*ozton*AppQt.Data!BD$7)/1000000),"-")</f>
        <v>3.1247069544000001</v>
      </c>
      <c r="BI41" s="88" t="str">
        <f t="shared" si="5"/>
        <v>▲</v>
      </c>
      <c r="BJ41" s="129">
        <f t="shared" si="6"/>
        <v>37.805528363481898</v>
      </c>
    </row>
    <row r="42" spans="1:62" ht="13.8">
      <c r="A42" s="50"/>
      <c r="B42" s="94" t="s">
        <v>98</v>
      </c>
      <c r="C42" s="87">
        <f>IFERROR(IF($B$2="Tonnes",AppAn.Data!L124,(AppAn.Data!L124*ozton*AppAn.Data!L$6)/1000000),"-")</f>
        <v>48.590810718682434</v>
      </c>
      <c r="D42" s="87">
        <f>IFERROR(IF($B$2="Tonnes",AppAn.Data!M124,(AppAn.Data!M124*ozton*AppAn.Data!M$6)/1000000),"-")</f>
        <v>55.764765925581301</v>
      </c>
      <c r="E42" s="87">
        <f>IFERROR(IF($B$2="Tonnes",AppAn.Data!N124,(AppAn.Data!N124*ozton*AppAn.Data!N$6)/1000000),"-")</f>
        <v>41.485058645243797</v>
      </c>
      <c r="F42" s="87">
        <f>IFERROR(IF($B$2="Tonnes",AppAn.Data!O124,(AppAn.Data!O124*ozton*AppAn.Data!O$6)/1000000),"-")</f>
        <v>40.013117783322507</v>
      </c>
      <c r="G42" s="87">
        <f>IFERROR(IF($B$2="Tonnes",AppAn.Data!P124,(AppAn.Data!P124*ozton*AppAn.Data!P$6)/1000000),"-")</f>
        <v>28.570539078755267</v>
      </c>
      <c r="H42" s="87">
        <f>IFERROR(IF($B$2="Tonnes",AppAn.Data!Q124,(AppAn.Data!Q124*ozton*AppAn.Data!Q$6)/1000000),"-")</f>
        <v>33.718296518330938</v>
      </c>
      <c r="I42" s="87">
        <f>IFERROR(IF($B$2="Tonnes",AppAn.Data!R124,(AppAn.Data!R124*ozton*AppAn.Data!R$6)/1000000),"-")</f>
        <v>26.964127226711117</v>
      </c>
      <c r="J42" s="87">
        <f>IFERROR(IF($B$2="Tonnes",AppAn.Data!S124,(AppAn.Data!S124*ozton*AppAn.Data!S$6)/1000000),"-")</f>
        <v>23.42050808236667</v>
      </c>
      <c r="K42" s="87">
        <f>IFERROR(IF($B$2="Tonnes",AppAn.Data!T124,(AppAn.Data!T124*ozton*AppAn.Data!T$6)/1000000),"-")</f>
        <v>19.903162277911999</v>
      </c>
      <c r="L42" s="87">
        <f>IFERROR(IF($B$2="Tonnes",AppAn.Data!U124,(AppAn.Data!U124*ozton*AppAn.Data!U$6)/1000000),"-")</f>
        <v>16.512224717612</v>
      </c>
      <c r="M42" s="87">
        <f>IFERROR(IF($B$2="Tonnes",AppAn.Data!V124,(AppAn.Data!V124*ozton*AppAn.Data!V$6)/1000000),"-")</f>
        <v>19.920794555211003</v>
      </c>
      <c r="N42" s="88" t="str">
        <f t="shared" si="0"/>
        <v>▲</v>
      </c>
      <c r="O42" s="129">
        <f t="shared" si="4"/>
        <v>20.642705001243165</v>
      </c>
      <c r="P42" s="50"/>
      <c r="Q42" s="87">
        <f>IFERROR(IF($B$2="Tonnes",AppQt.Data!M149,(AppQt.Data!M149*ozton*AppQt.Data!M$7)/1000000),"-")</f>
        <v>9.763889750822468</v>
      </c>
      <c r="R42" s="87">
        <f>IFERROR(IF($B$2="Tonnes",AppQt.Data!N149,(AppQt.Data!N149*ozton*AppQt.Data!N$7)/1000000),"-")</f>
        <v>17.442853444338219</v>
      </c>
      <c r="S42" s="87">
        <f>IFERROR(IF($B$2="Tonnes",AppQt.Data!O149,(AppQt.Data!O149*ozton*AppQt.Data!O$7)/1000000),"-")</f>
        <v>9.7134959516407058</v>
      </c>
      <c r="T42" s="87">
        <f>IFERROR(IF($B$2="Tonnes",AppQt.Data!P149,(AppQt.Data!P149*ozton*AppQt.Data!P$7)/1000000),"-")</f>
        <v>11.670571571881037</v>
      </c>
      <c r="U42" s="87">
        <f>IFERROR(IF($B$2="Tonnes",AppQt.Data!Q149,(AppQt.Data!Q149*ozton*AppQt.Data!Q$7)/1000000),"-")</f>
        <v>11.291541307210903</v>
      </c>
      <c r="V42" s="87">
        <f>IFERROR(IF($B$2="Tonnes",AppQt.Data!R149,(AppQt.Data!R149*ozton*AppQt.Data!R$7)/1000000),"-")</f>
        <v>13.28315336660104</v>
      </c>
      <c r="W42" s="87">
        <f>IFERROR(IF($B$2="Tonnes",AppQt.Data!S149,(AppQt.Data!S149*ozton*AppQt.Data!S$7)/1000000),"-")</f>
        <v>19.131536795829078</v>
      </c>
      <c r="X42" s="87">
        <f>IFERROR(IF($B$2="Tonnes",AppQt.Data!T149,(AppQt.Data!T149*ozton*AppQt.Data!T$7)/1000000),"-")</f>
        <v>12.058534455940279</v>
      </c>
      <c r="Y42" s="87">
        <f>IFERROR(IF($B$2="Tonnes",AppQt.Data!U149,(AppQt.Data!U149*ozton*AppQt.Data!U$7)/1000000),"-")</f>
        <v>8.2364765906662871</v>
      </c>
      <c r="Z42" s="87">
        <f>IFERROR(IF($B$2="Tonnes",AppQt.Data!V149,(AppQt.Data!V149*ozton*AppQt.Data!V$7)/1000000),"-")</f>
        <v>11.084661084026756</v>
      </c>
      <c r="AA42" s="87">
        <f>IFERROR(IF($B$2="Tonnes",AppQt.Data!W149,(AppQt.Data!W149*ozton*AppQt.Data!W$7)/1000000),"-")</f>
        <v>11.925304678333546</v>
      </c>
      <c r="AB42" s="87">
        <f>IFERROR(IF($B$2="Tonnes",AppQt.Data!X149,(AppQt.Data!X149*ozton*AppQt.Data!X$7)/1000000),"-")</f>
        <v>10.238616292217205</v>
      </c>
      <c r="AC42" s="87">
        <f>IFERROR(IF($B$2="Tonnes",AppQt.Data!Y149,(AppQt.Data!Y149*ozton*AppQt.Data!Y$7)/1000000),"-")</f>
        <v>7.4363346339338987</v>
      </c>
      <c r="AD42" s="87">
        <f>IFERROR(IF($B$2="Tonnes",AppQt.Data!Z149,(AppQt.Data!Z149*ozton*AppQt.Data!Z$7)/1000000),"-")</f>
        <v>12.498913668411095</v>
      </c>
      <c r="AE42" s="87">
        <f>IFERROR(IF($B$2="Tonnes",AppQt.Data!AA149,(AppQt.Data!AA149*ozton*AppQt.Data!AA$7)/1000000),"-")</f>
        <v>9.2814201842160262</v>
      </c>
      <c r="AF42" s="87">
        <f>IFERROR(IF($B$2="Tonnes",AppQt.Data!AB149,(AppQt.Data!AB149*ozton*AppQt.Data!AB$7)/1000000),"-")</f>
        <v>10.796449296761487</v>
      </c>
      <c r="AG42" s="87">
        <f>IFERROR(IF($B$2="Tonnes",AppQt.Data!AC149,(AppQt.Data!AC149*ozton*AppQt.Data!AC$7)/1000000),"-")</f>
        <v>7.1219758048731778</v>
      </c>
      <c r="AH42" s="87">
        <f>IFERROR(IF($B$2="Tonnes",AppQt.Data!AD149,(AppQt.Data!AD149*ozton*AppQt.Data!AD$7)/1000000),"-")</f>
        <v>6.0007866163649997</v>
      </c>
      <c r="AI42" s="87">
        <f>IFERROR(IF($B$2="Tonnes",AppQt.Data!AE149,(AppQt.Data!AE149*ozton*AppQt.Data!AE$7)/1000000),"-")</f>
        <v>6.5363156851282138</v>
      </c>
      <c r="AJ42" s="87">
        <f>IFERROR(IF($B$2="Tonnes",AppQt.Data!AF149,(AppQt.Data!AF149*ozton*AppQt.Data!AF$7)/1000000),"-")</f>
        <v>8.9114609723888751</v>
      </c>
      <c r="AK42" s="87">
        <f>IFERROR(IF($B$2="Tonnes",AppQt.Data!AG149,(AppQt.Data!AG149*ozton*AppQt.Data!AG$7)/1000000),"-")</f>
        <v>7.6791091106959826</v>
      </c>
      <c r="AL42" s="87">
        <f>IFERROR(IF($B$2="Tonnes",AppQt.Data!AH149,(AppQt.Data!AH149*ozton*AppQt.Data!AH$7)/1000000),"-")</f>
        <v>7.4594422648452392</v>
      </c>
      <c r="AM42" s="87">
        <f>IFERROR(IF($B$2="Tonnes",AppQt.Data!AI149,(AppQt.Data!AI149*ozton*AppQt.Data!AI$7)/1000000),"-")</f>
        <v>9.7073310795298582</v>
      </c>
      <c r="AN42" s="87">
        <f>IFERROR(IF($B$2="Tonnes",AppQt.Data!AJ149,(AppQt.Data!AJ149*ozton*AppQt.Data!AJ$7)/1000000),"-")</f>
        <v>8.8724140632598587</v>
      </c>
      <c r="AO42" s="87">
        <f>IFERROR(IF($B$2="Tonnes",AppQt.Data!AK149,(AppQt.Data!AK149*ozton*AppQt.Data!AK$7)/1000000),"-")</f>
        <v>8.0549617710851287</v>
      </c>
      <c r="AP42" s="87">
        <f>IFERROR(IF($B$2="Tonnes",AppQt.Data!AL149,(AppQt.Data!AL149*ozton*AppQt.Data!AL$7)/1000000),"-")</f>
        <v>6.2277726607194879</v>
      </c>
      <c r="AQ42" s="87">
        <f>IFERROR(IF($B$2="Tonnes",AppQt.Data!AM149,(AppQt.Data!AM149*ozton*AppQt.Data!AM$7)/1000000),"-")</f>
        <v>4.1803719576200002</v>
      </c>
      <c r="AR42" s="87">
        <f>IFERROR(IF($B$2="Tonnes",AppQt.Data!AN149,(AppQt.Data!AN149*ozton*AppQt.Data!AN$7)/1000000),"-")</f>
        <v>8.5010208372865002</v>
      </c>
      <c r="AS42" s="87">
        <f>IFERROR(IF($B$2="Tonnes",AppQt.Data!AO149,(AppQt.Data!AO149*ozton*AppQt.Data!AO$7)/1000000),"-")</f>
        <v>7.7096113428150002</v>
      </c>
      <c r="AT42" s="87">
        <f>IFERROR(IF($B$2="Tonnes",AppQt.Data!AP149,(AppQt.Data!AP149*ozton*AppQt.Data!AP$7)/1000000),"-")</f>
        <v>5.160868789438334</v>
      </c>
      <c r="AU42" s="87">
        <f>IFERROR(IF($B$2="Tonnes",AppQt.Data!AQ149,(AppQt.Data!AQ149*ozton*AppQt.Data!AQ$7)/1000000),"-")</f>
        <v>5.3412474291133334</v>
      </c>
      <c r="AV42" s="87">
        <f>IFERROR(IF($B$2="Tonnes",AppQt.Data!AR149,(AppQt.Data!AR149*ozton*AppQt.Data!AR$7)/1000000),"-")</f>
        <v>5.2087805210000004</v>
      </c>
      <c r="AW42" s="87">
        <f>IFERROR(IF($B$2="Tonnes",AppQt.Data!AS149,(AppQt.Data!AS149*ozton*AppQt.Data!AS$7)/1000000),"-")</f>
        <v>4.8069429506450003</v>
      </c>
      <c r="AX42" s="87">
        <f>IFERROR(IF($B$2="Tonnes",AppQt.Data!AT149,(AppQt.Data!AT149*ozton*AppQt.Data!AT$7)/1000000),"-")</f>
        <v>4.0813947591100002</v>
      </c>
      <c r="AY42" s="87">
        <f>IFERROR(IF($B$2="Tonnes",AppQt.Data!AU149,(AppQt.Data!AU149*ozton*AppQt.Data!AU$7)/1000000),"-")</f>
        <v>5.7129462474727495</v>
      </c>
      <c r="AZ42" s="87">
        <f>IFERROR(IF($B$2="Tonnes",AppQt.Data!AV149,(AppQt.Data!AV149*ozton*AppQt.Data!AV$7)/1000000),"-")</f>
        <v>5.3018783206842492</v>
      </c>
      <c r="BA42" s="87">
        <f>IFERROR(IF($B$2="Tonnes",AppQt.Data!AW149,(AppQt.Data!AW149*ozton*AppQt.Data!AW$7)/1000000),"-")</f>
        <v>4.9931762810450007</v>
      </c>
      <c r="BB42" s="87">
        <f>IFERROR(IF($B$2="Tonnes",AppQt.Data!AX149,(AppQt.Data!AX149*ozton*AppQt.Data!AX$7)/1000000),"-")</f>
        <v>3.6272599803099999</v>
      </c>
      <c r="BC42" s="87">
        <f>IFERROR(IF($B$2="Tonnes",AppQt.Data!AY149,(AppQt.Data!AY149*ozton*AppQt.Data!AY$7)/1000000),"-")</f>
        <v>3.2270644563125002</v>
      </c>
      <c r="BD42" s="87">
        <f>IFERROR(IF($B$2="Tonnes",AppQt.Data!AZ149,(AppQt.Data!AZ149*ozton*AppQt.Data!AZ$7)/1000000),"-")</f>
        <v>4.6647239999445</v>
      </c>
      <c r="BE42" s="87">
        <f>IFERROR(IF($B$2="Tonnes",AppQt.Data!BA149,(AppQt.Data!BA149*ozton*AppQt.Data!BA$7)/1000000),"-")</f>
        <v>5.5955434174660006</v>
      </c>
      <c r="BF42" s="87">
        <f>IFERROR(IF($B$2="Tonnes",AppQt.Data!BB149,(AppQt.Data!BB149*ozton*AppQt.Data!BB$7)/1000000),"-")</f>
        <v>6.0061429682000007</v>
      </c>
      <c r="BG42" s="87">
        <f>IFERROR(IF($B$2="Tonnes",AppQt.Data!BC149,(AppQt.Data!BC149*ozton*AppQt.Data!BC$7)/1000000),"-")</f>
        <v>3.2859366359525</v>
      </c>
      <c r="BH42" s="87">
        <f>IFERROR(IF($B$2="Tonnes",AppQt.Data!BD149,(AppQt.Data!BD149*ozton*AppQt.Data!BD$7)/1000000),"-")</f>
        <v>5.0331715335924994</v>
      </c>
      <c r="BI42" s="88" t="str">
        <f t="shared" si="5"/>
        <v>▲</v>
      </c>
      <c r="BJ42" s="129">
        <f t="shared" si="6"/>
        <v>7.8985923637150401</v>
      </c>
    </row>
    <row r="43" spans="1:62" ht="13.8">
      <c r="A43" s="50"/>
      <c r="B43" s="54" t="s">
        <v>99</v>
      </c>
      <c r="C43" s="97">
        <f>IFERROR(IF($B$2="Tonnes",AppAn.Data!L125,(AppAn.Data!L125*ozton*AppAn.Data!L$6)/1000000),"-")</f>
        <v>1164.1861817798076</v>
      </c>
      <c r="D43" s="97">
        <f>IFERROR(IF($B$2="Tonnes",AppAn.Data!M125,(AppAn.Data!M125*ozton*AppAn.Data!M$6)/1000000),"-")</f>
        <v>1417.8100309964891</v>
      </c>
      <c r="E43" s="97">
        <f>IFERROR(IF($B$2="Tonnes",AppAn.Data!N125,(AppAn.Data!N125*ozton*AppAn.Data!N$6)/1000000),"-")</f>
        <v>1250.8636182391506</v>
      </c>
      <c r="F43" s="97">
        <f>IFERROR(IF($B$2="Tonnes",AppAn.Data!O125,(AppAn.Data!O125*ozton*AppAn.Data!O$6)/1000000),"-")</f>
        <v>1655.3920009024571</v>
      </c>
      <c r="G43" s="97">
        <f>IFERROR(IF($B$2="Tonnes",AppAn.Data!P125,(AppAn.Data!P125*ozton*AppAn.Data!P$6)/1000000),"-")</f>
        <v>1018.3072802107595</v>
      </c>
      <c r="H43" s="97">
        <f>IFERROR(IF($B$2="Tonnes",AppAn.Data!Q125,(AppAn.Data!Q125*ozton*AppAn.Data!Q$6)/1000000),"-")</f>
        <v>1031.5974644729422</v>
      </c>
      <c r="I43" s="97">
        <f>IFERROR(IF($B$2="Tonnes",AppAn.Data!R125,(AppAn.Data!R125*ozton*AppAn.Data!R$6)/1000000),"-")</f>
        <v>1009.8702027396989</v>
      </c>
      <c r="J43" s="97">
        <f>IFERROR(IF($B$2="Tonnes",AppAn.Data!S125,(AppAn.Data!S125*ozton*AppAn.Data!S$6)/1000000),"-")</f>
        <v>979.64311794894388</v>
      </c>
      <c r="K43" s="97">
        <f>IFERROR(IF($B$2="Tonnes",AppAn.Data!T125,(AppAn.Data!T125*ozton*AppAn.Data!T$6)/1000000),"-")</f>
        <v>996.96692247860608</v>
      </c>
      <c r="L43" s="97">
        <f>IFERROR(IF($B$2="Tonnes",AppAn.Data!U125,(AppAn.Data!U125*ozton*AppAn.Data!U$6)/1000000),"-")</f>
        <v>771.06798090499524</v>
      </c>
      <c r="M43" s="97">
        <f>IFERROR(IF($B$2="Tonnes",AppAn.Data!V125,(AppAn.Data!V125*ozton*AppAn.Data!V$6)/1000000),"-")</f>
        <v>842.00155239329047</v>
      </c>
      <c r="N43" s="98" t="str">
        <f t="shared" si="0"/>
        <v>▲</v>
      </c>
      <c r="O43" s="132">
        <f t="shared" si="4"/>
        <v>9.1993926923331859</v>
      </c>
      <c r="P43" s="50"/>
      <c r="Q43" s="97">
        <f>IFERROR(IF($B$2="Tonnes",AppQt.Data!M150,(AppQt.Data!M150*ozton*AppQt.Data!M$7)/1000000),"-")</f>
        <v>246.50159242830921</v>
      </c>
      <c r="R43" s="97">
        <f>IFERROR(IF($B$2="Tonnes",AppQt.Data!N150,(AppQt.Data!N150*ozton*AppQt.Data!N$7)/1000000),"-")</f>
        <v>290.5998720414097</v>
      </c>
      <c r="S43" s="97">
        <f>IFERROR(IF($B$2="Tonnes",AppQt.Data!O150,(AppQt.Data!O150*ozton*AppQt.Data!O$7)/1000000),"-")</f>
        <v>306.07338398353113</v>
      </c>
      <c r="T43" s="97">
        <f>IFERROR(IF($B$2="Tonnes",AppQt.Data!P150,(AppQt.Data!P150*ozton*AppQt.Data!P$7)/1000000),"-")</f>
        <v>321.01133332655735</v>
      </c>
      <c r="U43" s="97">
        <f>IFERROR(IF($B$2="Tonnes",AppQt.Data!Q150,(AppQt.Data!Q150*ozton*AppQt.Data!Q$7)/1000000),"-")</f>
        <v>378.45063592723329</v>
      </c>
      <c r="V43" s="97">
        <f>IFERROR(IF($B$2="Tonnes",AppQt.Data!R150,(AppQt.Data!R150*ozton*AppQt.Data!R$7)/1000000),"-")</f>
        <v>318.41120009211426</v>
      </c>
      <c r="W43" s="97">
        <f>IFERROR(IF($B$2="Tonnes",AppQt.Data!S150,(AppQt.Data!S150*ozton*AppQt.Data!S$7)/1000000),"-")</f>
        <v>389.50044886507942</v>
      </c>
      <c r="X43" s="97">
        <f>IFERROR(IF($B$2="Tonnes",AppQt.Data!T150,(AppQt.Data!T150*ozton*AppQt.Data!T$7)/1000000),"-")</f>
        <v>331.44774611206219</v>
      </c>
      <c r="Y43" s="97">
        <f>IFERROR(IF($B$2="Tonnes",AppQt.Data!U150,(AppQt.Data!U150*ozton*AppQt.Data!U$7)/1000000),"-")</f>
        <v>335.91930118727316</v>
      </c>
      <c r="Z43" s="97">
        <f>IFERROR(IF($B$2="Tonnes",AppQt.Data!V150,(AppQt.Data!V150*ozton*AppQt.Data!V$7)/1000000),"-")</f>
        <v>280.18187759922859</v>
      </c>
      <c r="AA43" s="97">
        <f>IFERROR(IF($B$2="Tonnes",AppQt.Data!W150,(AppQt.Data!W150*ozton*AppQt.Data!W$7)/1000000),"-")</f>
        <v>284.21513118334599</v>
      </c>
      <c r="AB43" s="97">
        <f>IFERROR(IF($B$2="Tonnes",AppQt.Data!X150,(AppQt.Data!X150*ozton*AppQt.Data!X$7)/1000000),"-")</f>
        <v>350.54730826930296</v>
      </c>
      <c r="AC43" s="97">
        <f>IFERROR(IF($B$2="Tonnes",AppQt.Data!Y150,(AppQt.Data!Y150*ozton*AppQt.Data!Y$7)/1000000),"-")</f>
        <v>425.68693379671942</v>
      </c>
      <c r="AD43" s="97">
        <f>IFERROR(IF($B$2="Tonnes",AppQt.Data!Z150,(AppQt.Data!Z150*ozton*AppQt.Data!Z$7)/1000000),"-")</f>
        <v>579.84039961647807</v>
      </c>
      <c r="AE43" s="97">
        <f>IFERROR(IF($B$2="Tonnes",AppQt.Data!AA150,(AppQt.Data!AA150*ozton*AppQt.Data!AA$7)/1000000),"-")</f>
        <v>309.05678105841463</v>
      </c>
      <c r="AF43" s="97">
        <f>IFERROR(IF($B$2="Tonnes",AppQt.Data!AB150,(AppQt.Data!AB150*ozton*AppQt.Data!AB$7)/1000000),"-")</f>
        <v>340.80788643084514</v>
      </c>
      <c r="AG43" s="97">
        <f>IFERROR(IF($B$2="Tonnes",AppQt.Data!AC150,(AppQt.Data!AC150*ozton*AppQt.Data!AC$7)/1000000),"-")</f>
        <v>283.49348292906842</v>
      </c>
      <c r="AH43" s="97">
        <f>IFERROR(IF($B$2="Tonnes",AppQt.Data!AD150,(AppQt.Data!AD150*ozton*AppQt.Data!AD$7)/1000000),"-")</f>
        <v>235.13705881006109</v>
      </c>
      <c r="AI43" s="97">
        <f>IFERROR(IF($B$2="Tonnes",AppQt.Data!AE150,(AppQt.Data!AE150*ozton*AppQt.Data!AE$7)/1000000),"-")</f>
        <v>229.87192045400153</v>
      </c>
      <c r="AJ43" s="97">
        <f>IFERROR(IF($B$2="Tonnes",AppQt.Data!AF150,(AppQt.Data!AF150*ozton*AppQt.Data!AF$7)/1000000),"-")</f>
        <v>269.80481801762875</v>
      </c>
      <c r="AK43" s="97">
        <f>IFERROR(IF($B$2="Tonnes",AppQt.Data!AG150,(AppQt.Data!AG150*ozton*AppQt.Data!AG$7)/1000000),"-")</f>
        <v>257.07429500793893</v>
      </c>
      <c r="AL43" s="97">
        <f>IFERROR(IF($B$2="Tonnes",AppQt.Data!AH150,(AppQt.Data!AH150*ozton*AppQt.Data!AH$7)/1000000),"-")</f>
        <v>206.87779046047061</v>
      </c>
      <c r="AM43" s="97">
        <f>IFERROR(IF($B$2="Tonnes",AppQt.Data!AI150,(AppQt.Data!AI150*ozton*AppQt.Data!AI$7)/1000000),"-")</f>
        <v>287.38326828939796</v>
      </c>
      <c r="AN43" s="97">
        <f>IFERROR(IF($B$2="Tonnes",AppQt.Data!AJ150,(AppQt.Data!AJ150*ozton*AppQt.Data!AJ$7)/1000000),"-")</f>
        <v>280.26211071513444</v>
      </c>
      <c r="AO43" s="97">
        <f>IFERROR(IF($B$2="Tonnes",AppQt.Data!AK150,(AppQt.Data!AK150*ozton*AppQt.Data!AK$7)/1000000),"-")</f>
        <v>256.53859740707236</v>
      </c>
      <c r="AP43" s="97">
        <f>IFERROR(IF($B$2="Tonnes",AppQt.Data!AL150,(AppQt.Data!AL150*ozton*AppQt.Data!AL$7)/1000000),"-")</f>
        <v>202.99663236324773</v>
      </c>
      <c r="AQ43" s="97">
        <f>IFERROR(IF($B$2="Tonnes",AppQt.Data!AM150,(AppQt.Data!AM150*ozton*AppQt.Data!AM$7)/1000000),"-")</f>
        <v>188.01879838146215</v>
      </c>
      <c r="AR43" s="97">
        <f>IFERROR(IF($B$2="Tonnes",AppQt.Data!AN150,(AppQt.Data!AN150*ozton*AppQt.Data!AN$7)/1000000),"-")</f>
        <v>362.31617458791624</v>
      </c>
      <c r="AS43" s="97">
        <f>IFERROR(IF($B$2="Tonnes",AppQt.Data!AO150,(AppQt.Data!AO150*ozton*AppQt.Data!AO$7)/1000000),"-")</f>
        <v>293.30450804437919</v>
      </c>
      <c r="AT43" s="97">
        <f>IFERROR(IF($B$2="Tonnes",AppQt.Data!AP150,(AppQt.Data!AP150*ozton*AppQt.Data!AP$7)/1000000),"-")</f>
        <v>227.78067376982543</v>
      </c>
      <c r="AU43" s="97">
        <f>IFERROR(IF($B$2="Tonnes",AppQt.Data!AQ150,(AppQt.Data!AQ150*ozton*AppQt.Data!AQ$7)/1000000),"-")</f>
        <v>215.7684664145647</v>
      </c>
      <c r="AV43" s="97">
        <f>IFERROR(IF($B$2="Tonnes",AppQt.Data!AR150,(AppQt.Data!AR150*ozton*AppQt.Data!AR$7)/1000000),"-")</f>
        <v>242.78946972017462</v>
      </c>
      <c r="AW43" s="97">
        <f>IFERROR(IF($B$2="Tonnes",AppQt.Data!AS150,(AppQt.Data!AS150*ozton*AppQt.Data!AS$7)/1000000),"-")</f>
        <v>240.72671570618198</v>
      </c>
      <c r="AX43" s="97">
        <f>IFERROR(IF($B$2="Tonnes",AppQt.Data!AT150,(AppQt.Data!AT150*ozton*AppQt.Data!AT$7)/1000000),"-")</f>
        <v>227.09152926819596</v>
      </c>
      <c r="AY43" s="97">
        <f>IFERROR(IF($B$2="Tonnes",AppQt.Data!AU150,(AppQt.Data!AU150*ozton*AppQt.Data!AU$7)/1000000),"-")</f>
        <v>268.70889126167026</v>
      </c>
      <c r="AZ43" s="97">
        <f>IFERROR(IF($B$2="Tonnes",AppQt.Data!AV150,(AppQt.Data!AV150*ozton*AppQt.Data!AV$7)/1000000),"-")</f>
        <v>260.43978624255828</v>
      </c>
      <c r="BA43" s="97">
        <f>IFERROR(IF($B$2="Tonnes",AppQt.Data!AW150,(AppQt.Data!AW150*ozton*AppQt.Data!AW$7)/1000000),"-")</f>
        <v>237.78603339059362</v>
      </c>
      <c r="BB43" s="97">
        <f>IFERROR(IF($B$2="Tonnes",AppQt.Data!AX150,(AppQt.Data!AX150*ozton*AppQt.Data!AX$7)/1000000),"-")</f>
        <v>192.17683865237109</v>
      </c>
      <c r="BC43" s="97">
        <f>IFERROR(IF($B$2="Tonnes",AppQt.Data!AY150,(AppQt.Data!AY150*ozton*AppQt.Data!AY$7)/1000000),"-")</f>
        <v>126.98708349147591</v>
      </c>
      <c r="BD43" s="97">
        <f>IFERROR(IF($B$2="Tonnes",AppQt.Data!AZ150,(AppQt.Data!AZ150*ozton*AppQt.Data!AZ$7)/1000000),"-")</f>
        <v>214.11802537055502</v>
      </c>
      <c r="BE43" s="97">
        <f>IFERROR(IF($B$2="Tonnes",AppQt.Data!BA150,(AppQt.Data!BA150*ozton*AppQt.Data!BA$7)/1000000),"-")</f>
        <v>223.31521183302206</v>
      </c>
      <c r="BF43" s="97">
        <f>IFERROR(IF($B$2="Tonnes",AppQt.Data!BB150,(AppQt.Data!BB150*ozton*AppQt.Data!BB$7)/1000000),"-")</f>
        <v>152.80005606316698</v>
      </c>
      <c r="BG43" s="97">
        <f>IFERROR(IF($B$2="Tonnes",AppQt.Data!BC150,(AppQt.Data!BC150*ozton*AppQt.Data!BC$7)/1000000),"-")</f>
        <v>212.90633507189006</v>
      </c>
      <c r="BH43" s="97">
        <f>IFERROR(IF($B$2="Tonnes",AppQt.Data!BD150,(AppQt.Data!BD150*ozton*AppQt.Data!BD$7)/1000000),"-")</f>
        <v>252.97994942521143</v>
      </c>
      <c r="BI43" s="98" t="str">
        <f t="shared" si="5"/>
        <v>▲</v>
      </c>
      <c r="BJ43" s="132">
        <f t="shared" si="6"/>
        <v>18.149767628111423</v>
      </c>
    </row>
    <row r="44" spans="1:62" ht="13.8">
      <c r="A44" s="50"/>
      <c r="B44" s="57" t="s">
        <v>100</v>
      </c>
      <c r="C44" s="97">
        <f>IFERROR(IF($B$2="Tonnes",AppAn.Data!L126,(AppAn.Data!L126*ozton*AppAn.Data!L$6)/1000000),"-")</f>
        <v>40.074476603266923</v>
      </c>
      <c r="D44" s="97">
        <f>IFERROR(IF($B$2="Tonnes",AppAn.Data!M126,(AppAn.Data!M126*ozton*AppAn.Data!M$6)/1000000),"-")</f>
        <v>84.500104688314963</v>
      </c>
      <c r="E44" s="97">
        <f>IFERROR(IF($B$2="Tonnes",AppAn.Data!N126,(AppAn.Data!N126*ozton*AppAn.Data!N$6)/1000000),"-")</f>
        <v>71.024443153570871</v>
      </c>
      <c r="F44" s="97">
        <f>IFERROR(IF($B$2="Tonnes",AppAn.Data!O126,(AppAn.Data!O126*ozton*AppAn.Data!O$6)/1000000),"-")</f>
        <v>75.24454582056245</v>
      </c>
      <c r="G44" s="97">
        <f>IFERROR(IF($B$2="Tonnes",AppAn.Data!P126,(AppAn.Data!P126*ozton*AppAn.Data!P$6)/1000000),"-")</f>
        <v>48.160953452557351</v>
      </c>
      <c r="H44" s="97">
        <f>IFERROR(IF($B$2="Tonnes",AppAn.Data!Q126,(AppAn.Data!Q126*ozton*AppAn.Data!Q$6)/1000000),"-")</f>
        <v>59.777149895556647</v>
      </c>
      <c r="I44" s="97">
        <f>IFERROR(IF($B$2="Tonnes",AppAn.Data!R126,(AppAn.Data!R126*ozton*AppAn.Data!R$6)/1000000),"-")</f>
        <v>63.201476575004335</v>
      </c>
      <c r="J44" s="97">
        <f>IFERROR(IF($B$2="Tonnes",AppAn.Data!S126,(AppAn.Data!S126*ozton*AppAn.Data!S$6)/1000000),"-")</f>
        <v>64.222427527788312</v>
      </c>
      <c r="K44" s="97">
        <f>IFERROR(IF($B$2="Tonnes",AppAn.Data!T126,(AppAn.Data!T126*ozton*AppAn.Data!T$6)/1000000),"-")</f>
        <v>93.29390972031706</v>
      </c>
      <c r="L44" s="97">
        <f>IFERROR(IF($B$2="Tonnes",AppAn.Data!U126,(AppAn.Data!U126*ozton*AppAn.Data!U$6)/1000000),"-")</f>
        <v>99.852065108197962</v>
      </c>
      <c r="M44" s="97">
        <f>IFERROR(IF($B$2="Tonnes",AppAn.Data!V126,(AppAn.Data!V126*ozton*AppAn.Data!V$6)/1000000),"-")</f>
        <v>54.113672202109115</v>
      </c>
      <c r="N44" s="98" t="str">
        <f t="shared" si="0"/>
        <v>▼</v>
      </c>
      <c r="O44" s="132">
        <f t="shared" si="4"/>
        <v>-45.806156193692658</v>
      </c>
      <c r="P44" s="50"/>
      <c r="Q44" s="97">
        <f>IFERROR(IF($B$2="Tonnes",AppQt.Data!M151,(AppQt.Data!M151*ozton*AppQt.Data!M$7)/1000000),"-")</f>
        <v>5.514487312864274</v>
      </c>
      <c r="R44" s="97">
        <f>IFERROR(IF($B$2="Tonnes",AppQt.Data!N151,(AppQt.Data!N151*ozton*AppQt.Data!N$7)/1000000),"-")</f>
        <v>15.547504182149002</v>
      </c>
      <c r="S44" s="97">
        <f>IFERROR(IF($B$2="Tonnes",AppQt.Data!O151,(AppQt.Data!O151*ozton*AppQt.Data!O$7)/1000000),"-")</f>
        <v>11.712574548245588</v>
      </c>
      <c r="T44" s="97">
        <f>IFERROR(IF($B$2="Tonnes",AppQt.Data!P151,(AppQt.Data!P151*ozton*AppQt.Data!P$7)/1000000),"-")</f>
        <v>7.2999105600080645</v>
      </c>
      <c r="U44" s="97">
        <f>IFERROR(IF($B$2="Tonnes",AppQt.Data!Q151,(AppQt.Data!Q151*ozton*AppQt.Data!Q$7)/1000000),"-")</f>
        <v>17.954873265297863</v>
      </c>
      <c r="V44" s="97">
        <f>IFERROR(IF($B$2="Tonnes",AppQt.Data!R151,(AppQt.Data!R151*ozton*AppQt.Data!R$7)/1000000),"-")</f>
        <v>15.283874403952654</v>
      </c>
      <c r="W44" s="97">
        <f>IFERROR(IF($B$2="Tonnes",AppQt.Data!S151,(AppQt.Data!S151*ozton*AppQt.Data!S$7)/1000000),"-")</f>
        <v>29.236781736101673</v>
      </c>
      <c r="X44" s="97">
        <f>IFERROR(IF($B$2="Tonnes",AppQt.Data!T151,(AppQt.Data!T151*ozton*AppQt.Data!T$7)/1000000),"-")</f>
        <v>22.024575282962779</v>
      </c>
      <c r="Y44" s="97">
        <f>IFERROR(IF($B$2="Tonnes",AppQt.Data!U151,(AppQt.Data!U151*ozton*AppQt.Data!U$7)/1000000),"-")</f>
        <v>10.896923367792358</v>
      </c>
      <c r="Z44" s="97">
        <f>IFERROR(IF($B$2="Tonnes",AppQt.Data!V151,(AppQt.Data!V151*ozton*AppQt.Data!V$7)/1000000),"-")</f>
        <v>15.88840945017794</v>
      </c>
      <c r="AA44" s="97">
        <f>IFERROR(IF($B$2="Tonnes",AppQt.Data!W151,(AppQt.Data!W151*ozton*AppQt.Data!W$7)/1000000),"-")</f>
        <v>19.23847185688647</v>
      </c>
      <c r="AB44" s="97">
        <f>IFERROR(IF($B$2="Tonnes",AppQt.Data!X151,(AppQt.Data!X151*ozton*AppQt.Data!X$7)/1000000),"-")</f>
        <v>25.000638478714102</v>
      </c>
      <c r="AC44" s="97">
        <f>IFERROR(IF($B$2="Tonnes",AppQt.Data!Y151,(AppQt.Data!Y151*ozton*AppQt.Data!Y$7)/1000000),"-")</f>
        <v>17.689655812751077</v>
      </c>
      <c r="AD44" s="97">
        <f>IFERROR(IF($B$2="Tonnes",AppQt.Data!Z151,(AppQt.Data!Z151*ozton*AppQt.Data!Z$7)/1000000),"-")</f>
        <v>19.781125820173564</v>
      </c>
      <c r="AE44" s="97">
        <f>IFERROR(IF($B$2="Tonnes",AppQt.Data!AA151,(AppQt.Data!AA151*ozton*AppQt.Data!AA$7)/1000000),"-")</f>
        <v>18.180850836889309</v>
      </c>
      <c r="AF44" s="97">
        <f>IFERROR(IF($B$2="Tonnes",AppQt.Data!AB151,(AppQt.Data!AB151*ozton*AppQt.Data!AB$7)/1000000),"-")</f>
        <v>19.592913350748496</v>
      </c>
      <c r="AG44" s="97">
        <f>IFERROR(IF($B$2="Tonnes",AppQt.Data!AC151,(AppQt.Data!AC151*ozton*AppQt.Data!AC$7)/1000000),"-")</f>
        <v>9.6776925246766723</v>
      </c>
      <c r="AH44" s="97">
        <f>IFERROR(IF($B$2="Tonnes",AppQt.Data!AD151,(AppQt.Data!AD151*ozton*AppQt.Data!AD$7)/1000000),"-")</f>
        <v>13.575798022190924</v>
      </c>
      <c r="AI44" s="97">
        <f>IFERROR(IF($B$2="Tonnes",AppQt.Data!AE151,(AppQt.Data!AE151*ozton*AppQt.Data!AE$7)/1000000),"-")</f>
        <v>10.98883581952677</v>
      </c>
      <c r="AJ44" s="97">
        <f>IFERROR(IF($B$2="Tonnes",AppQt.Data!AF151,(AppQt.Data!AF151*ozton*AppQt.Data!AF$7)/1000000),"-")</f>
        <v>13.918627086162985</v>
      </c>
      <c r="AK44" s="97">
        <f>IFERROR(IF($B$2="Tonnes",AppQt.Data!AG151,(AppQt.Data!AG151*ozton*AppQt.Data!AG$7)/1000000),"-")</f>
        <v>9.7594636706907636</v>
      </c>
      <c r="AL44" s="97">
        <f>IFERROR(IF($B$2="Tonnes",AppQt.Data!AH151,(AppQt.Data!AH151*ozton*AppQt.Data!AH$7)/1000000),"-")</f>
        <v>11.712024569526136</v>
      </c>
      <c r="AM44" s="97">
        <f>IFERROR(IF($B$2="Tonnes",AppQt.Data!AI151,(AppQt.Data!AI151*ozton*AppQt.Data!AI$7)/1000000),"-")</f>
        <v>17.890306412140944</v>
      </c>
      <c r="AN44" s="97">
        <f>IFERROR(IF($B$2="Tonnes",AppQt.Data!AJ151,(AppQt.Data!AJ151*ozton*AppQt.Data!AJ$7)/1000000),"-")</f>
        <v>20.415355243198803</v>
      </c>
      <c r="AO44" s="97">
        <f>IFERROR(IF($B$2="Tonnes",AppQt.Data!AK151,(AppQt.Data!AK151*ozton*AppQt.Data!AK$7)/1000000),"-")</f>
        <v>15.832175021587716</v>
      </c>
      <c r="AP44" s="97">
        <f>IFERROR(IF($B$2="Tonnes",AppQt.Data!AL151,(AppQt.Data!AL151*ozton*AppQt.Data!AL$7)/1000000),"-")</f>
        <v>18.102807321108912</v>
      </c>
      <c r="AQ44" s="97">
        <f>IFERROR(IF($B$2="Tonnes",AppQt.Data!AM151,(AppQt.Data!AM151*ozton*AppQt.Data!AM$7)/1000000),"-")</f>
        <v>11.902601390198583</v>
      </c>
      <c r="AR44" s="97">
        <f>IFERROR(IF($B$2="Tonnes",AppQt.Data!AN151,(AppQt.Data!AN151*ozton*AppQt.Data!AN$7)/1000000),"-")</f>
        <v>17.363892842109124</v>
      </c>
      <c r="AS44" s="97">
        <f>IFERROR(IF($B$2="Tonnes",AppQt.Data!AO151,(AppQt.Data!AO151*ozton*AppQt.Data!AO$7)/1000000),"-")</f>
        <v>10.700345534363578</v>
      </c>
      <c r="AT44" s="97">
        <f>IFERROR(IF($B$2="Tonnes",AppQt.Data!AP151,(AppQt.Data!AP151*ozton*AppQt.Data!AP$7)/1000000),"-")</f>
        <v>20.542143489090449</v>
      </c>
      <c r="AU44" s="97">
        <f>IFERROR(IF($B$2="Tonnes",AppQt.Data!AQ151,(AppQt.Data!AQ151*ozton*AppQt.Data!AQ$7)/1000000),"-")</f>
        <v>17.110419929597128</v>
      </c>
      <c r="AV44" s="97">
        <f>IFERROR(IF($B$2="Tonnes",AppQt.Data!AR151,(AppQt.Data!AR151*ozton*AppQt.Data!AR$7)/1000000),"-")</f>
        <v>15.869518574737157</v>
      </c>
      <c r="AW44" s="97">
        <f>IFERROR(IF($B$2="Tonnes",AppQt.Data!AS151,(AppQt.Data!AS151*ozton*AppQt.Data!AS$7)/1000000),"-")</f>
        <v>20.480468319727891</v>
      </c>
      <c r="AX44" s="97">
        <f>IFERROR(IF($B$2="Tonnes",AppQt.Data!AT151,(AppQt.Data!AT151*ozton*AppQt.Data!AT$7)/1000000),"-")</f>
        <v>20.856724626257801</v>
      </c>
      <c r="AY44" s="97">
        <f>IFERROR(IF($B$2="Tonnes",AppQt.Data!AU151,(AppQt.Data!AU151*ozton*AppQt.Data!AU$7)/1000000),"-")</f>
        <v>28.6541639438733</v>
      </c>
      <c r="AZ44" s="97">
        <f>IFERROR(IF($B$2="Tonnes",AppQt.Data!AV151,(AppQt.Data!AV151*ozton*AppQt.Data!AV$7)/1000000),"-")</f>
        <v>23.302552830458069</v>
      </c>
      <c r="BA44" s="97">
        <f>IFERROR(IF($B$2="Tonnes",AppQt.Data!AW151,(AppQt.Data!AW151*ozton*AppQt.Data!AW$7)/1000000),"-")</f>
        <v>19.540027722122574</v>
      </c>
      <c r="BB44" s="97">
        <f>IFERROR(IF($B$2="Tonnes",AppQt.Data!AX151,(AppQt.Data!AX151*ozton*AppQt.Data!AX$7)/1000000),"-")</f>
        <v>26.875364304006865</v>
      </c>
      <c r="BC44" s="97">
        <f>IFERROR(IF($B$2="Tonnes",AppQt.Data!AY151,(AppQt.Data!AY151*ozton*AppQt.Data!AY$7)/1000000),"-")</f>
        <v>22.287985516647495</v>
      </c>
      <c r="BD44" s="97">
        <f>IFERROR(IF($B$2="Tonnes",AppQt.Data!AZ151,(AppQt.Data!AZ151*ozton*AppQt.Data!AZ$7)/1000000),"-")</f>
        <v>31.148687565421028</v>
      </c>
      <c r="BE44" s="97">
        <f>IFERROR(IF($B$2="Tonnes",AppQt.Data!BA151,(AppQt.Data!BA151*ozton*AppQt.Data!BA$7)/1000000),"-")</f>
        <v>27.005347684937277</v>
      </c>
      <c r="BF44" s="97">
        <f>IFERROR(IF($B$2="Tonnes",AppQt.Data!BB151,(AppQt.Data!BB151*ozton*AppQt.Data!BB$7)/1000000),"-")</f>
        <v>1.4057438377431879</v>
      </c>
      <c r="BG44" s="97">
        <f>IFERROR(IF($B$2="Tonnes",AppQt.Data!BC151,(AppQt.Data!BC151*ozton*AppQt.Data!BC$7)/1000000),"-")</f>
        <v>9.9809793158715649</v>
      </c>
      <c r="BH44" s="97">
        <f>IFERROR(IF($B$2="Tonnes",AppQt.Data!BD151,(AppQt.Data!BD151*ozton*AppQt.Data!BD$7)/1000000),"-")</f>
        <v>15.721601363557085</v>
      </c>
      <c r="BI44" s="98" t="str">
        <f t="shared" si="5"/>
        <v>▼</v>
      </c>
      <c r="BJ44" s="132">
        <f t="shared" si="6"/>
        <v>-49.527243064295121</v>
      </c>
    </row>
    <row r="45" spans="1:62" ht="13.8">
      <c r="A45" s="50"/>
      <c r="B45" s="51" t="s">
        <v>142</v>
      </c>
      <c r="C45" s="101">
        <f>IFERROR(IF($B$2="Tonnes",AppAn.Data!L127,(AppAn.Data!L127*ozton*AppAn.Data!L$6)/1000000),"-")</f>
        <v>1204.2606583830745</v>
      </c>
      <c r="D45" s="101">
        <f>IFERROR(IF($B$2="Tonnes",AppAn.Data!M127,(AppAn.Data!M127*ozton*AppAn.Data!M$6)/1000000),"-")</f>
        <v>1502.310135684804</v>
      </c>
      <c r="E45" s="101">
        <f>IFERROR(IF($B$2="Tonnes",AppAn.Data!N127,(AppAn.Data!N127*ozton*AppAn.Data!N$6)/1000000),"-")</f>
        <v>1321.8880613927215</v>
      </c>
      <c r="F45" s="101">
        <f>IFERROR(IF($B$2="Tonnes",AppAn.Data!O127,(AppAn.Data!O127*ozton*AppAn.Data!O$6)/1000000),"-")</f>
        <v>1730.6365467230196</v>
      </c>
      <c r="G45" s="101">
        <f>IFERROR(IF($B$2="Tonnes",AppAn.Data!P127,(AppAn.Data!P127*ozton*AppAn.Data!P$6)/1000000),"-")</f>
        <v>1066.4682336633168</v>
      </c>
      <c r="H45" s="101">
        <f>IFERROR(IF($B$2="Tonnes",AppAn.Data!Q127,(AppAn.Data!Q127*ozton*AppAn.Data!Q$6)/1000000),"-")</f>
        <v>1091.3746143684989</v>
      </c>
      <c r="I45" s="101">
        <f>IFERROR(IF($B$2="Tonnes",AppAn.Data!R127,(AppAn.Data!R127*ozton*AppAn.Data!R$6)/1000000),"-")</f>
        <v>1073.0716793147033</v>
      </c>
      <c r="J45" s="101">
        <f>IFERROR(IF($B$2="Tonnes",AppAn.Data!S127,(AppAn.Data!S127*ozton*AppAn.Data!S$6)/1000000),"-")</f>
        <v>1043.8655454767322</v>
      </c>
      <c r="K45" s="101">
        <f>IFERROR(IF($B$2="Tonnes",AppAn.Data!T127,(AppAn.Data!T127*ozton*AppAn.Data!T$6)/1000000),"-")</f>
        <v>1090.2608321989233</v>
      </c>
      <c r="L45" s="101">
        <f>IFERROR(IF($B$2="Tonnes",AppAn.Data!U127,(AppAn.Data!U127*ozton*AppAn.Data!U$6)/1000000),"-")</f>
        <v>870.9200460131932</v>
      </c>
      <c r="M45" s="101">
        <f>IFERROR(IF($B$2="Tonnes",AppAn.Data!V127,(AppAn.Data!V127*ozton*AppAn.Data!V$6)/1000000),"-")</f>
        <v>896.11522459539958</v>
      </c>
      <c r="N45" s="102" t="str">
        <f t="shared" si="0"/>
        <v>▲</v>
      </c>
      <c r="O45" s="133">
        <f t="shared" si="4"/>
        <v>2.8929381861793502</v>
      </c>
      <c r="P45" s="50"/>
      <c r="Q45" s="101">
        <f>IFERROR(IF($B$2="Tonnes",AppQt.Data!M152,(AppQt.Data!M152*ozton*AppQt.Data!M$7)/1000000),"-")</f>
        <v>252.01607974117348</v>
      </c>
      <c r="R45" s="101">
        <f>IFERROR(IF($B$2="Tonnes",AppQt.Data!N152,(AppQt.Data!N152*ozton*AppQt.Data!N$7)/1000000),"-")</f>
        <v>306.14737622355869</v>
      </c>
      <c r="S45" s="101">
        <f>IFERROR(IF($B$2="Tonnes",AppQt.Data!O152,(AppQt.Data!O152*ozton*AppQt.Data!O$7)/1000000),"-")</f>
        <v>317.78595853177671</v>
      </c>
      <c r="T45" s="101">
        <f>IFERROR(IF($B$2="Tonnes",AppQt.Data!P152,(AppQt.Data!P152*ozton*AppQt.Data!P$7)/1000000),"-")</f>
        <v>328.31124388656542</v>
      </c>
      <c r="U45" s="101">
        <f>IFERROR(IF($B$2="Tonnes",AppQt.Data!Q152,(AppQt.Data!Q152*ozton*AppQt.Data!Q$7)/1000000),"-")</f>
        <v>396.40550919253116</v>
      </c>
      <c r="V45" s="101">
        <f>IFERROR(IF($B$2="Tonnes",AppQt.Data!R152,(AppQt.Data!R152*ozton*AppQt.Data!R$7)/1000000),"-")</f>
        <v>333.69507449606692</v>
      </c>
      <c r="W45" s="101">
        <f>IFERROR(IF($B$2="Tonnes",AppQt.Data!S152,(AppQt.Data!S152*ozton*AppQt.Data!S$7)/1000000),"-")</f>
        <v>418.73723060118107</v>
      </c>
      <c r="X45" s="101">
        <f>IFERROR(IF($B$2="Tonnes",AppQt.Data!T152,(AppQt.Data!T152*ozton*AppQt.Data!T$7)/1000000),"-")</f>
        <v>353.47232139502495</v>
      </c>
      <c r="Y45" s="101">
        <f>IFERROR(IF($B$2="Tonnes",AppQt.Data!U152,(AppQt.Data!U152*ozton*AppQt.Data!U$7)/1000000),"-")</f>
        <v>346.8162245550655</v>
      </c>
      <c r="Z45" s="101">
        <f>IFERROR(IF($B$2="Tonnes",AppQt.Data!V152,(AppQt.Data!V152*ozton*AppQt.Data!V$7)/1000000),"-")</f>
        <v>296.07028704940655</v>
      </c>
      <c r="AA45" s="101">
        <f>IFERROR(IF($B$2="Tonnes",AppQt.Data!W152,(AppQt.Data!W152*ozton*AppQt.Data!W$7)/1000000),"-")</f>
        <v>303.45360304023245</v>
      </c>
      <c r="AB45" s="101">
        <f>IFERROR(IF($B$2="Tonnes",AppQt.Data!X152,(AppQt.Data!X152*ozton*AppQt.Data!X$7)/1000000),"-")</f>
        <v>375.54794674801707</v>
      </c>
      <c r="AC45" s="101">
        <f>IFERROR(IF($B$2="Tonnes",AppQt.Data!Y152,(AppQt.Data!Y152*ozton*AppQt.Data!Y$7)/1000000),"-")</f>
        <v>443.3765896094705</v>
      </c>
      <c r="AD45" s="101">
        <f>IFERROR(IF($B$2="Tonnes",AppQt.Data!Z152,(AppQt.Data!Z152*ozton*AppQt.Data!Z$7)/1000000),"-")</f>
        <v>599.62152543665161</v>
      </c>
      <c r="AE45" s="101">
        <f>IFERROR(IF($B$2="Tonnes",AppQt.Data!AA152,(AppQt.Data!AA152*ozton*AppQt.Data!AA$7)/1000000),"-")</f>
        <v>327.23763189530393</v>
      </c>
      <c r="AF45" s="101">
        <f>IFERROR(IF($B$2="Tonnes",AppQt.Data!AB152,(AppQt.Data!AB152*ozton*AppQt.Data!AB$7)/1000000),"-")</f>
        <v>360.40079978159366</v>
      </c>
      <c r="AG45" s="101">
        <f>IFERROR(IF($B$2="Tonnes",AppQt.Data!AC152,(AppQt.Data!AC152*ozton*AppQt.Data!AC$7)/1000000),"-")</f>
        <v>293.17117545374509</v>
      </c>
      <c r="AH45" s="101">
        <f>IFERROR(IF($B$2="Tonnes",AppQt.Data!AD152,(AppQt.Data!AD152*ozton*AppQt.Data!AD$7)/1000000),"-")</f>
        <v>248.71285683225202</v>
      </c>
      <c r="AI45" s="101">
        <f>IFERROR(IF($B$2="Tonnes",AppQt.Data!AE152,(AppQt.Data!AE152*ozton*AppQt.Data!AE$7)/1000000),"-")</f>
        <v>240.8607562735283</v>
      </c>
      <c r="AJ45" s="101">
        <f>IFERROR(IF($B$2="Tonnes",AppQt.Data!AF152,(AppQt.Data!AF152*ozton*AppQt.Data!AF$7)/1000000),"-")</f>
        <v>283.72344510379173</v>
      </c>
      <c r="AK45" s="101">
        <f>IFERROR(IF($B$2="Tonnes",AppQt.Data!AG152,(AppQt.Data!AG152*ozton*AppQt.Data!AG$7)/1000000),"-")</f>
        <v>266.83375867862969</v>
      </c>
      <c r="AL45" s="101">
        <f>IFERROR(IF($B$2="Tonnes",AppQt.Data!AH152,(AppQt.Data!AH152*ozton*AppQt.Data!AH$7)/1000000),"-")</f>
        <v>218.58981502999674</v>
      </c>
      <c r="AM45" s="101">
        <f>IFERROR(IF($B$2="Tonnes",AppQt.Data!AI152,(AppQt.Data!AI152*ozton*AppQt.Data!AI$7)/1000000),"-")</f>
        <v>305.27357470153891</v>
      </c>
      <c r="AN45" s="101">
        <f>IFERROR(IF($B$2="Tonnes",AppQt.Data!AJ152,(AppQt.Data!AJ152*ozton*AppQt.Data!AJ$7)/1000000),"-")</f>
        <v>300.67746595833324</v>
      </c>
      <c r="AO45" s="101">
        <f>IFERROR(IF($B$2="Tonnes",AppQt.Data!AK152,(AppQt.Data!AK152*ozton*AppQt.Data!AK$7)/1000000),"-")</f>
        <v>272.37077242866008</v>
      </c>
      <c r="AP45" s="101">
        <f>IFERROR(IF($B$2="Tonnes",AppQt.Data!AL152,(AppQt.Data!AL152*ozton*AppQt.Data!AL$7)/1000000),"-")</f>
        <v>221.09943968435664</v>
      </c>
      <c r="AQ45" s="101">
        <f>IFERROR(IF($B$2="Tonnes",AppQt.Data!AM152,(AppQt.Data!AM152*ozton*AppQt.Data!AM$7)/1000000),"-")</f>
        <v>199.92139977166073</v>
      </c>
      <c r="AR45" s="101">
        <f>IFERROR(IF($B$2="Tonnes",AppQt.Data!AN152,(AppQt.Data!AN152*ozton*AppQt.Data!AN$7)/1000000),"-")</f>
        <v>379.68006743002536</v>
      </c>
      <c r="AS45" s="101">
        <f>IFERROR(IF($B$2="Tonnes",AppQt.Data!AO152,(AppQt.Data!AO152*ozton*AppQt.Data!AO$7)/1000000),"-")</f>
        <v>304.00485357874277</v>
      </c>
      <c r="AT45" s="101">
        <f>IFERROR(IF($B$2="Tonnes",AppQt.Data!AP152,(AppQt.Data!AP152*ozton*AppQt.Data!AP$7)/1000000),"-")</f>
        <v>248.32281725891588</v>
      </c>
      <c r="AU45" s="101">
        <f>IFERROR(IF($B$2="Tonnes",AppQt.Data!AQ152,(AppQt.Data!AQ152*ozton*AppQt.Data!AQ$7)/1000000),"-")</f>
        <v>232.87888634416183</v>
      </c>
      <c r="AV45" s="101">
        <f>IFERROR(IF($B$2="Tonnes",AppQt.Data!AR152,(AppQt.Data!AR152*ozton*AppQt.Data!AR$7)/1000000),"-")</f>
        <v>258.65898829491175</v>
      </c>
      <c r="AW45" s="101">
        <f>IFERROR(IF($B$2="Tonnes",AppQt.Data!AS152,(AppQt.Data!AS152*ozton*AppQt.Data!AS$7)/1000000),"-")</f>
        <v>261.2071840259099</v>
      </c>
      <c r="AX45" s="101">
        <f>IFERROR(IF($B$2="Tonnes",AppQt.Data!AT152,(AppQt.Data!AT152*ozton*AppQt.Data!AT$7)/1000000),"-")</f>
        <v>247.94825389445376</v>
      </c>
      <c r="AY45" s="101">
        <f>IFERROR(IF($B$2="Tonnes",AppQt.Data!AU152,(AppQt.Data!AU152*ozton*AppQt.Data!AU$7)/1000000),"-")</f>
        <v>297.36305520554356</v>
      </c>
      <c r="AZ45" s="101">
        <f>IFERROR(IF($B$2="Tonnes",AppQt.Data!AV152,(AppQt.Data!AV152*ozton*AppQt.Data!AV$7)/1000000),"-")</f>
        <v>283.74233907301635</v>
      </c>
      <c r="BA45" s="101">
        <f>IFERROR(IF($B$2="Tonnes",AppQt.Data!AW152,(AppQt.Data!AW152*ozton*AppQt.Data!AW$7)/1000000),"-")</f>
        <v>257.32606111271616</v>
      </c>
      <c r="BB45" s="101">
        <f>IFERROR(IF($B$2="Tonnes",AppQt.Data!AX152,(AppQt.Data!AX152*ozton*AppQt.Data!AX$7)/1000000),"-")</f>
        <v>219.05220295637795</v>
      </c>
      <c r="BC45" s="101">
        <f>IFERROR(IF($B$2="Tonnes",AppQt.Data!AY152,(AppQt.Data!AY152*ozton*AppQt.Data!AY$7)/1000000),"-")</f>
        <v>149.27506900812341</v>
      </c>
      <c r="BD45" s="101">
        <f>IFERROR(IF($B$2="Tonnes",AppQt.Data!AZ152,(AppQt.Data!AZ152*ozton*AppQt.Data!AZ$7)/1000000),"-")</f>
        <v>245.26671293597605</v>
      </c>
      <c r="BE45" s="101">
        <f>IFERROR(IF($B$2="Tonnes",AppQt.Data!BA152,(AppQt.Data!BA152*ozton*AppQt.Data!BA$7)/1000000),"-")</f>
        <v>250.32055951795934</v>
      </c>
      <c r="BF45" s="101">
        <f>IFERROR(IF($B$2="Tonnes",AppQt.Data!BB152,(AppQt.Data!BB152*ozton*AppQt.Data!BB$7)/1000000),"-")</f>
        <v>154.20579990091016</v>
      </c>
      <c r="BG45" s="101">
        <f>IFERROR(IF($B$2="Tonnes",AppQt.Data!BC152,(AppQt.Data!BC152*ozton*AppQt.Data!BC$7)/1000000),"-")</f>
        <v>222.88731438776162</v>
      </c>
      <c r="BH45" s="101">
        <f>IFERROR(IF($B$2="Tonnes",AppQt.Data!BD152,(AppQt.Data!BD152*ozton*AppQt.Data!BD$7)/1000000),"-")</f>
        <v>268.70155078876849</v>
      </c>
      <c r="BI45" s="102" t="str">
        <f t="shared" si="5"/>
        <v>▲</v>
      </c>
      <c r="BJ45" s="133">
        <f t="shared" si="6"/>
        <v>9.5548383114303128</v>
      </c>
    </row>
    <row r="46" spans="1:62">
      <c r="B46" s="6" t="s">
        <v>253</v>
      </c>
    </row>
  </sheetData>
  <conditionalFormatting sqref="O39:O45 O9:O36 O6:O7 B6:M45 Q6:BI45">
    <cfRule type="expression" dxfId="114" priority="15">
      <formula>MOD(ROW(),2)=1</formula>
    </cfRule>
  </conditionalFormatting>
  <conditionalFormatting sqref="BI39:BI45 BI6:BI36">
    <cfRule type="cellIs" dxfId="113" priority="13" operator="equal">
      <formula>$A$1</formula>
    </cfRule>
    <cfRule type="cellIs" dxfId="112" priority="14" operator="equal">
      <formula>$A$2</formula>
    </cfRule>
  </conditionalFormatting>
  <conditionalFormatting sqref="O6:O7 O9:O36 O39:O45">
    <cfRule type="cellIs" dxfId="111" priority="10" operator="greaterThan">
      <formula>0</formula>
    </cfRule>
    <cfRule type="cellIs" dxfId="110" priority="11" operator="lessThan">
      <formula>0</formula>
    </cfRule>
  </conditionalFormatting>
  <conditionalFormatting sqref="O37">
    <cfRule type="expression" dxfId="109" priority="9">
      <formula>MOD(ROW(),2)=1</formula>
    </cfRule>
  </conditionalFormatting>
  <conditionalFormatting sqref="N6:N45">
    <cfRule type="expression" dxfId="108" priority="8">
      <formula>MOD(ROW(),2)=1</formula>
    </cfRule>
  </conditionalFormatting>
  <conditionalFormatting sqref="N39:N45 N6:N36">
    <cfRule type="cellIs" dxfId="107" priority="6" operator="equal">
      <formula>$A$1</formula>
    </cfRule>
    <cfRule type="cellIs" dxfId="106" priority="7" operator="equal">
      <formula>$A$2</formula>
    </cfRule>
  </conditionalFormatting>
  <conditionalFormatting sqref="BJ39:BJ45 BJ9:BJ36 BJ6:BJ7">
    <cfRule type="expression" dxfId="105" priority="5">
      <formula>MOD(ROW(),2)=1</formula>
    </cfRule>
  </conditionalFormatting>
  <conditionalFormatting sqref="BJ6:BJ7 BJ9:BJ36 BJ39:BJ45">
    <cfRule type="cellIs" dxfId="104" priority="3" operator="greaterThan">
      <formula>0</formula>
    </cfRule>
    <cfRule type="cellIs" dxfId="103" priority="4" operator="lessThan">
      <formula>0</formula>
    </cfRule>
  </conditionalFormatting>
  <conditionalFormatting sqref="BJ37">
    <cfRule type="expression" dxfId="102" priority="2">
      <formula>MOD(ROW(),2)=1</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1600-000000000000}">
          <x14:formula1>
            <xm:f>AppQt.Data!$B$2:$B$3</xm:f>
          </x14:formula1>
          <xm:sqref>B2:C2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rgb="FF866F95"/>
  </sheetPr>
  <dimension ref="A1:BJ46"/>
  <sheetViews>
    <sheetView showGridLines="0" zoomScaleNormal="100" workbookViewId="0">
      <selection activeCell="E2" sqref="E2"/>
    </sheetView>
  </sheetViews>
  <sheetFormatPr defaultRowHeight="13.2"/>
  <cols>
    <col min="1" max="1" width="9.21875" style="73"/>
    <col min="2" max="2" width="24.5546875" customWidth="1"/>
    <col min="14" max="14" width="2.77734375" customWidth="1"/>
    <col min="16" max="38" width="9.21875" style="73"/>
    <col min="61" max="61" width="3.5546875" customWidth="1"/>
    <col min="64" max="64" width="19.44140625" customWidth="1"/>
    <col min="71" max="71" width="3.5546875" customWidth="1"/>
    <col min="74" max="74" width="19.44140625" customWidth="1"/>
    <col min="75" max="75" width="9.77734375" customWidth="1"/>
    <col min="81" max="81" width="3.5546875" customWidth="1"/>
  </cols>
  <sheetData>
    <row r="1" spans="1:62" ht="13.8">
      <c r="A1" s="48" t="s">
        <v>183</v>
      </c>
      <c r="P1" s="48"/>
      <c r="Q1" s="48"/>
      <c r="R1" s="48"/>
      <c r="S1" s="48"/>
      <c r="T1" s="48"/>
      <c r="U1" s="48"/>
      <c r="V1" s="48"/>
      <c r="W1" s="48"/>
      <c r="X1" s="48"/>
      <c r="Y1" s="48"/>
      <c r="Z1" s="48"/>
      <c r="AA1" s="48"/>
      <c r="AB1" s="48"/>
      <c r="AC1" s="48"/>
      <c r="AD1" s="48"/>
      <c r="AE1" s="48"/>
      <c r="AF1" s="48"/>
      <c r="AG1" s="48"/>
      <c r="AH1" s="48"/>
      <c r="AI1" s="48"/>
      <c r="AJ1" s="48"/>
      <c r="AK1" s="48"/>
      <c r="AL1" s="48"/>
    </row>
    <row r="2" spans="1:62" s="73" customFormat="1" ht="13.8">
      <c r="A2" s="49" t="s">
        <v>184</v>
      </c>
      <c r="B2" s="105" t="s">
        <v>13</v>
      </c>
      <c r="P2" s="49"/>
      <c r="Q2" s="49"/>
      <c r="R2" s="49"/>
      <c r="S2" s="49"/>
      <c r="T2" s="49"/>
      <c r="U2" s="49"/>
      <c r="V2" s="49"/>
      <c r="W2" s="49"/>
      <c r="X2" s="49"/>
      <c r="Y2" s="49"/>
      <c r="Z2" s="49"/>
      <c r="AA2" s="49"/>
      <c r="AB2" s="49"/>
      <c r="AC2" s="49"/>
      <c r="AD2" s="49"/>
      <c r="AE2" s="49"/>
      <c r="AF2" s="49"/>
      <c r="AG2" s="49"/>
      <c r="AH2" s="49"/>
      <c r="AI2" s="49"/>
      <c r="AJ2" s="49"/>
      <c r="AK2" s="49"/>
      <c r="AL2" s="49"/>
    </row>
    <row r="4" spans="1:62">
      <c r="B4" s="1" t="str">
        <f>"Consumer demand in selected countries ("&amp;$B$2&amp;")"</f>
        <v>Consumer demand in selected countries (Tonnes)</v>
      </c>
      <c r="C4" s="1"/>
      <c r="D4" s="1"/>
      <c r="E4" s="1"/>
      <c r="F4" s="1"/>
      <c r="G4" s="1"/>
      <c r="H4" s="1"/>
      <c r="I4" s="1"/>
      <c r="J4" s="1"/>
      <c r="K4" s="1"/>
      <c r="L4" s="1"/>
      <c r="M4" s="1"/>
      <c r="N4" s="1"/>
      <c r="O4" s="1"/>
      <c r="AM4" s="1"/>
      <c r="AN4" s="1"/>
      <c r="AO4" s="1"/>
      <c r="AP4" s="1"/>
      <c r="AQ4" s="1"/>
      <c r="AR4" s="1"/>
      <c r="AS4" s="1"/>
      <c r="AT4" s="1"/>
      <c r="AU4" s="1"/>
      <c r="AV4" s="1"/>
      <c r="AW4" s="1"/>
      <c r="AX4" s="1"/>
      <c r="AY4" s="1"/>
      <c r="AZ4" s="1"/>
      <c r="BA4" s="1"/>
      <c r="BB4" s="1"/>
      <c r="BC4" s="1"/>
      <c r="BD4" s="1"/>
      <c r="BE4" s="1"/>
      <c r="BF4" s="1"/>
      <c r="BG4" s="1"/>
      <c r="BH4" s="1"/>
      <c r="BI4" s="1"/>
      <c r="BJ4" s="1"/>
    </row>
    <row r="5" spans="1:62" s="56" customFormat="1" ht="38.25" customHeight="1">
      <c r="A5" s="74"/>
      <c r="B5" s="85"/>
      <c r="C5" s="76">
        <f>AppAn.Data!L$2</f>
        <v>2010</v>
      </c>
      <c r="D5" s="76">
        <f>AppAn.Data!M$2</f>
        <v>2011</v>
      </c>
      <c r="E5" s="76">
        <f>AppAn.Data!N$2</f>
        <v>2012</v>
      </c>
      <c r="F5" s="76">
        <f>AppAn.Data!O$2</f>
        <v>2013</v>
      </c>
      <c r="G5" s="76">
        <f>AppAn.Data!P$2</f>
        <v>2014</v>
      </c>
      <c r="H5" s="76">
        <f>AppAn.Data!Q$2</f>
        <v>2015</v>
      </c>
      <c r="I5" s="76">
        <f>AppAn.Data!R$2</f>
        <v>2016</v>
      </c>
      <c r="J5" s="76">
        <f>AppAn.Data!S$2</f>
        <v>2017</v>
      </c>
      <c r="K5" s="76">
        <f>AppAn.Data!T$2</f>
        <v>2018</v>
      </c>
      <c r="L5" s="76">
        <f>AppAn.Data!U$2</f>
        <v>2019</v>
      </c>
      <c r="M5" s="76">
        <f>AppAn.Data!V$2</f>
        <v>2020</v>
      </c>
      <c r="N5" s="76"/>
      <c r="O5" s="76" t="s">
        <v>12</v>
      </c>
      <c r="P5" s="74"/>
      <c r="Q5" s="76" t="str">
        <f>AppQt.Data!M$2</f>
        <v>Q1'10</v>
      </c>
      <c r="R5" s="76" t="str">
        <f>AppQt.Data!N$2</f>
        <v>Q2'10</v>
      </c>
      <c r="S5" s="76" t="str">
        <f>AppQt.Data!O$2</f>
        <v>Q3'10</v>
      </c>
      <c r="T5" s="76" t="str">
        <f>AppQt.Data!P$2</f>
        <v>Q4'10</v>
      </c>
      <c r="U5" s="76" t="str">
        <f>AppQt.Data!Q$2</f>
        <v>Q1'11</v>
      </c>
      <c r="V5" s="76" t="str">
        <f>AppQt.Data!R$2</f>
        <v>Q2'11</v>
      </c>
      <c r="W5" s="76" t="str">
        <f>AppQt.Data!S$2</f>
        <v>Q3'11</v>
      </c>
      <c r="X5" s="76" t="str">
        <f>AppQt.Data!T$2</f>
        <v>Q4'11</v>
      </c>
      <c r="Y5" s="76" t="str">
        <f>AppQt.Data!U$2</f>
        <v>Q1'12</v>
      </c>
      <c r="Z5" s="76" t="str">
        <f>AppQt.Data!V$2</f>
        <v>Q2'12</v>
      </c>
      <c r="AA5" s="76" t="str">
        <f>AppQt.Data!W$2</f>
        <v>Q3'12</v>
      </c>
      <c r="AB5" s="76" t="str">
        <f>AppQt.Data!X$2</f>
        <v>Q4'12</v>
      </c>
      <c r="AC5" s="76" t="str">
        <f>AppQt.Data!Y$2</f>
        <v>Q1'13</v>
      </c>
      <c r="AD5" s="76" t="str">
        <f>AppQt.Data!Z$2</f>
        <v>Q2'13</v>
      </c>
      <c r="AE5" s="76" t="str">
        <f>AppQt.Data!AA$2</f>
        <v>Q3'13</v>
      </c>
      <c r="AF5" s="76" t="str">
        <f>AppQt.Data!AB$2</f>
        <v>Q4'13</v>
      </c>
      <c r="AG5" s="76" t="str">
        <f>AppQt.Data!AC$2</f>
        <v>Q1'14</v>
      </c>
      <c r="AH5" s="76" t="str">
        <f>AppQt.Data!AD$2</f>
        <v>Q2'14</v>
      </c>
      <c r="AI5" s="76" t="str">
        <f>AppQt.Data!AE$2</f>
        <v>Q3'14</v>
      </c>
      <c r="AJ5" s="76" t="str">
        <f>AppQt.Data!AF$2</f>
        <v>Q4'14</v>
      </c>
      <c r="AK5" s="76" t="str">
        <f>AppQt.Data!AG$2</f>
        <v>Q1'15</v>
      </c>
      <c r="AL5" s="76" t="str">
        <f>AppQt.Data!AH$2</f>
        <v>Q2'15</v>
      </c>
      <c r="AM5" s="76" t="str">
        <f>AppQt.Data!AI$2</f>
        <v>Q3'15</v>
      </c>
      <c r="AN5" s="76" t="str">
        <f>AppQt.Data!AJ$2</f>
        <v>Q4'15</v>
      </c>
      <c r="AO5" s="76" t="str">
        <f>AppQt.Data!AK$2</f>
        <v>Q1'16</v>
      </c>
      <c r="AP5" s="76" t="str">
        <f>AppQt.Data!AL$2</f>
        <v>Q2'16</v>
      </c>
      <c r="AQ5" s="76" t="str">
        <f>AppQt.Data!AM$2</f>
        <v>Q3'16</v>
      </c>
      <c r="AR5" s="76" t="str">
        <f>AppQt.Data!AN$2</f>
        <v>Q4'16</v>
      </c>
      <c r="AS5" s="76" t="str">
        <f>AppQt.Data!AO$2</f>
        <v>Q1'17</v>
      </c>
      <c r="AT5" s="76" t="str">
        <f>AppQt.Data!AP$2</f>
        <v>Q2'17</v>
      </c>
      <c r="AU5" s="76" t="str">
        <f>AppQt.Data!AQ$2</f>
        <v>Q3'17</v>
      </c>
      <c r="AV5" s="76" t="str">
        <f>AppQt.Data!AR$2</f>
        <v>Q4'17</v>
      </c>
      <c r="AW5" s="76" t="str">
        <f>AppQt.Data!AS$2</f>
        <v>Q1'18</v>
      </c>
      <c r="AX5" s="76" t="str">
        <f>AppQt.Data!AT$2</f>
        <v>Q2'18</v>
      </c>
      <c r="AY5" s="76" t="str">
        <f>AppQt.Data!AU$2</f>
        <v>Q3'18</v>
      </c>
      <c r="AZ5" s="76" t="str">
        <f>AppQt.Data!AV$2</f>
        <v>Q4'18</v>
      </c>
      <c r="BA5" s="76" t="str">
        <f>AppQt.Data!AW$2</f>
        <v>Q1'19</v>
      </c>
      <c r="BB5" s="76" t="str">
        <f>AppQt.Data!AX$2</f>
        <v>Q2'19</v>
      </c>
      <c r="BC5" s="76" t="str">
        <f>AppQt.Data!AY$2</f>
        <v>Q3'19</v>
      </c>
      <c r="BD5" s="76" t="str">
        <f>AppQt.Data!AZ$2</f>
        <v>Q4'19</v>
      </c>
      <c r="BE5" s="76" t="str">
        <f>AppQt.Data!BA$2</f>
        <v>Q1'20</v>
      </c>
      <c r="BF5" s="76" t="str">
        <f>AppQt.Data!BB$2</f>
        <v>Q2'20</v>
      </c>
      <c r="BG5" s="76" t="str">
        <f>AppQt.Data!BC$2</f>
        <v>Q3'20</v>
      </c>
      <c r="BH5" s="76" t="str">
        <f>AppQt.Data!BD$2</f>
        <v>Q4'20</v>
      </c>
      <c r="BI5" s="76"/>
      <c r="BJ5" s="76" t="s">
        <v>12</v>
      </c>
    </row>
    <row r="6" spans="1:62" ht="13.8">
      <c r="A6" s="50"/>
      <c r="B6" s="89" t="s">
        <v>63</v>
      </c>
      <c r="C6" s="87">
        <f>IFERROR(IF($B$2="Tonnes",AppAn.Data!L129,(AppAn.Data!L129*ozton*AppAn.Data!L$6)/1000000),"-")</f>
        <v>1001.7119716659736</v>
      </c>
      <c r="D6" s="87">
        <f>IFERROR(IF($B$2="Tonnes",AppAn.Data!M129,(AppAn.Data!M129*ozton*AppAn.Data!M$6)/1000000),"-")</f>
        <v>974.0223724614923</v>
      </c>
      <c r="E6" s="87">
        <f>IFERROR(IF($B$2="Tonnes",AppAn.Data!N129,(AppAn.Data!N129*ozton*AppAn.Data!N$6)/1000000),"-")</f>
        <v>914.15116888348098</v>
      </c>
      <c r="F6" s="87">
        <f>IFERROR(IF($B$2="Tonnes",AppAn.Data!O129,(AppAn.Data!O129*ozton*AppAn.Data!O$6)/1000000),"-")</f>
        <v>958.58121583418369</v>
      </c>
      <c r="G6" s="87">
        <f>IFERROR(IF($B$2="Tonnes",AppAn.Data!P129,(AppAn.Data!P129*ozton*AppAn.Data!P$6)/1000000),"-")</f>
        <v>833.45355596156014</v>
      </c>
      <c r="H6" s="87">
        <f>IFERROR(IF($B$2="Tonnes",AppAn.Data!Q129,(AppAn.Data!Q129*ozton*AppAn.Data!Q$6)/1000000),"-")</f>
        <v>857.23853598051562</v>
      </c>
      <c r="I6" s="87">
        <f>IFERROR(IF($B$2="Tonnes",AppAn.Data!R129,(AppAn.Data!R129*ozton*AppAn.Data!R$6)/1000000),"-")</f>
        <v>666.08500000259323</v>
      </c>
      <c r="J6" s="87">
        <f>IFERROR(IF($B$2="Tonnes",AppAn.Data!S129,(AppAn.Data!S129*ozton*AppAn.Data!S$6)/1000000),"-")</f>
        <v>771.21693866797023</v>
      </c>
      <c r="K6" s="87">
        <f>IFERROR(IF($B$2="Tonnes",AppAn.Data!T129,(AppAn.Data!T129*ozton*AppAn.Data!T$6)/1000000),"-")</f>
        <v>760.40731446352811</v>
      </c>
      <c r="L6" s="87">
        <f>IFERROR(IF($B$2="Tonnes",AppAn.Data!U129,(AppAn.Data!U129*ozton*AppAn.Data!U$6)/1000000),"-")</f>
        <v>690.3953013818882</v>
      </c>
      <c r="M6" s="87">
        <f>IFERROR(IF($B$2="Tonnes",AppAn.Data!V129,(AppAn.Data!V129*ozton*AppAn.Data!V$6)/1000000),"-")</f>
        <v>446.36319411962774</v>
      </c>
      <c r="N6" s="88" t="str">
        <f t="shared" ref="N6:N45" si="0">IF(O6&lt;0,$A$2,IF(O6&gt;0,$A$1,"-"))</f>
        <v>▼</v>
      </c>
      <c r="O6" s="129">
        <f t="shared" ref="O6:O45" si="1">IF(AND(M6&gt;0,L6&gt;0),(M6/L6-1)*100,"-")</f>
        <v>-35.346721910448743</v>
      </c>
      <c r="P6" s="50"/>
      <c r="Q6" s="87">
        <f>IFERROR(IF($B$2="Tonnes",AppQt.Data!M154,(AppQt.Data!M154*ozton*AppQt.Data!M$7)/1000000),"-")</f>
        <v>269.41918909405962</v>
      </c>
      <c r="R6" s="87">
        <f>IFERROR(IF($B$2="Tonnes",AppQt.Data!N154,(AppQt.Data!N154*ozton*AppQt.Data!N$7)/1000000),"-")</f>
        <v>177.12255582056164</v>
      </c>
      <c r="S6" s="87">
        <f>IFERROR(IF($B$2="Tonnes",AppQt.Data!O154,(AppQt.Data!O154*ozton*AppQt.Data!O$7)/1000000),"-")</f>
        <v>259.41713216425154</v>
      </c>
      <c r="T6" s="87">
        <f>IFERROR(IF($B$2="Tonnes",AppQt.Data!P154,(AppQt.Data!P154*ozton*AppQt.Data!P$7)/1000000),"-")</f>
        <v>295.75309458710069</v>
      </c>
      <c r="U6" s="87">
        <f>IFERROR(IF($B$2="Tonnes",AppQt.Data!Q154,(AppQt.Data!Q154*ozton*AppQt.Data!Q$7)/1000000),"-")</f>
        <v>298.81864642178311</v>
      </c>
      <c r="V6" s="87">
        <f>IFERROR(IF($B$2="Tonnes",AppQt.Data!R154,(AppQt.Data!R154*ozton*AppQt.Data!R$7)/1000000),"-")</f>
        <v>290.84137563820263</v>
      </c>
      <c r="W6" s="87">
        <f>IFERROR(IF($B$2="Tonnes",AppQt.Data!S154,(AppQt.Data!S154*ozton*AppQt.Data!S$7)/1000000),"-")</f>
        <v>201.91416756336471</v>
      </c>
      <c r="X6" s="87">
        <f>IFERROR(IF($B$2="Tonnes",AppQt.Data!T154,(AppQt.Data!T154*ozton*AppQt.Data!T$7)/1000000),"-")</f>
        <v>182.44818283814183</v>
      </c>
      <c r="Y6" s="87">
        <f>IFERROR(IF($B$2="Tonnes",AppQt.Data!U154,(AppQt.Data!U154*ozton*AppQt.Data!U$7)/1000000),"-")</f>
        <v>212.48566287613826</v>
      </c>
      <c r="Z6" s="87">
        <f>IFERROR(IF($B$2="Tonnes",AppQt.Data!V154,(AppQt.Data!V154*ozton*AppQt.Data!V$7)/1000000),"-")</f>
        <v>191.47671904541374</v>
      </c>
      <c r="AA6" s="87">
        <f>IFERROR(IF($B$2="Tonnes",AppQt.Data!W154,(AppQt.Data!W154*ozton*AppQt.Data!W$7)/1000000),"-")</f>
        <v>232.04073814487529</v>
      </c>
      <c r="AB6" s="87">
        <f>IFERROR(IF($B$2="Tonnes",AppQt.Data!X154,(AppQt.Data!X154*ozton*AppQt.Data!X$7)/1000000),"-")</f>
        <v>278.14804881705351</v>
      </c>
      <c r="AC6" s="87">
        <f>IFERROR(IF($B$2="Tonnes",AppQt.Data!Y154,(AppQt.Data!Y154*ozton*AppQt.Data!Y$7)/1000000),"-")</f>
        <v>235.28543887764255</v>
      </c>
      <c r="AD6" s="87">
        <f>IFERROR(IF($B$2="Tonnes",AppQt.Data!Z154,(AppQt.Data!Z154*ozton*AppQt.Data!Z$7)/1000000),"-")</f>
        <v>321.67347682184931</v>
      </c>
      <c r="AE6" s="87">
        <f>IFERROR(IF($B$2="Tonnes",AppQt.Data!AA154,(AppQt.Data!AA154*ozton*AppQt.Data!AA$7)/1000000),"-")</f>
        <v>197.64458278885763</v>
      </c>
      <c r="AF6" s="87">
        <f>IFERROR(IF($B$2="Tonnes",AppQt.Data!AB154,(AppQt.Data!AB154*ozton*AppQt.Data!AB$7)/1000000),"-")</f>
        <v>203.97771734583421</v>
      </c>
      <c r="AG6" s="87">
        <f>IFERROR(IF($B$2="Tonnes",AppQt.Data!AC154,(AppQt.Data!AC154*ozton*AppQt.Data!AC$7)/1000000),"-")</f>
        <v>166.37743544556565</v>
      </c>
      <c r="AH6" s="87">
        <f>IFERROR(IF($B$2="Tonnes",AppQt.Data!AD154,(AppQt.Data!AD154*ozton*AppQt.Data!AD$7)/1000000),"-")</f>
        <v>203.91609699563469</v>
      </c>
      <c r="AI6" s="87">
        <f>IFERROR(IF($B$2="Tonnes",AppQt.Data!AE154,(AppQt.Data!AE154*ozton*AppQt.Data!AE$7)/1000000),"-")</f>
        <v>237.06020386225163</v>
      </c>
      <c r="AJ6" s="87">
        <f>IFERROR(IF($B$2="Tonnes",AppQt.Data!AF154,(AppQt.Data!AF154*ozton*AppQt.Data!AF$7)/1000000),"-")</f>
        <v>226.09981965810826</v>
      </c>
      <c r="AK6" s="87">
        <f>IFERROR(IF($B$2="Tonnes",AppQt.Data!AG154,(AppQt.Data!AG154*ozton*AppQt.Data!AG$7)/1000000),"-")</f>
        <v>190.74704337519171</v>
      </c>
      <c r="AL6" s="87">
        <f>IFERROR(IF($B$2="Tonnes",AppQt.Data!AH154,(AppQt.Data!AH154*ozton*AppQt.Data!AH$7)/1000000),"-")</f>
        <v>159.16461357340742</v>
      </c>
      <c r="AM6" s="87">
        <f>IFERROR(IF($B$2="Tonnes",AppQt.Data!AI154,(AppQt.Data!AI154*ozton*AppQt.Data!AI$7)/1000000),"-")</f>
        <v>271.17751859226001</v>
      </c>
      <c r="AN6" s="87">
        <f>IFERROR(IF($B$2="Tonnes",AppQt.Data!AJ154,(AppQt.Data!AJ154*ozton*AppQt.Data!AJ$7)/1000000),"-")</f>
        <v>236.14936043965648</v>
      </c>
      <c r="AO6" s="87">
        <f>IFERROR(IF($B$2="Tonnes",AppQt.Data!AK154,(AppQt.Data!AK154*ozton*AppQt.Data!AK$7)/1000000),"-")</f>
        <v>107.23890971271256</v>
      </c>
      <c r="AP6" s="87">
        <f>IFERROR(IF($B$2="Tonnes",AppQt.Data!AL154,(AppQt.Data!AL154*ozton*AppQt.Data!AL$7)/1000000),"-")</f>
        <v>122.09521847662704</v>
      </c>
      <c r="AQ6" s="87">
        <f>IFERROR(IF($B$2="Tonnes",AppQt.Data!AM154,(AppQt.Data!AM154*ozton*AppQt.Data!AM$7)/1000000),"-")</f>
        <v>192.77924085804847</v>
      </c>
      <c r="AR6" s="87">
        <f>IFERROR(IF($B$2="Tonnes",AppQt.Data!AN154,(AppQt.Data!AN154*ozton*AppQt.Data!AN$7)/1000000),"-")</f>
        <v>243.97163095520526</v>
      </c>
      <c r="AS6" s="87">
        <f>IFERROR(IF($B$2="Tonnes",AppQt.Data!AO154,(AppQt.Data!AO154*ozton*AppQt.Data!AO$7)/1000000),"-")</f>
        <v>160.79853018310081</v>
      </c>
      <c r="AT6" s="87">
        <f>IFERROR(IF($B$2="Tonnes",AppQt.Data!AP154,(AppQt.Data!AP154*ozton*AppQt.Data!AP$7)/1000000),"-")</f>
        <v>202.50720316678803</v>
      </c>
      <c r="AU6" s="87">
        <f>IFERROR(IF($B$2="Tonnes",AppQt.Data!AQ154,(AppQt.Data!AQ154*ozton*AppQt.Data!AQ$7)/1000000),"-")</f>
        <v>165.83506382350748</v>
      </c>
      <c r="AV6" s="87">
        <f>IFERROR(IF($B$2="Tonnes",AppQt.Data!AR154,(AppQt.Data!AR154*ozton*AppQt.Data!AR$7)/1000000),"-")</f>
        <v>242.07614149457393</v>
      </c>
      <c r="AW6" s="87">
        <f>IFERROR(IF($B$2="Tonnes",AppQt.Data!AS154,(AppQt.Data!AS154*ozton*AppQt.Data!AS$7)/1000000),"-")</f>
        <v>151.52799149617968</v>
      </c>
      <c r="AX6" s="87">
        <f>IFERROR(IF($B$2="Tonnes",AppQt.Data!AT154,(AppQt.Data!AT154*ozton*AppQt.Data!AT$7)/1000000),"-")</f>
        <v>189.24451433261939</v>
      </c>
      <c r="AY6" s="87">
        <f>IFERROR(IF($B$2="Tonnes",AppQt.Data!AU154,(AppQt.Data!AU154*ozton*AppQt.Data!AU$7)/1000000),"-")</f>
        <v>183.15636748412948</v>
      </c>
      <c r="AZ6" s="87">
        <f>IFERROR(IF($B$2="Tonnes",AppQt.Data!AV154,(AppQt.Data!AV154*ozton*AppQt.Data!AV$7)/1000000),"-")</f>
        <v>236.47844115059956</v>
      </c>
      <c r="BA6" s="87">
        <f>IFERROR(IF($B$2="Tonnes",AppQt.Data!AW154,(AppQt.Data!AW154*ozton*AppQt.Data!AW$7)/1000000),"-")</f>
        <v>159.03445634022688</v>
      </c>
      <c r="BB6" s="87">
        <f>IFERROR(IF($B$2="Tonnes",AppQt.Data!AX154,(AppQt.Data!AX154*ozton*AppQt.Data!AX$7)/1000000),"-")</f>
        <v>213.16708037718047</v>
      </c>
      <c r="BC6" s="87">
        <f>IFERROR(IF($B$2="Tonnes",AppQt.Data!AY154,(AppQt.Data!AY154*ozton*AppQt.Data!AY$7)/1000000),"-")</f>
        <v>123.90590959468416</v>
      </c>
      <c r="BD6" s="87">
        <f>IFERROR(IF($B$2="Tonnes",AppQt.Data!AZ154,(AppQt.Data!AZ154*ozton*AppQt.Data!AZ$7)/1000000),"-")</f>
        <v>194.28785506979671</v>
      </c>
      <c r="BE6" s="87">
        <f>IFERROR(IF($B$2="Tonnes",AppQt.Data!BA154,(AppQt.Data!BA154*ozton*AppQt.Data!BA$7)/1000000),"-")</f>
        <v>101.91339481449427</v>
      </c>
      <c r="BF6" s="87">
        <f>IFERROR(IF($B$2="Tonnes",AppQt.Data!BB154,(AppQt.Data!BB154*ozton*AppQt.Data!BB$7)/1000000),"-")</f>
        <v>63.731608635046534</v>
      </c>
      <c r="BG6" s="87">
        <f>IFERROR(IF($B$2="Tonnes",AppQt.Data!BC154,(AppQt.Data!BC154*ozton*AppQt.Data!BC$7)/1000000),"-")</f>
        <v>94.561913707034734</v>
      </c>
      <c r="BH6" s="87">
        <f>IFERROR(IF($B$2="Tonnes",AppQt.Data!BD154,(AppQt.Data!BD154*ozton*AppQt.Data!BD$7)/1000000),"-")</f>
        <v>186.15627696305225</v>
      </c>
      <c r="BI6" s="88" t="str">
        <f>IF(BJ6&lt;0,$A$2,IF(BJ6&gt;0,$A$1,"-"))</f>
        <v>▼</v>
      </c>
      <c r="BJ6" s="129">
        <f t="shared" ref="BJ6:BJ45" si="2">IF(AND(ISNUMBER(BH6),ISNUMBER(BD6),BH6&gt;0,BD6&gt;0,(BH6/BD6-1)*100&lt;300),(BH6/BD6-1)*100,IF(AND(ISNUMBER(BH6),ISNUMBER(BD6),BH6&gt;0,BD6&gt;0,(BH6/BD6-1)*100&gt;300),"&gt;300","-"))</f>
        <v>-4.1853249673394322</v>
      </c>
    </row>
    <row r="7" spans="1:62" ht="13.8">
      <c r="A7" s="50"/>
      <c r="B7" s="91" t="s">
        <v>64</v>
      </c>
      <c r="C7" s="87">
        <f>IFERROR(IF($B$2="Tonnes",AppAn.Data!L130,(AppAn.Data!L130*ozton*AppAn.Data!L$6)/1000000),"-")</f>
        <v>33.829500137262073</v>
      </c>
      <c r="D7" s="87">
        <f>IFERROR(IF($B$2="Tonnes",AppAn.Data!M130,(AppAn.Data!M130*ozton*AppAn.Data!M$6)/1000000),"-")</f>
        <v>39.946141490228904</v>
      </c>
      <c r="E7" s="87">
        <f>IFERROR(IF($B$2="Tonnes",AppAn.Data!N130,(AppAn.Data!N130*ozton*AppAn.Data!N$6)/1000000),"-")</f>
        <v>39.390174213503357</v>
      </c>
      <c r="F7" s="87">
        <f>IFERROR(IF($B$2="Tonnes",AppAn.Data!O130,(AppAn.Data!O130*ozton*AppAn.Data!O$6)/1000000),"-")</f>
        <v>44.245923145083871</v>
      </c>
      <c r="G7" s="87">
        <f>IFERROR(IF($B$2="Tonnes",AppAn.Data!P130,(AppAn.Data!P130*ozton*AppAn.Data!P$6)/1000000),"-")</f>
        <v>35.779776352061432</v>
      </c>
      <c r="H7" s="87">
        <f>IFERROR(IF($B$2="Tonnes",AppAn.Data!Q130,(AppAn.Data!Q130*ozton*AppAn.Data!Q$6)/1000000),"-")</f>
        <v>37.639769814692798</v>
      </c>
      <c r="I7" s="87">
        <f>IFERROR(IF($B$2="Tonnes",AppAn.Data!R130,(AppAn.Data!R130*ozton*AppAn.Data!R$6)/1000000),"-")</f>
        <v>42.243682626571143</v>
      </c>
      <c r="J7" s="87">
        <f>IFERROR(IF($B$2="Tonnes",AppAn.Data!S130,(AppAn.Data!S130*ozton*AppAn.Data!S$6)/1000000),"-")</f>
        <v>44.929617051992238</v>
      </c>
      <c r="K7" s="87">
        <f>IFERROR(IF($B$2="Tonnes",AppAn.Data!T130,(AppAn.Data!T130*ozton*AppAn.Data!T$6)/1000000),"-")</f>
        <v>40.172315030232589</v>
      </c>
      <c r="L7" s="87">
        <f>IFERROR(IF($B$2="Tonnes",AppAn.Data!U130,(AppAn.Data!U130*ozton*AppAn.Data!U$6)/1000000),"-")</f>
        <v>38.038190719625618</v>
      </c>
      <c r="M7" s="87">
        <f>IFERROR(IF($B$2="Tonnes",AppAn.Data!V130,(AppAn.Data!V130*ozton*AppAn.Data!V$6)/1000000),"-")</f>
        <v>28.759723179548683</v>
      </c>
      <c r="N7" s="88" t="str">
        <f t="shared" si="0"/>
        <v>▼</v>
      </c>
      <c r="O7" s="129">
        <f t="shared" si="1"/>
        <v>-24.392504912936765</v>
      </c>
      <c r="P7" s="50"/>
      <c r="Q7" s="87">
        <f>IFERROR(IF($B$2="Tonnes",AppQt.Data!M155,(AppQt.Data!M155*ozton*AppQt.Data!M$7)/1000000),"-")</f>
        <v>16.80858116764275</v>
      </c>
      <c r="R7" s="87">
        <f>IFERROR(IF($B$2="Tonnes",AppQt.Data!N155,(AppQt.Data!N155*ozton*AppQt.Data!N$7)/1000000),"-")</f>
        <v>3.3150132686676423</v>
      </c>
      <c r="S7" s="87">
        <f>IFERROR(IF($B$2="Tonnes",AppQt.Data!O155,(AppQt.Data!O155*ozton*AppQt.Data!O$7)/1000000),"-")</f>
        <v>10.95047927342606</v>
      </c>
      <c r="T7" s="87">
        <f>IFERROR(IF($B$2="Tonnes",AppQt.Data!P155,(AppQt.Data!P155*ozton*AppQt.Data!P$7)/1000000),"-")</f>
        <v>2.7554264275256219</v>
      </c>
      <c r="U7" s="87">
        <f>IFERROR(IF($B$2="Tonnes",AppQt.Data!Q155,(AppQt.Data!Q155*ozton*AppQt.Data!Q$7)/1000000),"-")</f>
        <v>14.796621542176091</v>
      </c>
      <c r="V7" s="87">
        <f>IFERROR(IF($B$2="Tonnes",AppQt.Data!R155,(AppQt.Data!R155*ozton*AppQt.Data!R$7)/1000000),"-")</f>
        <v>9.3510163539248055</v>
      </c>
      <c r="W7" s="87">
        <f>IFERROR(IF($B$2="Tonnes",AppQt.Data!S155,(AppQt.Data!S155*ozton*AppQt.Data!S$7)/1000000),"-")</f>
        <v>8.4943005963605245</v>
      </c>
      <c r="X7" s="87">
        <f>IFERROR(IF($B$2="Tonnes",AppQt.Data!T155,(AppQt.Data!T155*ozton*AppQt.Data!T$7)/1000000),"-")</f>
        <v>7.3042029977674794</v>
      </c>
      <c r="Y7" s="87">
        <f>IFERROR(IF($B$2="Tonnes",AppQt.Data!U155,(AppQt.Data!U155*ozton*AppQt.Data!U$7)/1000000),"-")</f>
        <v>13.340676370611659</v>
      </c>
      <c r="Z7" s="87">
        <f>IFERROR(IF($B$2="Tonnes",AppQt.Data!V155,(AppQt.Data!V155*ozton*AppQt.Data!V$7)/1000000),"-")</f>
        <v>7.9194895415799698</v>
      </c>
      <c r="AA7" s="87">
        <f>IFERROR(IF($B$2="Tonnes",AppQt.Data!W155,(AppQt.Data!W155*ozton*AppQt.Data!W$7)/1000000),"-")</f>
        <v>9.0847520246024054</v>
      </c>
      <c r="AB7" s="87">
        <f>IFERROR(IF($B$2="Tonnes",AppQt.Data!X155,(AppQt.Data!X155*ozton*AppQt.Data!X$7)/1000000),"-")</f>
        <v>9.0452562767093188</v>
      </c>
      <c r="AC7" s="87">
        <f>IFERROR(IF($B$2="Tonnes",AppQt.Data!Y155,(AppQt.Data!Y155*ozton*AppQt.Data!Y$7)/1000000),"-")</f>
        <v>9.6869980042441401</v>
      </c>
      <c r="AD7" s="87">
        <f>IFERROR(IF($B$2="Tonnes",AppQt.Data!Z155,(AppQt.Data!Z155*ozton*AppQt.Data!Z$7)/1000000),"-")</f>
        <v>13.325263197251417</v>
      </c>
      <c r="AE7" s="87">
        <f>IFERROR(IF($B$2="Tonnes",AppQt.Data!AA155,(AppQt.Data!AA155*ozton*AppQt.Data!AA$7)/1000000),"-")</f>
        <v>10.837657497347411</v>
      </c>
      <c r="AF7" s="87">
        <f>IFERROR(IF($B$2="Tonnes",AppQt.Data!AB155,(AppQt.Data!AB155*ozton*AppQt.Data!AB$7)/1000000),"-")</f>
        <v>10.396004446240905</v>
      </c>
      <c r="AG7" s="87">
        <f>IFERROR(IF($B$2="Tonnes",AppQt.Data!AC155,(AppQt.Data!AC155*ozton*AppQt.Data!AC$7)/1000000),"-")</f>
        <v>7.1039513338722706</v>
      </c>
      <c r="AH7" s="87">
        <f>IFERROR(IF($B$2="Tonnes",AppQt.Data!AD155,(AppQt.Data!AD155*ozton*AppQt.Data!AD$7)/1000000),"-")</f>
        <v>10.226690038399354</v>
      </c>
      <c r="AI7" s="87">
        <f>IFERROR(IF($B$2="Tonnes",AppQt.Data!AE155,(AppQt.Data!AE155*ozton*AppQt.Data!AE$7)/1000000),"-")</f>
        <v>8.7051466248989477</v>
      </c>
      <c r="AJ7" s="87">
        <f>IFERROR(IF($B$2="Tonnes",AppQt.Data!AF155,(AppQt.Data!AF155*ozton*AppQt.Data!AF$7)/1000000),"-")</f>
        <v>9.7439883548908632</v>
      </c>
      <c r="AK7" s="87">
        <f>IFERROR(IF($B$2="Tonnes",AppQt.Data!AG155,(AppQt.Data!AG155*ozton*AppQt.Data!AG$7)/1000000),"-")</f>
        <v>8.3737949749393685</v>
      </c>
      <c r="AL7" s="87">
        <f>IFERROR(IF($B$2="Tonnes",AppQt.Data!AH155,(AppQt.Data!AH155*ozton*AppQt.Data!AH$7)/1000000),"-")</f>
        <v>9.152209251717867</v>
      </c>
      <c r="AM7" s="87">
        <f>IFERROR(IF($B$2="Tonnes",AppQt.Data!AI155,(AppQt.Data!AI155*ozton*AppQt.Data!AI$7)/1000000),"-")</f>
        <v>9.5865053023443796</v>
      </c>
      <c r="AN7" s="87">
        <f>IFERROR(IF($B$2="Tonnes",AppQt.Data!AJ155,(AppQt.Data!AJ155*ozton*AppQt.Data!AJ$7)/1000000),"-")</f>
        <v>10.527260285691188</v>
      </c>
      <c r="AO7" s="87">
        <f>IFERROR(IF($B$2="Tonnes",AppQt.Data!AK155,(AppQt.Data!AK155*ozton*AppQt.Data!AK$7)/1000000),"-")</f>
        <v>9.8268100673726764</v>
      </c>
      <c r="AP7" s="87">
        <f>IFERROR(IF($B$2="Tonnes",AppQt.Data!AL155,(AppQt.Data!AL155*ozton*AppQt.Data!AL$7)/1000000),"-")</f>
        <v>10.382512955143493</v>
      </c>
      <c r="AQ7" s="87">
        <f>IFERROR(IF($B$2="Tonnes",AppQt.Data!AM155,(AppQt.Data!AM155*ozton*AppQt.Data!AM$7)/1000000),"-")</f>
        <v>10.286072087485852</v>
      </c>
      <c r="AR7" s="87">
        <f>IFERROR(IF($B$2="Tonnes",AppQt.Data!AN155,(AppQt.Data!AN155*ozton*AppQt.Data!AN$7)/1000000),"-")</f>
        <v>11.748287516569118</v>
      </c>
      <c r="AS7" s="87">
        <f>IFERROR(IF($B$2="Tonnes",AppQt.Data!AO155,(AppQt.Data!AO155*ozton*AppQt.Data!AO$7)/1000000),"-")</f>
        <v>10.05034626872013</v>
      </c>
      <c r="AT7" s="87">
        <f>IFERROR(IF($B$2="Tonnes",AppQt.Data!AP155,(AppQt.Data!AP155*ozton*AppQt.Data!AP$7)/1000000),"-")</f>
        <v>11.078864768369442</v>
      </c>
      <c r="AU7" s="87">
        <f>IFERROR(IF($B$2="Tonnes",AppQt.Data!AQ155,(AppQt.Data!AQ155*ozton*AppQt.Data!AQ$7)/1000000),"-")</f>
        <v>10.165031274062246</v>
      </c>
      <c r="AV7" s="87">
        <f>IFERROR(IF($B$2="Tonnes",AppQt.Data!AR155,(AppQt.Data!AR155*ozton*AppQt.Data!AR$7)/1000000),"-")</f>
        <v>13.635374740840419</v>
      </c>
      <c r="AW7" s="87">
        <f>IFERROR(IF($B$2="Tonnes",AppQt.Data!AS155,(AppQt.Data!AS155*ozton*AppQt.Data!AS$7)/1000000),"-")</f>
        <v>10.540646554128845</v>
      </c>
      <c r="AX7" s="87">
        <f>IFERROR(IF($B$2="Tonnes",AppQt.Data!AT155,(AppQt.Data!AT155*ozton*AppQt.Data!AT$7)/1000000),"-")</f>
        <v>9.860197886206711</v>
      </c>
      <c r="AY7" s="87">
        <f>IFERROR(IF($B$2="Tonnes",AppQt.Data!AU155,(AppQt.Data!AU155*ozton*AppQt.Data!AU$7)/1000000),"-")</f>
        <v>8.9668326557782123</v>
      </c>
      <c r="AZ7" s="87">
        <f>IFERROR(IF($B$2="Tonnes",AppQt.Data!AV155,(AppQt.Data!AV155*ozton*AppQt.Data!AV$7)/1000000),"-")</f>
        <v>10.804637934118819</v>
      </c>
      <c r="BA7" s="87">
        <f>IFERROR(IF($B$2="Tonnes",AppQt.Data!AW155,(AppQt.Data!AW155*ozton*AppQt.Data!AW$7)/1000000),"-")</f>
        <v>11.85071120954173</v>
      </c>
      <c r="BB7" s="87">
        <f>IFERROR(IF($B$2="Tonnes",AppQt.Data!AX155,(AppQt.Data!AX155*ozton*AppQt.Data!AX$7)/1000000),"-")</f>
        <v>9.540757180792955</v>
      </c>
      <c r="BC7" s="87">
        <f>IFERROR(IF($B$2="Tonnes",AppQt.Data!AY155,(AppQt.Data!AY155*ozton*AppQt.Data!AY$7)/1000000),"-")</f>
        <v>7.1379661246225714</v>
      </c>
      <c r="BD7" s="87">
        <f>IFERROR(IF($B$2="Tonnes",AppQt.Data!AZ155,(AppQt.Data!AZ155*ozton*AppQt.Data!AZ$7)/1000000),"-")</f>
        <v>9.508756204668364</v>
      </c>
      <c r="BE7" s="87">
        <f>IFERROR(IF($B$2="Tonnes",AppQt.Data!BA155,(AppQt.Data!BA155*ozton*AppQt.Data!BA$7)/1000000),"-")</f>
        <v>11.263843979959429</v>
      </c>
      <c r="BF7" s="87">
        <f>IFERROR(IF($B$2="Tonnes",AppQt.Data!BB155,(AppQt.Data!BB155*ozton*AppQt.Data!BB$7)/1000000),"-")</f>
        <v>2.2675392951982385</v>
      </c>
      <c r="BG7" s="87">
        <f>IFERROR(IF($B$2="Tonnes",AppQt.Data!BC155,(AppQt.Data!BC155*ozton*AppQt.Data!BC$7)/1000000),"-")</f>
        <v>6.3008132836022206</v>
      </c>
      <c r="BH7" s="87">
        <f>IFERROR(IF($B$2="Tonnes",AppQt.Data!BD155,(AppQt.Data!BD155*ozton*AppQt.Data!BD$7)/1000000),"-")</f>
        <v>8.9275266207887967</v>
      </c>
      <c r="BI7" s="88" t="str">
        <f t="shared" ref="BI7:BI45" si="3">IF(BJ7&lt;0,$A$2,IF(BJ7&gt;0,$A$1,"-"))</f>
        <v>▼</v>
      </c>
      <c r="BJ7" s="129">
        <f t="shared" si="2"/>
        <v>-6.1125721531719357</v>
      </c>
    </row>
    <row r="8" spans="1:62" ht="13.8">
      <c r="A8" s="50"/>
      <c r="B8" s="89" t="s">
        <v>134</v>
      </c>
      <c r="C8" s="87">
        <f>IFERROR(IF($B$2="Tonnes",AppAn.Data!L131,(AppAn.Data!L131*ozton*AppAn.Data!L$6)/1000000),"-")</f>
        <v>0</v>
      </c>
      <c r="D8" s="87">
        <f>IFERROR(IF($B$2="Tonnes",AppAn.Data!M131,(AppAn.Data!M131*ozton*AppAn.Data!M$6)/1000000),"-")</f>
        <v>0</v>
      </c>
      <c r="E8" s="87">
        <f>IFERROR(IF($B$2="Tonnes",AppAn.Data!N131,(AppAn.Data!N131*ozton*AppAn.Data!N$6)/1000000),"-")</f>
        <v>0</v>
      </c>
      <c r="F8" s="87">
        <f>IFERROR(IF($B$2="Tonnes",AppAn.Data!O131,(AppAn.Data!O131*ozton*AppAn.Data!O$6)/1000000),"-")</f>
        <v>0</v>
      </c>
      <c r="G8" s="87">
        <f>IFERROR(IF($B$2="Tonnes",AppAn.Data!P131,(AppAn.Data!P131*ozton*AppAn.Data!P$6)/1000000),"-")</f>
        <v>9.1224999999999987</v>
      </c>
      <c r="H8" s="87">
        <f>IFERROR(IF($B$2="Tonnes",AppAn.Data!Q131,(AppAn.Data!Q131*ozton*AppAn.Data!Q$6)/1000000),"-")</f>
        <v>10.66085</v>
      </c>
      <c r="I8" s="87">
        <f>IFERROR(IF($B$2="Tonnes",AppAn.Data!R131,(AppAn.Data!R131*ozton*AppAn.Data!R$6)/1000000),"-")</f>
        <v>10.471097299999997</v>
      </c>
      <c r="J8" s="87">
        <f>IFERROR(IF($B$2="Tonnes",AppAn.Data!S131,(AppAn.Data!S131*ozton*AppAn.Data!S$6)/1000000),"-")</f>
        <v>11.181414629999999</v>
      </c>
      <c r="K8" s="87">
        <f>IFERROR(IF($B$2="Tonnes",AppAn.Data!T131,(AppAn.Data!T131*ozton*AppAn.Data!T$6)/1000000),"-")</f>
        <v>9.6047718610000015</v>
      </c>
      <c r="L8" s="87">
        <f>IFERROR(IF($B$2="Tonnes",AppAn.Data!U131,(AppAn.Data!U131*ozton*AppAn.Data!U$6)/1000000),"-")</f>
        <v>7.8870487193700001</v>
      </c>
      <c r="M8" s="87">
        <f>IFERROR(IF($B$2="Tonnes",AppAn.Data!V131,(AppAn.Data!V131*ozton*AppAn.Data!V$6)/1000000),"-")</f>
        <v>4.2723289511385003</v>
      </c>
      <c r="N8" s="88" t="str">
        <f t="shared" si="0"/>
        <v>▼</v>
      </c>
      <c r="O8" s="129">
        <f t="shared" si="1"/>
        <v>-45.831082028871194</v>
      </c>
      <c r="P8" s="50"/>
      <c r="Q8" s="87">
        <f>IFERROR(IF($B$2="Tonnes",AppQt.Data!M156,(AppQt.Data!M156*ozton*AppQt.Data!M$7)/1000000),"-")</f>
        <v>0</v>
      </c>
      <c r="R8" s="87">
        <f>IFERROR(IF($B$2="Tonnes",AppQt.Data!N156,(AppQt.Data!N156*ozton*AppQt.Data!N$7)/1000000),"-")</f>
        <v>0</v>
      </c>
      <c r="S8" s="87">
        <f>IFERROR(IF($B$2="Tonnes",AppQt.Data!O156,(AppQt.Data!O156*ozton*AppQt.Data!O$7)/1000000),"-")</f>
        <v>0</v>
      </c>
      <c r="T8" s="87">
        <f>IFERROR(IF($B$2="Tonnes",AppQt.Data!P156,(AppQt.Data!P156*ozton*AppQt.Data!P$7)/1000000),"-")</f>
        <v>0</v>
      </c>
      <c r="U8" s="87">
        <f>IFERROR(IF($B$2="Tonnes",AppQt.Data!Q156,(AppQt.Data!Q156*ozton*AppQt.Data!Q$7)/1000000),"-")</f>
        <v>0</v>
      </c>
      <c r="V8" s="87">
        <f>IFERROR(IF($B$2="Tonnes",AppQt.Data!R156,(AppQt.Data!R156*ozton*AppQt.Data!R$7)/1000000),"-")</f>
        <v>0</v>
      </c>
      <c r="W8" s="87">
        <f>IFERROR(IF($B$2="Tonnes",AppQt.Data!S156,(AppQt.Data!S156*ozton*AppQt.Data!S$7)/1000000),"-")</f>
        <v>0</v>
      </c>
      <c r="X8" s="87">
        <f>IFERROR(IF($B$2="Tonnes",AppQt.Data!T156,(AppQt.Data!T156*ozton*AppQt.Data!T$7)/1000000),"-")</f>
        <v>0</v>
      </c>
      <c r="Y8" s="87">
        <f>IFERROR(IF($B$2="Tonnes",AppQt.Data!U156,(AppQt.Data!U156*ozton*AppQt.Data!U$7)/1000000),"-")</f>
        <v>0</v>
      </c>
      <c r="Z8" s="87">
        <f>IFERROR(IF($B$2="Tonnes",AppQt.Data!V156,(AppQt.Data!V156*ozton*AppQt.Data!V$7)/1000000),"-")</f>
        <v>0</v>
      </c>
      <c r="AA8" s="87">
        <f>IFERROR(IF($B$2="Tonnes",AppQt.Data!W156,(AppQt.Data!W156*ozton*AppQt.Data!W$7)/1000000),"-")</f>
        <v>0</v>
      </c>
      <c r="AB8" s="87">
        <f>IFERROR(IF($B$2="Tonnes",AppQt.Data!X156,(AppQt.Data!X156*ozton*AppQt.Data!X$7)/1000000),"-")</f>
        <v>0</v>
      </c>
      <c r="AC8" s="87">
        <f>IFERROR(IF($B$2="Tonnes",AppQt.Data!Y156,(AppQt.Data!Y156*ozton*AppQt.Data!Y$7)/1000000),"-")</f>
        <v>0</v>
      </c>
      <c r="AD8" s="87">
        <f>IFERROR(IF($B$2="Tonnes",AppQt.Data!Z156,(AppQt.Data!Z156*ozton*AppQt.Data!Z$7)/1000000),"-")</f>
        <v>0</v>
      </c>
      <c r="AE8" s="87">
        <f>IFERROR(IF($B$2="Tonnes",AppQt.Data!AA156,(AppQt.Data!AA156*ozton*AppQt.Data!AA$7)/1000000),"-")</f>
        <v>0</v>
      </c>
      <c r="AF8" s="87">
        <f>IFERROR(IF($B$2="Tonnes",AppQt.Data!AB156,(AppQt.Data!AB156*ozton*AppQt.Data!AB$7)/1000000),"-")</f>
        <v>0</v>
      </c>
      <c r="AG8" s="87">
        <f>IFERROR(IF($B$2="Tonnes",AppQt.Data!AC156,(AppQt.Data!AC156*ozton*AppQt.Data!AC$7)/1000000),"-")</f>
        <v>2.6824999999999997</v>
      </c>
      <c r="AH8" s="87">
        <f>IFERROR(IF($B$2="Tonnes",AppQt.Data!AD156,(AppQt.Data!AD156*ozton*AppQt.Data!AD$7)/1000000),"-")</f>
        <v>2.7679999999999998</v>
      </c>
      <c r="AI8" s="87">
        <f>IFERROR(IF($B$2="Tonnes",AppQt.Data!AE156,(AppQt.Data!AE156*ozton*AppQt.Data!AE$7)/1000000),"-")</f>
        <v>1.911</v>
      </c>
      <c r="AJ8" s="87">
        <f>IFERROR(IF($B$2="Tonnes",AppQt.Data!AF156,(AppQt.Data!AF156*ozton*AppQt.Data!AF$7)/1000000),"-")</f>
        <v>1.7610000000000001</v>
      </c>
      <c r="AK8" s="87">
        <f>IFERROR(IF($B$2="Tonnes",AppQt.Data!AG156,(AppQt.Data!AG156*ozton*AppQt.Data!AG$7)/1000000),"-")</f>
        <v>3.1257499999999996</v>
      </c>
      <c r="AL8" s="87">
        <f>IFERROR(IF($B$2="Tonnes",AppQt.Data!AH156,(AppQt.Data!AH156*ozton*AppQt.Data!AH$7)/1000000),"-")</f>
        <v>3.0254400000000001</v>
      </c>
      <c r="AM8" s="87">
        <f>IFERROR(IF($B$2="Tonnes",AppQt.Data!AI156,(AppQt.Data!AI156*ozton*AppQt.Data!AI$7)/1000000),"-")</f>
        <v>2.1539499999999996</v>
      </c>
      <c r="AN8" s="87">
        <f>IFERROR(IF($B$2="Tonnes",AppQt.Data!AJ156,(AppQt.Data!AJ156*ozton*AppQt.Data!AJ$7)/1000000),"-")</f>
        <v>2.3557100000000002</v>
      </c>
      <c r="AO8" s="87">
        <f>IFERROR(IF($B$2="Tonnes",AppQt.Data!AK156,(AppQt.Data!AK156*ozton*AppQt.Data!AK$7)/1000000),"-")</f>
        <v>2.5886599999999995</v>
      </c>
      <c r="AP8" s="87">
        <f>IFERROR(IF($B$2="Tonnes",AppQt.Data!AL156,(AppQt.Data!AL156*ozton*AppQt.Data!AL$7)/1000000),"-")</f>
        <v>3.2657120000000002</v>
      </c>
      <c r="AQ8" s="87">
        <f>IFERROR(IF($B$2="Tonnes",AppQt.Data!AM156,(AppQt.Data!AM156*ozton*AppQt.Data!AM$7)/1000000),"-")</f>
        <v>2.2862354999999992</v>
      </c>
      <c r="AR8" s="87">
        <f>IFERROR(IF($B$2="Tonnes",AppQt.Data!AN156,(AppQt.Data!AN156*ozton*AppQt.Data!AN$7)/1000000),"-")</f>
        <v>2.3304897999999996</v>
      </c>
      <c r="AS8" s="87">
        <f>IFERROR(IF($B$2="Tonnes",AppQt.Data!AO156,(AppQt.Data!AO156*ozton*AppQt.Data!AO$7)/1000000),"-")</f>
        <v>2.700593</v>
      </c>
      <c r="AT8" s="87">
        <f>IFERROR(IF($B$2="Tonnes",AppQt.Data!AP156,(AppQt.Data!AP156*ozton*AppQt.Data!AP$7)/1000000),"-")</f>
        <v>2.8108551999999998</v>
      </c>
      <c r="AU8" s="87">
        <f>IFERROR(IF($B$2="Tonnes",AppQt.Data!AQ156,(AppQt.Data!AQ156*ozton*AppQt.Data!AQ$7)/1000000),"-")</f>
        <v>2.4388051999999996</v>
      </c>
      <c r="AV8" s="87">
        <f>IFERROR(IF($B$2="Tonnes",AppQt.Data!AR156,(AppQt.Data!AR156*ozton*AppQt.Data!AR$7)/1000000),"-")</f>
        <v>3.2311612300000001</v>
      </c>
      <c r="AW8" s="87">
        <f>IFERROR(IF($B$2="Tonnes",AppQt.Data!AS156,(AppQt.Data!AS156*ozton*AppQt.Data!AS$7)/1000000),"-")</f>
        <v>2.1435040499999998</v>
      </c>
      <c r="AX8" s="87">
        <f>IFERROR(IF($B$2="Tonnes",AppQt.Data!AT156,(AppQt.Data!AT156*ozton*AppQt.Data!AT$7)/1000000),"-")</f>
        <v>2.2556414</v>
      </c>
      <c r="AY8" s="87">
        <f>IFERROR(IF($B$2="Tonnes",AppQt.Data!AU156,(AppQt.Data!AU156*ozton*AppQt.Data!AU$7)/1000000),"-")</f>
        <v>2.5055813040000001</v>
      </c>
      <c r="AZ8" s="87">
        <f>IFERROR(IF($B$2="Tonnes",AppQt.Data!AV156,(AppQt.Data!AV156*ozton*AppQt.Data!AV$7)/1000000),"-")</f>
        <v>2.7000451070000007</v>
      </c>
      <c r="BA8" s="87">
        <f>IFERROR(IF($B$2="Tonnes",AppQt.Data!AW156,(AppQt.Data!AW156*ozton*AppQt.Data!AW$7)/1000000),"-")</f>
        <v>2.0386587665000002</v>
      </c>
      <c r="BB8" s="87">
        <f>IFERROR(IF($B$2="Tonnes",AppQt.Data!AX156,(AppQt.Data!AX156*ozton*AppQt.Data!AX$7)/1000000),"-")</f>
        <v>1.8310772600000003</v>
      </c>
      <c r="BC8" s="87">
        <f>IFERROR(IF($B$2="Tonnes",AppQt.Data!AY156,(AppQt.Data!AY156*ozton*AppQt.Data!AY$7)/1000000),"-")</f>
        <v>2.0137743519199995</v>
      </c>
      <c r="BD8" s="87">
        <f>IFERROR(IF($B$2="Tonnes",AppQt.Data!AZ156,(AppQt.Data!AZ156*ozton*AppQt.Data!AZ$7)/1000000),"-")</f>
        <v>2.0035383409500001</v>
      </c>
      <c r="BE8" s="87">
        <f>IFERROR(IF($B$2="Tonnes",AppQt.Data!BA156,(AppQt.Data!BA156*ozton*AppQt.Data!BA$7)/1000000),"-")</f>
        <v>1.3493111365499999</v>
      </c>
      <c r="BF8" s="87">
        <f>IFERROR(IF($B$2="Tonnes",AppQt.Data!BB156,(AppQt.Data!BB156*ozton*AppQt.Data!BB$7)/1000000),"-")</f>
        <v>0.52123175330000004</v>
      </c>
      <c r="BG8" s="87">
        <f>IFERROR(IF($B$2="Tonnes",AppQt.Data!BC156,(AppQt.Data!BC156*ozton*AppQt.Data!BC$7)/1000000),"-")</f>
        <v>0.68413230557599991</v>
      </c>
      <c r="BH8" s="87">
        <f>IFERROR(IF($B$2="Tonnes",AppQt.Data!BD156,(AppQt.Data!BD156*ozton*AppQt.Data!BD$7)/1000000),"-")</f>
        <v>1.7176537557125002</v>
      </c>
      <c r="BI8" s="88" t="str">
        <f t="shared" si="3"/>
        <v>▼</v>
      </c>
      <c r="BJ8" s="129">
        <f t="shared" si="2"/>
        <v>-14.268984994913769</v>
      </c>
    </row>
    <row r="9" spans="1:62" ht="13.8">
      <c r="A9" s="50"/>
      <c r="B9" s="93" t="s">
        <v>65</v>
      </c>
      <c r="C9" s="87">
        <f>IFERROR(IF($B$2="Tonnes",AppAn.Data!L132,(AppAn.Data!L132*ozton*AppAn.Data!L$6)/1000000),"-")</f>
        <v>676.26143855874375</v>
      </c>
      <c r="D9" s="87">
        <f>IFERROR(IF($B$2="Tonnes",AppAn.Data!M132,(AppAn.Data!M132*ozton*AppAn.Data!M$6)/1000000),"-")</f>
        <v>873.03567781160621</v>
      </c>
      <c r="E9" s="87">
        <f>IFERROR(IF($B$2="Tonnes",AppAn.Data!N132,(AppAn.Data!N132*ozton*AppAn.Data!N$6)/1000000),"-")</f>
        <v>918.34164521721686</v>
      </c>
      <c r="F9" s="87">
        <f>IFERROR(IF($B$2="Tonnes",AppAn.Data!O132,(AppAn.Data!O132*ozton*AppAn.Data!O$6)/1000000),"-")</f>
        <v>1449.7872416811338</v>
      </c>
      <c r="G9" s="87">
        <f>IFERROR(IF($B$2="Tonnes",AppAn.Data!P132,(AppAn.Data!P132*ozton*AppAn.Data!P$6)/1000000),"-")</f>
        <v>1083.6778101313364</v>
      </c>
      <c r="H9" s="87">
        <f>IFERROR(IF($B$2="Tonnes",AppAn.Data!Q132,(AppAn.Data!Q132*ozton*AppAn.Data!Q$6)/1000000),"-")</f>
        <v>1062.1548088539487</v>
      </c>
      <c r="I9" s="87">
        <f>IFERROR(IF($B$2="Tonnes",AppAn.Data!R132,(AppAn.Data!R132*ozton*AppAn.Data!R$6)/1000000),"-")</f>
        <v>985.04707314062625</v>
      </c>
      <c r="J9" s="87">
        <f>IFERROR(IF($B$2="Tonnes",AppAn.Data!S132,(AppAn.Data!S132*ozton*AppAn.Data!S$6)/1000000),"-")</f>
        <v>1029.7059357774688</v>
      </c>
      <c r="K9" s="87">
        <f>IFERROR(IF($B$2="Tonnes",AppAn.Data!T132,(AppAn.Data!T132*ozton*AppAn.Data!T$6)/1000000),"-")</f>
        <v>1058.390947187105</v>
      </c>
      <c r="L9" s="87">
        <f>IFERROR(IF($B$2="Tonnes",AppAn.Data!U132,(AppAn.Data!U132*ozton*AppAn.Data!U$6)/1000000),"-")</f>
        <v>899.51995681909159</v>
      </c>
      <c r="M9" s="87">
        <f>IFERROR(IF($B$2="Tonnes",AppAn.Data!V132,(AppAn.Data!V132*ozton*AppAn.Data!V$6)/1000000),"-")</f>
        <v>643.37158859761234</v>
      </c>
      <c r="N9" s="88" t="str">
        <f t="shared" si="0"/>
        <v>▼</v>
      </c>
      <c r="O9" s="129">
        <f t="shared" si="1"/>
        <v>-28.476118431799836</v>
      </c>
      <c r="P9" s="50"/>
      <c r="Q9" s="87">
        <f>IFERROR(IF($B$2="Tonnes",AppQt.Data!M157,(AppQt.Data!M157*ozton*AppQt.Data!M$7)/1000000),"-")</f>
        <v>168.48921532508194</v>
      </c>
      <c r="R9" s="87">
        <f>IFERROR(IF($B$2="Tonnes",AppQt.Data!N157,(AppQt.Data!N157*ozton*AppQt.Data!N$7)/1000000),"-")</f>
        <v>133.77092858422444</v>
      </c>
      <c r="S9" s="87">
        <f>IFERROR(IF($B$2="Tonnes",AppQt.Data!O157,(AppQt.Data!O157*ozton*AppQt.Data!O$7)/1000000),"-")</f>
        <v>174.16475442630698</v>
      </c>
      <c r="T9" s="87">
        <f>IFERROR(IF($B$2="Tonnes",AppQt.Data!P157,(AppQt.Data!P157*ozton*AppQt.Data!P$7)/1000000),"-")</f>
        <v>199.83654022313036</v>
      </c>
      <c r="U9" s="87">
        <f>IFERROR(IF($B$2="Tonnes",AppQt.Data!Q157,(AppQt.Data!Q157*ozton*AppQt.Data!Q$7)/1000000),"-")</f>
        <v>253.40385180124494</v>
      </c>
      <c r="V9" s="87">
        <f>IFERROR(IF($B$2="Tonnes",AppQt.Data!R157,(AppQt.Data!R157*ozton*AppQt.Data!R$7)/1000000),"-")</f>
        <v>181.63697155310729</v>
      </c>
      <c r="W9" s="87">
        <f>IFERROR(IF($B$2="Tonnes",AppQt.Data!S157,(AppQt.Data!S157*ozton*AppQt.Data!S$7)/1000000),"-")</f>
        <v>212.80759563394423</v>
      </c>
      <c r="X9" s="87">
        <f>IFERROR(IF($B$2="Tonnes",AppQt.Data!T157,(AppQt.Data!T157*ozton*AppQt.Data!T$7)/1000000),"-")</f>
        <v>225.18725882330978</v>
      </c>
      <c r="Y9" s="87">
        <f>IFERROR(IF($B$2="Tonnes",AppQt.Data!U157,(AppQt.Data!U157*ozton*AppQt.Data!U$7)/1000000),"-")</f>
        <v>275.0169030139748</v>
      </c>
      <c r="Z9" s="87">
        <f>IFERROR(IF($B$2="Tonnes",AppQt.Data!V157,(AppQt.Data!V157*ozton*AppQt.Data!V$7)/1000000),"-")</f>
        <v>199.32441703306932</v>
      </c>
      <c r="AA9" s="87">
        <f>IFERROR(IF($B$2="Tonnes",AppQt.Data!W157,(AppQt.Data!W157*ozton*AppQt.Data!W$7)/1000000),"-")</f>
        <v>209.01218839985515</v>
      </c>
      <c r="AB9" s="87">
        <f>IFERROR(IF($B$2="Tonnes",AppQt.Data!X157,(AppQt.Data!X157*ozton*AppQt.Data!X$7)/1000000),"-")</f>
        <v>234.9881367703176</v>
      </c>
      <c r="AC9" s="87">
        <f>IFERROR(IF($B$2="Tonnes",AppQt.Data!Y157,(AppQt.Data!Y157*ozton*AppQt.Data!Y$7)/1000000),"-")</f>
        <v>359.4406030722397</v>
      </c>
      <c r="AD9" s="87">
        <f>IFERROR(IF($B$2="Tonnes",AppQt.Data!Z157,(AppQt.Data!Z157*ozton*AppQt.Data!Z$7)/1000000),"-")</f>
        <v>517.31202001116685</v>
      </c>
      <c r="AE9" s="87">
        <f>IFERROR(IF($B$2="Tonnes",AppQt.Data!AA157,(AppQt.Data!AA157*ozton*AppQt.Data!AA$7)/1000000),"-")</f>
        <v>330.85537378543364</v>
      </c>
      <c r="AF9" s="87">
        <f>IFERROR(IF($B$2="Tonnes",AppQt.Data!AB157,(AppQt.Data!AB157*ozton*AppQt.Data!AB$7)/1000000),"-")</f>
        <v>242.17924481229355</v>
      </c>
      <c r="AG9" s="87">
        <f>IFERROR(IF($B$2="Tonnes",AppQt.Data!AC157,(AppQt.Data!AC157*ozton*AppQt.Data!AC$7)/1000000),"-")</f>
        <v>320.75044559737626</v>
      </c>
      <c r="AH9" s="87">
        <f>IFERROR(IF($B$2="Tonnes",AppQt.Data!AD157,(AppQt.Data!AD157*ozton*AppQt.Data!AD$7)/1000000),"-")</f>
        <v>246.20043650110142</v>
      </c>
      <c r="AI9" s="87">
        <f>IFERROR(IF($B$2="Tonnes",AppQt.Data!AE157,(AppQt.Data!AE157*ozton*AppQt.Data!AE$7)/1000000),"-")</f>
        <v>236.72254732736073</v>
      </c>
      <c r="AJ9" s="87">
        <f>IFERROR(IF($B$2="Tonnes",AppQt.Data!AF157,(AppQt.Data!AF157*ozton*AppQt.Data!AF$7)/1000000),"-")</f>
        <v>280.00438070549797</v>
      </c>
      <c r="AK9" s="87">
        <f>IFERROR(IF($B$2="Tonnes",AppQt.Data!AG157,(AppQt.Data!AG157*ozton*AppQt.Data!AG$7)/1000000),"-")</f>
        <v>301.34318955991495</v>
      </c>
      <c r="AL9" s="87">
        <f>IFERROR(IF($B$2="Tonnes",AppQt.Data!AH157,(AppQt.Data!AH157*ozton*AppQt.Data!AH$7)/1000000),"-")</f>
        <v>231.43048784165023</v>
      </c>
      <c r="AM9" s="87">
        <f>IFERROR(IF($B$2="Tonnes",AppQt.Data!AI157,(AppQt.Data!AI157*ozton*AppQt.Data!AI$7)/1000000),"-")</f>
        <v>254.76544143562245</v>
      </c>
      <c r="AN9" s="87">
        <f>IFERROR(IF($B$2="Tonnes",AppQt.Data!AJ157,(AppQt.Data!AJ157*ozton*AppQt.Data!AJ$7)/1000000),"-")</f>
        <v>274.61569001676105</v>
      </c>
      <c r="AO9" s="87">
        <f>IFERROR(IF($B$2="Tonnes",AppQt.Data!AK157,(AppQt.Data!AK157*ozton*AppQt.Data!AK$7)/1000000),"-")</f>
        <v>278.45415969999311</v>
      </c>
      <c r="AP9" s="87">
        <f>IFERROR(IF($B$2="Tonnes",AppQt.Data!AL157,(AppQt.Data!AL157*ozton*AppQt.Data!AL$7)/1000000),"-")</f>
        <v>201.55847830304967</v>
      </c>
      <c r="AQ9" s="87">
        <f>IFERROR(IF($B$2="Tonnes",AppQt.Data!AM157,(AppQt.Data!AM157*ozton*AppQt.Data!AM$7)/1000000),"-")</f>
        <v>196.17762277877898</v>
      </c>
      <c r="AR9" s="87">
        <f>IFERROR(IF($B$2="Tonnes",AppQt.Data!AN157,(AppQt.Data!AN157*ozton*AppQt.Data!AN$7)/1000000),"-")</f>
        <v>308.85681235880452</v>
      </c>
      <c r="AS9" s="87">
        <f>IFERROR(IF($B$2="Tonnes",AppQt.Data!AO157,(AppQt.Data!AO157*ozton*AppQt.Data!AO$7)/1000000),"-")</f>
        <v>299.96211075619937</v>
      </c>
      <c r="AT9" s="87">
        <f>IFERROR(IF($B$2="Tonnes",AppQt.Data!AP157,(AppQt.Data!AP157*ozton*AppQt.Data!AP$7)/1000000),"-")</f>
        <v>216.15495881681252</v>
      </c>
      <c r="AU9" s="87">
        <f>IFERROR(IF($B$2="Tonnes",AppQt.Data!AQ157,(AppQt.Data!AQ157*ozton*AppQt.Data!AQ$7)/1000000),"-")</f>
        <v>244.21238011288023</v>
      </c>
      <c r="AV9" s="87">
        <f>IFERROR(IF($B$2="Tonnes",AppQt.Data!AR157,(AppQt.Data!AR157*ozton*AppQt.Data!AR$7)/1000000),"-")</f>
        <v>269.37648609157662</v>
      </c>
      <c r="AW9" s="87">
        <f>IFERROR(IF($B$2="Tonnes",AppQt.Data!AS157,(AppQt.Data!AS157*ozton*AppQt.Data!AS$7)/1000000),"-")</f>
        <v>281.04355504741625</v>
      </c>
      <c r="AX9" s="87">
        <f>IFERROR(IF($B$2="Tonnes",AppQt.Data!AT157,(AppQt.Data!AT157*ozton*AppQt.Data!AT$7)/1000000),"-")</f>
        <v>227.70455143147626</v>
      </c>
      <c r="AY9" s="87">
        <f>IFERROR(IF($B$2="Tonnes",AppQt.Data!AU157,(AppQt.Data!AU157*ozton*AppQt.Data!AU$7)/1000000),"-")</f>
        <v>281.84908694337423</v>
      </c>
      <c r="AZ9" s="87">
        <f>IFERROR(IF($B$2="Tonnes",AppQt.Data!AV157,(AppQt.Data!AV157*ozton*AppQt.Data!AV$7)/1000000),"-")</f>
        <v>267.79375376483836</v>
      </c>
      <c r="BA9" s="87">
        <f>IFERROR(IF($B$2="Tonnes",AppQt.Data!AW157,(AppQt.Data!AW157*ozton*AppQt.Data!AW$7)/1000000),"-")</f>
        <v>270.81485312991504</v>
      </c>
      <c r="BB9" s="87">
        <f>IFERROR(IF($B$2="Tonnes",AppQt.Data!AX157,(AppQt.Data!AX157*ozton*AppQt.Data!AX$7)/1000000),"-")</f>
        <v>197.74439870447929</v>
      </c>
      <c r="BC9" s="87">
        <f>IFERROR(IF($B$2="Tonnes",AppQt.Data!AY157,(AppQt.Data!AY157*ozton*AppQt.Data!AY$7)/1000000),"-")</f>
        <v>210.62858037469718</v>
      </c>
      <c r="BD9" s="87">
        <f>IFERROR(IF($B$2="Tonnes",AppQt.Data!AZ157,(AppQt.Data!AZ157*ozton*AppQt.Data!AZ$7)/1000000),"-")</f>
        <v>220.33212460999999</v>
      </c>
      <c r="BE9" s="87">
        <f>IFERROR(IF($B$2="Tonnes",AppQt.Data!BA157,(AppQt.Data!BA157*ozton*AppQt.Data!BA$7)/1000000),"-")</f>
        <v>106.46290922464877</v>
      </c>
      <c r="BF9" s="87">
        <f>IFERROR(IF($B$2="Tonnes",AppQt.Data!BB157,(AppQt.Data!BB157*ozton*AppQt.Data!BB$7)/1000000),"-")</f>
        <v>137.0003313929636</v>
      </c>
      <c r="BG9" s="87">
        <f>IFERROR(IF($B$2="Tonnes",AppQt.Data!BC157,(AppQt.Data!BC157*ozton*AppQt.Data!BC$7)/1000000),"-")</f>
        <v>183.30092212000002</v>
      </c>
      <c r="BH9" s="87">
        <f>IFERROR(IF($B$2="Tonnes",AppQt.Data!BD157,(AppQt.Data!BD157*ozton*AppQt.Data!BD$7)/1000000),"-")</f>
        <v>216.60742586000003</v>
      </c>
      <c r="BI9" s="88" t="str">
        <f t="shared" si="3"/>
        <v>▼</v>
      </c>
      <c r="BJ9" s="129">
        <f t="shared" si="2"/>
        <v>-1.6904928215042969</v>
      </c>
    </row>
    <row r="10" spans="1:62" ht="13.8">
      <c r="A10" s="50"/>
      <c r="B10" s="94" t="s">
        <v>256</v>
      </c>
      <c r="C10" s="87">
        <f>IFERROR(IF($B$2="Tonnes",AppAn.Data!L133,(AppAn.Data!L133*ozton*AppAn.Data!L$6)/1000000),"-")</f>
        <v>645.74184555544798</v>
      </c>
      <c r="D10" s="87">
        <f>IFERROR(IF($B$2="Tonnes",AppAn.Data!M133,(AppAn.Data!M133*ozton*AppAn.Data!M$6)/1000000),"-")</f>
        <v>816.27519327915661</v>
      </c>
      <c r="E10" s="87">
        <f>IFERROR(IF($B$2="Tonnes",AppAn.Data!N133,(AppAn.Data!N133*ozton*AppAn.Data!N$6)/1000000),"-")</f>
        <v>856.32197992232602</v>
      </c>
      <c r="F10" s="87">
        <f>IFERROR(IF($B$2="Tonnes",AppAn.Data!O133,(AppAn.Data!O133*ozton*AppAn.Data!O$6)/1000000),"-")</f>
        <v>1345.5063073590854</v>
      </c>
      <c r="G10" s="87">
        <f>IFERROR(IF($B$2="Tonnes",AppAn.Data!P133,(AppAn.Data!P133*ozton*AppAn.Data!P$6)/1000000),"-")</f>
        <v>1005.2857733245135</v>
      </c>
      <c r="H10" s="87">
        <f>IFERROR(IF($B$2="Tonnes",AppAn.Data!Q133,(AppAn.Data!Q133*ozton*AppAn.Data!Q$6)/1000000),"-")</f>
        <v>995.54970720395886</v>
      </c>
      <c r="I10" s="87">
        <f>IFERROR(IF($B$2="Tonnes",AppAn.Data!R133,(AppAn.Data!R133*ozton*AppAn.Data!R$6)/1000000),"-")</f>
        <v>929.37104400885528</v>
      </c>
      <c r="J10" s="87">
        <f>IFERROR(IF($B$2="Tonnes",AppAn.Data!S133,(AppAn.Data!S133*ozton*AppAn.Data!S$6)/1000000),"-")</f>
        <v>971.55282608736036</v>
      </c>
      <c r="K10" s="87">
        <f>IFERROR(IF($B$2="Tonnes",AppAn.Data!T133,(AppAn.Data!T133*ozton*AppAn.Data!T$6)/1000000),"-")</f>
        <v>994.3479804754104</v>
      </c>
      <c r="L10" s="87">
        <f>IFERROR(IF($B$2="Tonnes",AppAn.Data!U133,(AppAn.Data!U133*ozton*AppAn.Data!U$6)/1000000),"-")</f>
        <v>849.12797596565406</v>
      </c>
      <c r="M10" s="87">
        <f>IFERROR(IF($B$2="Tonnes",AppAn.Data!V133,(AppAn.Data!V133*ozton*AppAn.Data!V$6)/1000000),"-")</f>
        <v>614.72458859761241</v>
      </c>
      <c r="N10" s="88" t="str">
        <f t="shared" si="0"/>
        <v>▼</v>
      </c>
      <c r="O10" s="129">
        <f t="shared" si="1"/>
        <v>-27.605189559497322</v>
      </c>
      <c r="P10" s="50"/>
      <c r="Q10" s="87">
        <f>IFERROR(IF($B$2="Tonnes",AppQt.Data!M158,(AppQt.Data!M158*ozton*AppQt.Data!M$7)/1000000),"-")</f>
        <v>160.3857378093976</v>
      </c>
      <c r="R10" s="87">
        <f>IFERROR(IF($B$2="Tonnes",AppQt.Data!N158,(AppQt.Data!N158*ozton*AppQt.Data!N$7)/1000000),"-")</f>
        <v>127.63497509897417</v>
      </c>
      <c r="S10" s="87">
        <f>IFERROR(IF($B$2="Tonnes",AppQt.Data!O158,(AppQt.Data!O158*ozton*AppQt.Data!O$7)/1000000),"-")</f>
        <v>166.42415200697152</v>
      </c>
      <c r="T10" s="87">
        <f>IFERROR(IF($B$2="Tonnes",AppQt.Data!P158,(AppQt.Data!P158*ozton*AppQt.Data!P$7)/1000000),"-")</f>
        <v>191.29698064010472</v>
      </c>
      <c r="U10" s="87">
        <f>IFERROR(IF($B$2="Tonnes",AppQt.Data!Q158,(AppQt.Data!Q158*ozton*AppQt.Data!Q$7)/1000000),"-")</f>
        <v>239.09844340113835</v>
      </c>
      <c r="V10" s="87">
        <f>IFERROR(IF($B$2="Tonnes",AppQt.Data!R158,(AppQt.Data!R158*ozton*AppQt.Data!R$7)/1000000),"-")</f>
        <v>167.83303698727048</v>
      </c>
      <c r="W10" s="87">
        <f>IFERROR(IF($B$2="Tonnes",AppQt.Data!S158,(AppQt.Data!S158*ozton*AppQt.Data!S$7)/1000000),"-")</f>
        <v>199.4451452526647</v>
      </c>
      <c r="X10" s="87">
        <f>IFERROR(IF($B$2="Tonnes",AppQt.Data!T158,(AppQt.Data!T158*ozton*AppQt.Data!T$7)/1000000),"-")</f>
        <v>209.89856763808302</v>
      </c>
      <c r="Y10" s="87">
        <f>IFERROR(IF($B$2="Tonnes",AppQt.Data!U158,(AppQt.Data!U158*ozton*AppQt.Data!U$7)/1000000),"-")</f>
        <v>259.7877470473386</v>
      </c>
      <c r="Z10" s="87">
        <f>IFERROR(IF($B$2="Tonnes",AppQt.Data!V158,(AppQt.Data!V158*ozton*AppQt.Data!V$7)/1000000),"-")</f>
        <v>182.77396424831838</v>
      </c>
      <c r="AA10" s="87">
        <f>IFERROR(IF($B$2="Tonnes",AppQt.Data!W158,(AppQt.Data!W158*ozton*AppQt.Data!W$7)/1000000),"-")</f>
        <v>195.51084877784109</v>
      </c>
      <c r="AB10" s="87">
        <f>IFERROR(IF($B$2="Tonnes",AppQt.Data!X158,(AppQt.Data!X158*ozton*AppQt.Data!X$7)/1000000),"-")</f>
        <v>218.24941984882793</v>
      </c>
      <c r="AC10" s="87">
        <f>IFERROR(IF($B$2="Tonnes",AppQt.Data!Y158,(AppQt.Data!Y158*ozton*AppQt.Data!Y$7)/1000000),"-")</f>
        <v>336.06691969917631</v>
      </c>
      <c r="AD10" s="87">
        <f>IFERROR(IF($B$2="Tonnes",AppQt.Data!Z158,(AppQt.Data!Z158*ozton*AppQt.Data!Z$7)/1000000),"-")</f>
        <v>482.10660694681246</v>
      </c>
      <c r="AE10" s="87">
        <f>IFERROR(IF($B$2="Tonnes",AppQt.Data!AA158,(AppQt.Data!AA158*ozton*AppQt.Data!AA$7)/1000000),"-")</f>
        <v>311.38617205273175</v>
      </c>
      <c r="AF10" s="87">
        <f>IFERROR(IF($B$2="Tonnes",AppQt.Data!AB158,(AppQt.Data!AB158*ozton*AppQt.Data!AB$7)/1000000),"-")</f>
        <v>215.9466086603648</v>
      </c>
      <c r="AG10" s="87">
        <f>IFERROR(IF($B$2="Tonnes",AppQt.Data!AC158,(AppQt.Data!AC158*ozton*AppQt.Data!AC$7)/1000000),"-")</f>
        <v>298.25204811960106</v>
      </c>
      <c r="AH10" s="87">
        <f>IFERROR(IF($B$2="Tonnes",AppQt.Data!AD158,(AppQt.Data!AD158*ozton*AppQt.Data!AD$7)/1000000),"-")</f>
        <v>227.99692435448483</v>
      </c>
      <c r="AI10" s="87">
        <f>IFERROR(IF($B$2="Tonnes",AppQt.Data!AE158,(AppQt.Data!AE158*ozton*AppQt.Data!AE$7)/1000000),"-")</f>
        <v>221.52969330931884</v>
      </c>
      <c r="AJ10" s="87">
        <f>IFERROR(IF($B$2="Tonnes",AppQt.Data!AF158,(AppQt.Data!AF158*ozton*AppQt.Data!AF$7)/1000000),"-")</f>
        <v>257.50710754110884</v>
      </c>
      <c r="AK10" s="87">
        <f>IFERROR(IF($B$2="Tonnes",AppQt.Data!AG158,(AppQt.Data!AG158*ozton*AppQt.Data!AG$7)/1000000),"-")</f>
        <v>283.76521195602851</v>
      </c>
      <c r="AL10" s="87">
        <f>IFERROR(IF($B$2="Tonnes",AppQt.Data!AH158,(AppQt.Data!AH158*ozton*AppQt.Data!AH$7)/1000000),"-")</f>
        <v>217.63230687834675</v>
      </c>
      <c r="AM10" s="87">
        <f>IFERROR(IF($B$2="Tonnes",AppQt.Data!AI158,(AppQt.Data!AI158*ozton*AppQt.Data!AI$7)/1000000),"-")</f>
        <v>237.30018599525468</v>
      </c>
      <c r="AN10" s="87">
        <f>IFERROR(IF($B$2="Tonnes",AppQt.Data!AJ158,(AppQt.Data!AJ158*ozton*AppQt.Data!AJ$7)/1000000),"-")</f>
        <v>256.85200237432889</v>
      </c>
      <c r="AO10" s="87">
        <f>IFERROR(IF($B$2="Tonnes",AppQt.Data!AK158,(AppQt.Data!AK158*ozton*AppQt.Data!AK$7)/1000000),"-")</f>
        <v>264.39035268540965</v>
      </c>
      <c r="AP10" s="87">
        <f>IFERROR(IF($B$2="Tonnes",AppQt.Data!AL158,(AppQt.Data!AL158*ozton*AppQt.Data!AL$7)/1000000),"-")</f>
        <v>189.30177595929968</v>
      </c>
      <c r="AQ10" s="87">
        <f>IFERROR(IF($B$2="Tonnes",AppQt.Data!AM158,(AppQt.Data!AM158*ozton*AppQt.Data!AM$7)/1000000),"-")</f>
        <v>185.12448172096646</v>
      </c>
      <c r="AR10" s="87">
        <f>IFERROR(IF($B$2="Tonnes",AppQt.Data!AN158,(AppQt.Data!AN158*ozton*AppQt.Data!AN$7)/1000000),"-")</f>
        <v>290.55443364317949</v>
      </c>
      <c r="AS10" s="87">
        <f>IFERROR(IF($B$2="Tonnes",AppQt.Data!AO158,(AppQt.Data!AO158*ozton*AppQt.Data!AO$7)/1000000),"-")</f>
        <v>284.99566761948063</v>
      </c>
      <c r="AT10" s="87">
        <f>IFERROR(IF($B$2="Tonnes",AppQt.Data!AP158,(AppQt.Data!AP158*ozton*AppQt.Data!AP$7)/1000000),"-")</f>
        <v>203.6829391483555</v>
      </c>
      <c r="AU10" s="87">
        <f>IFERROR(IF($B$2="Tonnes",AppQt.Data!AQ158,(AppQt.Data!AQ158*ozton*AppQt.Data!AQ$7)/1000000),"-")</f>
        <v>231.3258967228216</v>
      </c>
      <c r="AV10" s="87">
        <f>IFERROR(IF($B$2="Tonnes",AppQt.Data!AR158,(AppQt.Data!AR158*ozton*AppQt.Data!AR$7)/1000000),"-")</f>
        <v>251.5483225967026</v>
      </c>
      <c r="AW10" s="87">
        <f>IFERROR(IF($B$2="Tonnes",AppQt.Data!AS158,(AppQt.Data!AS158*ozton*AppQt.Data!AS$7)/1000000),"-")</f>
        <v>264.86708769159588</v>
      </c>
      <c r="AX10" s="87">
        <f>IFERROR(IF($B$2="Tonnes",AppQt.Data!AT158,(AppQt.Data!AT158*ozton*AppQt.Data!AT$7)/1000000),"-")</f>
        <v>213.54279187790206</v>
      </c>
      <c r="AY10" s="87">
        <f>IFERROR(IF($B$2="Tonnes",AppQt.Data!AU158,(AppQt.Data!AU158*ozton*AppQt.Data!AU$7)/1000000),"-")</f>
        <v>264.64434714107426</v>
      </c>
      <c r="AZ10" s="87">
        <f>IFERROR(IF($B$2="Tonnes",AppQt.Data!AV158,(AppQt.Data!AV158*ozton*AppQt.Data!AV$7)/1000000),"-")</f>
        <v>251.29375376483833</v>
      </c>
      <c r="BA10" s="87">
        <f>IFERROR(IF($B$2="Tonnes",AppQt.Data!AW158,(AppQt.Data!AW158*ozton*AppQt.Data!AW$7)/1000000),"-")</f>
        <v>254.77587227647754</v>
      </c>
      <c r="BB10" s="87">
        <f>IFERROR(IF($B$2="Tonnes",AppQt.Data!AX158,(AppQt.Data!AX158*ozton*AppQt.Data!AX$7)/1000000),"-")</f>
        <v>185.41939870447928</v>
      </c>
      <c r="BC10" s="87">
        <f>IFERROR(IF($B$2="Tonnes",AppQt.Data!AY158,(AppQt.Data!AY158*ozton*AppQt.Data!AY$7)/1000000),"-")</f>
        <v>200.8945803746972</v>
      </c>
      <c r="BD10" s="87">
        <f>IFERROR(IF($B$2="Tonnes",AppQt.Data!AZ158,(AppQt.Data!AZ158*ozton*AppQt.Data!AZ$7)/1000000),"-")</f>
        <v>208.03812461000001</v>
      </c>
      <c r="BE10" s="87">
        <f>IFERROR(IF($B$2="Tonnes",AppQt.Data!BA158,(AppQt.Data!BA158*ozton*AppQt.Data!BA$7)/1000000),"-")</f>
        <v>98.369909224648779</v>
      </c>
      <c r="BF10" s="87">
        <f>IFERROR(IF($B$2="Tonnes",AppQt.Data!BB158,(AppQt.Data!BB158*ozton*AppQt.Data!BB$7)/1000000),"-")</f>
        <v>131.33133139296359</v>
      </c>
      <c r="BG10" s="87">
        <f>IFERROR(IF($B$2="Tonnes",AppQt.Data!BC158,(AppQt.Data!BC158*ozton*AppQt.Data!BC$7)/1000000),"-")</f>
        <v>176.30892212000001</v>
      </c>
      <c r="BH10" s="87">
        <f>IFERROR(IF($B$2="Tonnes",AppQt.Data!BD158,(AppQt.Data!BD158*ozton*AppQt.Data!BD$7)/1000000),"-")</f>
        <v>208.71442586000001</v>
      </c>
      <c r="BI10" s="88" t="str">
        <f t="shared" si="3"/>
        <v>▲</v>
      </c>
      <c r="BJ10" s="129">
        <f t="shared" si="2"/>
        <v>0.32508524640271208</v>
      </c>
    </row>
    <row r="11" spans="1:62" ht="13.8">
      <c r="A11" s="50"/>
      <c r="B11" s="94" t="s">
        <v>259</v>
      </c>
      <c r="C11" s="87">
        <f>IFERROR(IF($B$2="Tonnes",AppAn.Data!L134,(AppAn.Data!L134*ozton*AppAn.Data!L$6)/1000000),"-")</f>
        <v>24.189550952542302</v>
      </c>
      <c r="D11" s="87">
        <f>IFERROR(IF($B$2="Tonnes",AppAn.Data!M134,(AppAn.Data!M134*ozton*AppAn.Data!M$6)/1000000),"-")</f>
        <v>43.802167671522923</v>
      </c>
      <c r="E11" s="87">
        <f>IFERROR(IF($B$2="Tonnes",AppAn.Data!N134,(AppAn.Data!N134*ozton*AppAn.Data!N$6)/1000000),"-")</f>
        <v>49.6512967992334</v>
      </c>
      <c r="F11" s="87">
        <f>IFERROR(IF($B$2="Tonnes",AppAn.Data!O134,(AppAn.Data!O134*ozton*AppAn.Data!O$6)/1000000),"-")</f>
        <v>85.521375000000006</v>
      </c>
      <c r="G11" s="87">
        <f>IFERROR(IF($B$2="Tonnes",AppAn.Data!P134,(AppAn.Data!P134*ozton*AppAn.Data!P$6)/1000000),"-")</f>
        <v>61.432000000000002</v>
      </c>
      <c r="H11" s="87">
        <f>IFERROR(IF($B$2="Tonnes",AppAn.Data!Q134,(AppAn.Data!Q134*ozton*AppAn.Data!Q$6)/1000000),"-")</f>
        <v>52.847000000000001</v>
      </c>
      <c r="I11" s="87">
        <f>IFERROR(IF($B$2="Tonnes",AppAn.Data!R134,(AppAn.Data!R134*ozton*AppAn.Data!R$6)/1000000),"-")</f>
        <v>42.855189500000002</v>
      </c>
      <c r="J11" s="87">
        <f>IFERROR(IF($B$2="Tonnes",AppAn.Data!S134,(AppAn.Data!S134*ozton*AppAn.Data!S$6)/1000000),"-")</f>
        <v>45.982860807999998</v>
      </c>
      <c r="K11" s="87">
        <f>IFERROR(IF($B$2="Tonnes",AppAn.Data!T134,(AppAn.Data!T134*ozton*AppAn.Data!T$6)/1000000),"-")</f>
        <v>52.116950682300001</v>
      </c>
      <c r="L11" s="87">
        <f>IFERROR(IF($B$2="Tonnes",AppAn.Data!U134,(AppAn.Data!U134*ozton*AppAn.Data!U$6)/1000000),"-")</f>
        <v>39.5759808534375</v>
      </c>
      <c r="M11" s="87">
        <f>IFERROR(IF($B$2="Tonnes",AppAn.Data!V134,(AppAn.Data!V134*ozton*AppAn.Data!V$6)/1000000),"-")</f>
        <v>17.803000000000001</v>
      </c>
      <c r="N11" s="88" t="str">
        <f t="shared" si="0"/>
        <v>▼</v>
      </c>
      <c r="O11" s="129">
        <f t="shared" si="1"/>
        <v>-55.015644297155397</v>
      </c>
      <c r="P11" s="50"/>
      <c r="Q11" s="87">
        <f>IFERROR(IF($B$2="Tonnes",AppQt.Data!M159,(AppQt.Data!M159*ozton*AppQt.Data!M$7)/1000000),"-")</f>
        <v>6.0723735111236508</v>
      </c>
      <c r="R11" s="87">
        <f>IFERROR(IF($B$2="Tonnes",AppQt.Data!N159,(AppQt.Data!N159*ozton*AppQt.Data!N$7)/1000000),"-")</f>
        <v>5.622682055677795</v>
      </c>
      <c r="S11" s="87">
        <f>IFERROR(IF($B$2="Tonnes",AppQt.Data!O159,(AppQt.Data!O159*ozton*AppQt.Data!O$7)/1000000),"-")</f>
        <v>6.0802818752268397</v>
      </c>
      <c r="T11" s="87">
        <f>IFERROR(IF($B$2="Tonnes",AppQt.Data!P159,(AppQt.Data!P159*ozton*AppQt.Data!P$7)/1000000),"-")</f>
        <v>6.4142135105140188</v>
      </c>
      <c r="U11" s="87">
        <f>IFERROR(IF($B$2="Tonnes",AppQt.Data!Q159,(AppQt.Data!Q159*ozton*AppQt.Data!Q$7)/1000000),"-")</f>
        <v>11.003922578671329</v>
      </c>
      <c r="V11" s="87">
        <f>IFERROR(IF($B$2="Tonnes",AppQt.Data!R159,(AppQt.Data!R159*ozton*AppQt.Data!R$7)/1000000),"-")</f>
        <v>10.612115209790209</v>
      </c>
      <c r="W11" s="87">
        <f>IFERROR(IF($B$2="Tonnes",AppQt.Data!S159,(AppQt.Data!S159*ozton*AppQt.Data!S$7)/1000000),"-")</f>
        <v>10.470825979409481</v>
      </c>
      <c r="X11" s="87">
        <f>IFERROR(IF($B$2="Tonnes",AppQt.Data!T159,(AppQt.Data!T159*ozton*AppQt.Data!T$7)/1000000),"-")</f>
        <v>11.715303903651904</v>
      </c>
      <c r="Y11" s="87">
        <f>IFERROR(IF($B$2="Tonnes",AppQt.Data!U159,(AppQt.Data!U159*ozton*AppQt.Data!U$7)/1000000),"-")</f>
        <v>11.721598432857723</v>
      </c>
      <c r="Z11" s="87">
        <f>IFERROR(IF($B$2="Tonnes",AppQt.Data!V159,(AppQt.Data!V159*ozton*AppQt.Data!V$7)/1000000),"-")</f>
        <v>13.2906449125188</v>
      </c>
      <c r="AA11" s="87">
        <f>IFERROR(IF($B$2="Tonnes",AppQt.Data!W159,(AppQt.Data!W159*ozton*AppQt.Data!W$7)/1000000),"-")</f>
        <v>11.593455480413015</v>
      </c>
      <c r="AB11" s="87">
        <f>IFERROR(IF($B$2="Tonnes",AppQt.Data!X159,(AppQt.Data!X159*ozton*AppQt.Data!X$7)/1000000),"-")</f>
        <v>13.045597973443861</v>
      </c>
      <c r="AC11" s="87">
        <f>IFERROR(IF($B$2="Tonnes",AppQt.Data!Y159,(AppQt.Data!Y159*ozton*AppQt.Data!Y$7)/1000000),"-")</f>
        <v>18.0695625</v>
      </c>
      <c r="AD11" s="87">
        <f>IFERROR(IF($B$2="Tonnes",AppQt.Data!Z159,(AppQt.Data!Z159*ozton*AppQt.Data!Z$7)/1000000),"-")</f>
        <v>29.925875000000001</v>
      </c>
      <c r="AE11" s="87">
        <f>IFERROR(IF($B$2="Tonnes",AppQt.Data!AA159,(AppQt.Data!AA159*ozton*AppQt.Data!AA$7)/1000000),"-")</f>
        <v>15.535937499999999</v>
      </c>
      <c r="AF11" s="87">
        <f>IFERROR(IF($B$2="Tonnes",AppQt.Data!AB159,(AppQt.Data!AB159*ozton*AppQt.Data!AB$7)/1000000),"-")</f>
        <v>21.990000000000002</v>
      </c>
      <c r="AG11" s="87">
        <f>IFERROR(IF($B$2="Tonnes",AppQt.Data!AC159,(AppQt.Data!AC159*ozton*AppQt.Data!AC$7)/1000000),"-")</f>
        <v>18.840999999999998</v>
      </c>
      <c r="AH11" s="87">
        <f>IFERROR(IF($B$2="Tonnes",AppQt.Data!AD159,(AppQt.Data!AD159*ozton*AppQt.Data!AD$7)/1000000),"-")</f>
        <v>13.157</v>
      </c>
      <c r="AI11" s="87">
        <f>IFERROR(IF($B$2="Tonnes",AppQt.Data!AE159,(AppQt.Data!AE159*ozton*AppQt.Data!AE$7)/1000000),"-")</f>
        <v>11.504</v>
      </c>
      <c r="AJ11" s="87">
        <f>IFERROR(IF($B$2="Tonnes",AppQt.Data!AF159,(AppQt.Data!AF159*ozton*AppQt.Data!AF$7)/1000000),"-")</f>
        <v>17.93</v>
      </c>
      <c r="AK11" s="87">
        <f>IFERROR(IF($B$2="Tonnes",AppQt.Data!AG159,(AppQt.Data!AG159*ozton*AppQt.Data!AG$7)/1000000),"-")</f>
        <v>13.969999999999999</v>
      </c>
      <c r="AL11" s="87">
        <f>IFERROR(IF($B$2="Tonnes",AppQt.Data!AH159,(AppQt.Data!AH159*ozton*AppQt.Data!AH$7)/1000000),"-")</f>
        <v>10.798</v>
      </c>
      <c r="AM11" s="87">
        <f>IFERROR(IF($B$2="Tonnes",AppQt.Data!AI159,(AppQt.Data!AI159*ozton*AppQt.Data!AI$7)/1000000),"-")</f>
        <v>14.182</v>
      </c>
      <c r="AN11" s="87">
        <f>IFERROR(IF($B$2="Tonnes",AppQt.Data!AJ159,(AppQt.Data!AJ159*ozton*AppQt.Data!AJ$7)/1000000),"-")</f>
        <v>13.897</v>
      </c>
      <c r="AO11" s="87">
        <f>IFERROR(IF($B$2="Tonnes",AppQt.Data!AK159,(AppQt.Data!AK159*ozton*AppQt.Data!AK$7)/1000000),"-")</f>
        <v>10.559999999999999</v>
      </c>
      <c r="AP11" s="87">
        <f>IFERROR(IF($B$2="Tonnes",AppQt.Data!AL159,(AppQt.Data!AL159*ozton*AppQt.Data!AL$7)/1000000),"-")</f>
        <v>8.9720000000000013</v>
      </c>
      <c r="AQ11" s="87">
        <f>IFERROR(IF($B$2="Tonnes",AppQt.Data!AM159,(AppQt.Data!AM159*ozton*AppQt.Data!AM$7)/1000000),"-")</f>
        <v>8.7796142999999987</v>
      </c>
      <c r="AR11" s="87">
        <f>IFERROR(IF($B$2="Tonnes",AppQt.Data!AN159,(AppQt.Data!AN159*ozton*AppQt.Data!AN$7)/1000000),"-")</f>
        <v>14.543575200000001</v>
      </c>
      <c r="AS11" s="87">
        <f>IFERROR(IF($B$2="Tonnes",AppQt.Data!AO159,(AppQt.Data!AO159*ozton*AppQt.Data!AO$7)/1000000),"-")</f>
        <v>11.6238405</v>
      </c>
      <c r="AT11" s="87">
        <f>IFERROR(IF($B$2="Tonnes",AppQt.Data!AP159,(AppQt.Data!AP159*ozton*AppQt.Data!AP$7)/1000000),"-")</f>
        <v>9.8034619999999997</v>
      </c>
      <c r="AU11" s="87">
        <f>IFERROR(IF($B$2="Tonnes",AppQt.Data!AQ159,(AppQt.Data!AQ159*ozton*AppQt.Data!AQ$7)/1000000),"-")</f>
        <v>10.220936030000001</v>
      </c>
      <c r="AV11" s="87">
        <f>IFERROR(IF($B$2="Tonnes",AppQt.Data!AR159,(AppQt.Data!AR159*ozton*AppQt.Data!AR$7)/1000000),"-")</f>
        <v>14.334622277999998</v>
      </c>
      <c r="AW11" s="87">
        <f>IFERROR(IF($B$2="Tonnes",AppQt.Data!AS159,(AppQt.Data!AS159*ozton*AppQt.Data!AS$7)/1000000),"-")</f>
        <v>12.673928515</v>
      </c>
      <c r="AX11" s="87">
        <f>IFERROR(IF($B$2="Tonnes",AppQt.Data!AT159,(AppQt.Data!AT159*ozton*AppQt.Data!AT$7)/1000000),"-")</f>
        <v>11.658282365000002</v>
      </c>
      <c r="AY11" s="87">
        <f>IFERROR(IF($B$2="Tonnes",AppQt.Data!AU159,(AppQt.Data!AU159*ozton*AppQt.Data!AU$7)/1000000),"-")</f>
        <v>14.204739802300001</v>
      </c>
      <c r="AZ11" s="87">
        <f>IFERROR(IF($B$2="Tonnes",AppQt.Data!AV159,(AppQt.Data!AV159*ozton*AppQt.Data!AV$7)/1000000),"-")</f>
        <v>13.58</v>
      </c>
      <c r="BA11" s="87">
        <f>IFERROR(IF($B$2="Tonnes",AppQt.Data!AW159,(AppQt.Data!AW159*ozton*AppQt.Data!AW$7)/1000000),"-")</f>
        <v>12.967980853437501</v>
      </c>
      <c r="BB11" s="87">
        <f>IFERROR(IF($B$2="Tonnes",AppQt.Data!AX159,(AppQt.Data!AX159*ozton*AppQt.Data!AX$7)/1000000),"-")</f>
        <v>10.01</v>
      </c>
      <c r="BC11" s="87">
        <f>IFERROR(IF($B$2="Tonnes",AppQt.Data!AY159,(AppQt.Data!AY159*ozton*AppQt.Data!AY$7)/1000000),"-")</f>
        <v>7.2130000000000001</v>
      </c>
      <c r="BD11" s="87">
        <f>IFERROR(IF($B$2="Tonnes",AppQt.Data!AZ159,(AppQt.Data!AZ159*ozton*AppQt.Data!AZ$7)/1000000),"-")</f>
        <v>9.3849999999999998</v>
      </c>
      <c r="BE11" s="87">
        <f>IFERROR(IF($B$2="Tonnes",AppQt.Data!BA159,(AppQt.Data!BA159*ozton*AppQt.Data!BA$7)/1000000),"-")</f>
        <v>4.8840000000000003</v>
      </c>
      <c r="BF11" s="87">
        <f>IFERROR(IF($B$2="Tonnes",AppQt.Data!BB159,(AppQt.Data!BB159*ozton*AppQt.Data!BB$7)/1000000),"-")</f>
        <v>3.2439999999999998</v>
      </c>
      <c r="BG11" s="87">
        <f>IFERROR(IF($B$2="Tonnes",AppQt.Data!BC159,(AppQt.Data!BC159*ozton*AppQt.Data!BC$7)/1000000),"-")</f>
        <v>4.3019999999999996</v>
      </c>
      <c r="BH11" s="87">
        <f>IFERROR(IF($B$2="Tonnes",AppQt.Data!BD159,(AppQt.Data!BD159*ozton*AppQt.Data!BD$7)/1000000),"-")</f>
        <v>5.3730000000000002</v>
      </c>
      <c r="BI11" s="88" t="str">
        <f t="shared" si="3"/>
        <v>▼</v>
      </c>
      <c r="BJ11" s="129">
        <f t="shared" si="2"/>
        <v>-42.749067661161419</v>
      </c>
    </row>
    <row r="12" spans="1:62" ht="13.8">
      <c r="A12" s="50"/>
      <c r="B12" s="94" t="s">
        <v>257</v>
      </c>
      <c r="C12" s="87">
        <f>IFERROR(IF($B$2="Tonnes",AppAn.Data!L135,(AppAn.Data!L135*ozton*AppAn.Data!L$6)/1000000),"-")</f>
        <v>6.3300420507533932</v>
      </c>
      <c r="D12" s="87">
        <f>IFERROR(IF($B$2="Tonnes",AppAn.Data!M135,(AppAn.Data!M135*ozton*AppAn.Data!M$6)/1000000),"-")</f>
        <v>12.958316860926798</v>
      </c>
      <c r="E12" s="87">
        <f>IFERROR(IF($B$2="Tonnes",AppAn.Data!N135,(AppAn.Data!N135*ozton*AppAn.Data!N$6)/1000000),"-")</f>
        <v>12.368368495657446</v>
      </c>
      <c r="F12" s="87">
        <f>IFERROR(IF($B$2="Tonnes",AppAn.Data!O135,(AppAn.Data!O135*ozton*AppAn.Data!O$6)/1000000),"-")</f>
        <v>18.759559322048446</v>
      </c>
      <c r="G12" s="87">
        <f>IFERROR(IF($B$2="Tonnes",AppAn.Data!P135,(AppAn.Data!P135*ozton*AppAn.Data!P$6)/1000000),"-")</f>
        <v>16.960036806822856</v>
      </c>
      <c r="H12" s="87">
        <f>IFERROR(IF($B$2="Tonnes",AppAn.Data!Q135,(AppAn.Data!Q135*ozton*AppAn.Data!Q$6)/1000000),"-")</f>
        <v>13.758101649989872</v>
      </c>
      <c r="I12" s="87">
        <f>IFERROR(IF($B$2="Tonnes",AppAn.Data!R135,(AppAn.Data!R135*ozton*AppAn.Data!R$6)/1000000),"-")</f>
        <v>12.820839631770992</v>
      </c>
      <c r="J12" s="87">
        <f>IFERROR(IF($B$2="Tonnes",AppAn.Data!S135,(AppAn.Data!S135*ozton*AppAn.Data!S$6)/1000000),"-")</f>
        <v>12.170248882108396</v>
      </c>
      <c r="K12" s="87">
        <f>IFERROR(IF($B$2="Tonnes",AppAn.Data!T135,(AppAn.Data!T135*ozton*AppAn.Data!T$6)/1000000),"-")</f>
        <v>11.92601602939453</v>
      </c>
      <c r="L12" s="87">
        <f>IFERROR(IF($B$2="Tonnes",AppAn.Data!U135,(AppAn.Data!U135*ozton*AppAn.Data!U$6)/1000000),"-")</f>
        <v>10.815999999999999</v>
      </c>
      <c r="M12" s="87">
        <f>IFERROR(IF($B$2="Tonnes",AppAn.Data!V135,(AppAn.Data!V135*ozton*AppAn.Data!V$6)/1000000),"-")</f>
        <v>10.844000000000001</v>
      </c>
      <c r="N12" s="88" t="str">
        <f t="shared" si="0"/>
        <v>▲</v>
      </c>
      <c r="O12" s="129">
        <f t="shared" si="1"/>
        <v>0.25887573964498145</v>
      </c>
      <c r="P12" s="50"/>
      <c r="Q12" s="87">
        <f>IFERROR(IF($B$2="Tonnes",AppQt.Data!M160,(AppQt.Data!M160*ozton*AppQt.Data!M$7)/1000000),"-")</f>
        <v>2.0311040045606794</v>
      </c>
      <c r="R12" s="87">
        <f>IFERROR(IF($B$2="Tonnes",AppQt.Data!N160,(AppQt.Data!N160*ozton*AppQt.Data!N$7)/1000000),"-")</f>
        <v>0.51327142957247229</v>
      </c>
      <c r="S12" s="87">
        <f>IFERROR(IF($B$2="Tonnes",AppQt.Data!O160,(AppQt.Data!O160*ozton*AppQt.Data!O$7)/1000000),"-")</f>
        <v>1.6603205441086175</v>
      </c>
      <c r="T12" s="87">
        <f>IFERROR(IF($B$2="Tonnes",AppQt.Data!P160,(AppQt.Data!P160*ozton*AppQt.Data!P$7)/1000000),"-")</f>
        <v>2.1253460725116247</v>
      </c>
      <c r="U12" s="87">
        <f>IFERROR(IF($B$2="Tonnes",AppQt.Data!Q160,(AppQt.Data!Q160*ozton*AppQt.Data!Q$7)/1000000),"-")</f>
        <v>3.3014858214352558</v>
      </c>
      <c r="V12" s="87">
        <f>IFERROR(IF($B$2="Tonnes",AppQt.Data!R160,(AppQt.Data!R160*ozton*AppQt.Data!R$7)/1000000),"-")</f>
        <v>3.1918193560465942</v>
      </c>
      <c r="W12" s="87">
        <f>IFERROR(IF($B$2="Tonnes",AppQt.Data!S160,(AppQt.Data!S160*ozton*AppQt.Data!S$7)/1000000),"-")</f>
        <v>2.891624401870081</v>
      </c>
      <c r="X12" s="87">
        <f>IFERROR(IF($B$2="Tonnes",AppQt.Data!T160,(AppQt.Data!T160*ozton*AppQt.Data!T$7)/1000000),"-")</f>
        <v>3.5733872815748677</v>
      </c>
      <c r="Y12" s="87">
        <f>IFERROR(IF($B$2="Tonnes",AppQt.Data!U160,(AppQt.Data!U160*ozton*AppQt.Data!U$7)/1000000),"-")</f>
        <v>3.5075575337784457</v>
      </c>
      <c r="Z12" s="87">
        <f>IFERROR(IF($B$2="Tonnes",AppQt.Data!V160,(AppQt.Data!V160*ozton*AppQt.Data!V$7)/1000000),"-")</f>
        <v>3.2598078722321548</v>
      </c>
      <c r="AA12" s="87">
        <f>IFERROR(IF($B$2="Tonnes",AppQt.Data!W160,(AppQt.Data!W160*ozton*AppQt.Data!W$7)/1000000),"-")</f>
        <v>1.9078841416010444</v>
      </c>
      <c r="AB12" s="87">
        <f>IFERROR(IF($B$2="Tonnes",AppQt.Data!X160,(AppQt.Data!X160*ozton*AppQt.Data!X$7)/1000000),"-")</f>
        <v>3.6931189480458011</v>
      </c>
      <c r="AC12" s="87">
        <f>IFERROR(IF($B$2="Tonnes",AppQt.Data!Y160,(AppQt.Data!Y160*ozton*AppQt.Data!Y$7)/1000000),"-")</f>
        <v>5.3041208730634093</v>
      </c>
      <c r="AD12" s="87">
        <f>IFERROR(IF($B$2="Tonnes",AppQt.Data!Z160,(AppQt.Data!Z160*ozton*AppQt.Data!Z$7)/1000000),"-")</f>
        <v>5.2795380643543481</v>
      </c>
      <c r="AE12" s="87">
        <f>IFERROR(IF($B$2="Tonnes",AppQt.Data!AA160,(AppQt.Data!AA160*ozton*AppQt.Data!AA$7)/1000000),"-")</f>
        <v>3.9332642327019336</v>
      </c>
      <c r="AF12" s="87">
        <f>IFERROR(IF($B$2="Tonnes",AppQt.Data!AB160,(AppQt.Data!AB160*ozton*AppQt.Data!AB$7)/1000000),"-")</f>
        <v>4.2426361519287541</v>
      </c>
      <c r="AG12" s="87">
        <f>IFERROR(IF($B$2="Tonnes",AppQt.Data!AC160,(AppQt.Data!AC160*ozton*AppQt.Data!AC$7)/1000000),"-")</f>
        <v>3.6573974777752265</v>
      </c>
      <c r="AH12" s="87">
        <f>IFERROR(IF($B$2="Tonnes",AppQt.Data!AD160,(AppQt.Data!AD160*ozton*AppQt.Data!AD$7)/1000000),"-")</f>
        <v>5.0465121466165872</v>
      </c>
      <c r="AI12" s="87">
        <f>IFERROR(IF($B$2="Tonnes",AppQt.Data!AE160,(AppQt.Data!AE160*ozton*AppQt.Data!AE$7)/1000000),"-")</f>
        <v>3.6888540180419156</v>
      </c>
      <c r="AJ12" s="87">
        <f>IFERROR(IF($B$2="Tonnes",AppQt.Data!AF160,(AppQt.Data!AF160*ozton*AppQt.Data!AF$7)/1000000),"-")</f>
        <v>4.5672731643891264</v>
      </c>
      <c r="AK12" s="87">
        <f>IFERROR(IF($B$2="Tonnes",AppQt.Data!AG160,(AppQt.Data!AG160*ozton*AppQt.Data!AG$7)/1000000),"-")</f>
        <v>3.6079776038864653</v>
      </c>
      <c r="AL12" s="87">
        <f>IFERROR(IF($B$2="Tonnes",AppQt.Data!AH160,(AppQt.Data!AH160*ozton*AppQt.Data!AH$7)/1000000),"-")</f>
        <v>3.000180963303495</v>
      </c>
      <c r="AM12" s="87">
        <f>IFERROR(IF($B$2="Tonnes",AppQt.Data!AI160,(AppQt.Data!AI160*ozton*AppQt.Data!AI$7)/1000000),"-")</f>
        <v>3.2832554403677747</v>
      </c>
      <c r="AN12" s="87">
        <f>IFERROR(IF($B$2="Tonnes",AppQt.Data!AJ160,(AppQt.Data!AJ160*ozton*AppQt.Data!AJ$7)/1000000),"-")</f>
        <v>3.8666876424321357</v>
      </c>
      <c r="AO12" s="87">
        <f>IFERROR(IF($B$2="Tonnes",AppQt.Data!AK160,(AppQt.Data!AK160*ozton*AppQt.Data!AK$7)/1000000),"-")</f>
        <v>3.5038070145834928</v>
      </c>
      <c r="AP12" s="87">
        <f>IFERROR(IF($B$2="Tonnes",AppQt.Data!AL160,(AppQt.Data!AL160*ozton*AppQt.Data!AL$7)/1000000),"-")</f>
        <v>3.2847023437499994</v>
      </c>
      <c r="AQ12" s="87">
        <f>IFERROR(IF($B$2="Tonnes",AppQt.Data!AM160,(AppQt.Data!AM160*ozton*AppQt.Data!AM$7)/1000000),"-")</f>
        <v>2.2735267578125002</v>
      </c>
      <c r="AR12" s="87">
        <f>IFERROR(IF($B$2="Tonnes",AppQt.Data!AN160,(AppQt.Data!AN160*ozton*AppQt.Data!AN$7)/1000000),"-")</f>
        <v>3.7588035156249999</v>
      </c>
      <c r="AS12" s="87">
        <f>IFERROR(IF($B$2="Tonnes",AppQt.Data!AO160,(AppQt.Data!AO160*ozton*AppQt.Data!AO$7)/1000000),"-")</f>
        <v>3.3426026367187496</v>
      </c>
      <c r="AT12" s="87">
        <f>IFERROR(IF($B$2="Tonnes",AppQt.Data!AP160,(AppQt.Data!AP160*ozton*AppQt.Data!AP$7)/1000000),"-")</f>
        <v>2.6685576684570309</v>
      </c>
      <c r="AU12" s="87">
        <f>IFERROR(IF($B$2="Tonnes",AppQt.Data!AQ160,(AppQt.Data!AQ160*ozton*AppQt.Data!AQ$7)/1000000),"-")</f>
        <v>2.6655473600585937</v>
      </c>
      <c r="AV12" s="87">
        <f>IFERROR(IF($B$2="Tonnes",AppQt.Data!AR160,(AppQt.Data!AR160*ozton*AppQt.Data!AR$7)/1000000),"-")</f>
        <v>3.4935412168740232</v>
      </c>
      <c r="AW12" s="87">
        <f>IFERROR(IF($B$2="Tonnes",AppQt.Data!AS160,(AppQt.Data!AS160*ozton*AppQt.Data!AS$7)/1000000),"-")</f>
        <v>3.5025388408203124</v>
      </c>
      <c r="AX12" s="87">
        <f>IFERROR(IF($B$2="Tonnes",AppQt.Data!AT160,(AppQt.Data!AT160*ozton*AppQt.Data!AT$7)/1000000),"-")</f>
        <v>2.5034771885742186</v>
      </c>
      <c r="AY12" s="87">
        <f>IFERROR(IF($B$2="Tonnes",AppQt.Data!AU160,(AppQt.Data!AU160*ozton*AppQt.Data!AU$7)/1000000),"-")</f>
        <v>3</v>
      </c>
      <c r="AZ12" s="87">
        <f>IFERROR(IF($B$2="Tonnes",AppQt.Data!AV160,(AppQt.Data!AV160*ozton*AppQt.Data!AV$7)/1000000),"-")</f>
        <v>2.92</v>
      </c>
      <c r="BA12" s="87">
        <f>IFERROR(IF($B$2="Tonnes",AppQt.Data!AW160,(AppQt.Data!AW160*ozton*AppQt.Data!AW$7)/1000000),"-")</f>
        <v>3.0710000000000002</v>
      </c>
      <c r="BB12" s="87">
        <f>IFERROR(IF($B$2="Tonnes",AppQt.Data!AX160,(AppQt.Data!AX160*ozton*AppQt.Data!AX$7)/1000000),"-")</f>
        <v>2.3149999999999999</v>
      </c>
      <c r="BC12" s="87">
        <f>IFERROR(IF($B$2="Tonnes",AppQt.Data!AY160,(AppQt.Data!AY160*ozton*AppQt.Data!AY$7)/1000000),"-")</f>
        <v>2.5209999999999999</v>
      </c>
      <c r="BD12" s="87">
        <f>IFERROR(IF($B$2="Tonnes",AppQt.Data!AZ160,(AppQt.Data!AZ160*ozton*AppQt.Data!AZ$7)/1000000),"-")</f>
        <v>2.9089999999999998</v>
      </c>
      <c r="BE12" s="87">
        <f>IFERROR(IF($B$2="Tonnes",AppQt.Data!BA160,(AppQt.Data!BA160*ozton*AppQt.Data!BA$7)/1000000),"-")</f>
        <v>3.2090000000000001</v>
      </c>
      <c r="BF12" s="87">
        <f>IFERROR(IF($B$2="Tonnes",AppQt.Data!BB160,(AppQt.Data!BB160*ozton*AppQt.Data!BB$7)/1000000),"-")</f>
        <v>2.4249999999999998</v>
      </c>
      <c r="BG12" s="87">
        <f>IFERROR(IF($B$2="Tonnes",AppQt.Data!BC160,(AppQt.Data!BC160*ozton*AppQt.Data!BC$7)/1000000),"-")</f>
        <v>2.69</v>
      </c>
      <c r="BH12" s="87">
        <f>IFERROR(IF($B$2="Tonnes",AppQt.Data!BD160,(AppQt.Data!BD160*ozton*AppQt.Data!BD$7)/1000000),"-")</f>
        <v>2.52</v>
      </c>
      <c r="BI12" s="88" t="str">
        <f t="shared" si="3"/>
        <v>▼</v>
      </c>
      <c r="BJ12" s="129">
        <f t="shared" si="2"/>
        <v>-13.372292884152625</v>
      </c>
    </row>
    <row r="13" spans="1:62" ht="13.8">
      <c r="A13" s="50"/>
      <c r="B13" s="89" t="s">
        <v>69</v>
      </c>
      <c r="C13" s="87">
        <f>IFERROR(IF($B$2="Tonnes",AppAn.Data!L136,(AppAn.Data!L136*ozton*AppAn.Data!L$6)/1000000),"-")</f>
        <v>-19.055364886335948</v>
      </c>
      <c r="D13" s="87">
        <f>IFERROR(IF($B$2="Tonnes",AppAn.Data!M136,(AppAn.Data!M136*ozton*AppAn.Data!M$6)/1000000),"-")</f>
        <v>-36.357808129163288</v>
      </c>
      <c r="E13" s="87">
        <f>IFERROR(IF($B$2="Tonnes",AppAn.Data!N136,(AppAn.Data!N136*ozton*AppAn.Data!N$6)/1000000),"-")</f>
        <v>5.1395755953179147</v>
      </c>
      <c r="F13" s="87">
        <f>IFERROR(IF($B$2="Tonnes",AppAn.Data!O136,(AppAn.Data!O136*ozton*AppAn.Data!O$6)/1000000),"-")</f>
        <v>20.873385986713519</v>
      </c>
      <c r="G13" s="87">
        <f>IFERROR(IF($B$2="Tonnes",AppAn.Data!P136,(AppAn.Data!P136*ozton*AppAn.Data!P$6)/1000000),"-")</f>
        <v>13.708932556152174</v>
      </c>
      <c r="H13" s="87">
        <f>IFERROR(IF($B$2="Tonnes",AppAn.Data!Q136,(AppAn.Data!Q136*ozton*AppAn.Data!Q$6)/1000000),"-")</f>
        <v>32.671869623677125</v>
      </c>
      <c r="I13" s="87">
        <f>IFERROR(IF($B$2="Tonnes",AppAn.Data!R136,(AppAn.Data!R136*ozton*AppAn.Data!R$6)/1000000),"-")</f>
        <v>34.026871909073691</v>
      </c>
      <c r="J13" s="87">
        <f>IFERROR(IF($B$2="Tonnes",AppAn.Data!S136,(AppAn.Data!S136*ozton*AppAn.Data!S$6)/1000000),"-")</f>
        <v>13.328826784168983</v>
      </c>
      <c r="K13" s="87">
        <f>IFERROR(IF($B$2="Tonnes",AppAn.Data!T136,(AppAn.Data!T136*ozton*AppAn.Data!T$6)/1000000),"-")</f>
        <v>28.96558073689836</v>
      </c>
      <c r="L13" s="87">
        <f>IFERROR(IF($B$2="Tonnes",AppAn.Data!U136,(AppAn.Data!U136*ozton*AppAn.Data!U$6)/1000000),"-")</f>
        <v>-3.1154981154187702</v>
      </c>
      <c r="M13" s="87">
        <f>IFERROR(IF($B$2="Tonnes",AppAn.Data!V136,(AppAn.Data!V136*ozton*AppAn.Data!V$6)/1000000),"-")</f>
        <v>4.5082988964073678</v>
      </c>
      <c r="N13" s="88" t="str">
        <f t="shared" si="0"/>
        <v>▲</v>
      </c>
      <c r="O13" s="129" t="str">
        <f t="shared" si="1"/>
        <v>-</v>
      </c>
      <c r="P13" s="50"/>
      <c r="Q13" s="87">
        <f>IFERROR(IF($B$2="Tonnes",AppQt.Data!M161,(AppQt.Data!M161*ozton*AppQt.Data!M$7)/1000000),"-")</f>
        <v>-7.0530735547976935</v>
      </c>
      <c r="R13" s="87">
        <f>IFERROR(IF($B$2="Tonnes",AppQt.Data!N161,(AppQt.Data!N161*ozton*AppQt.Data!N$7)/1000000),"-")</f>
        <v>-2.9707878745017782</v>
      </c>
      <c r="S13" s="87">
        <f>IFERROR(IF($B$2="Tonnes",AppQt.Data!O161,(AppQt.Data!O161*ozton*AppQt.Data!O$7)/1000000),"-")</f>
        <v>-5.4432156983192872</v>
      </c>
      <c r="T13" s="87">
        <f>IFERROR(IF($B$2="Tonnes",AppQt.Data!P161,(AppQt.Data!P161*ozton*AppQt.Data!P$7)/1000000),"-")</f>
        <v>-3.588287758717188</v>
      </c>
      <c r="U13" s="87">
        <f>IFERROR(IF($B$2="Tonnes",AppQt.Data!Q161,(AppQt.Data!Q161*ozton*AppQt.Data!Q$7)/1000000),"-")</f>
        <v>-2.1094397419316353</v>
      </c>
      <c r="V13" s="87">
        <f>IFERROR(IF($B$2="Tonnes",AppQt.Data!R161,(AppQt.Data!R161*ozton*AppQt.Data!R$7)/1000000),"-")</f>
        <v>-6.4233853826256553</v>
      </c>
      <c r="W13" s="87">
        <f>IFERROR(IF($B$2="Tonnes",AppQt.Data!S161,(AppQt.Data!S161*ozton*AppQt.Data!S$7)/1000000),"-")</f>
        <v>-18.183225571361536</v>
      </c>
      <c r="X13" s="87">
        <f>IFERROR(IF($B$2="Tonnes",AppQt.Data!T161,(AppQt.Data!T161*ozton*AppQt.Data!T$7)/1000000),"-")</f>
        <v>-9.6417574332444627</v>
      </c>
      <c r="Y13" s="87">
        <f>IFERROR(IF($B$2="Tonnes",AppQt.Data!U161,(AppQt.Data!U161*ozton*AppQt.Data!U$7)/1000000),"-")</f>
        <v>0.34404635204286071</v>
      </c>
      <c r="Z13" s="87">
        <f>IFERROR(IF($B$2="Tonnes",AppQt.Data!V161,(AppQt.Data!V161*ozton*AppQt.Data!V$7)/1000000),"-")</f>
        <v>6.6271058507163598</v>
      </c>
      <c r="AA13" s="87">
        <f>IFERROR(IF($B$2="Tonnes",AppQt.Data!W161,(AppQt.Data!W161*ozton*AppQt.Data!W$7)/1000000),"-")</f>
        <v>-1.2206389190055047</v>
      </c>
      <c r="AB13" s="87">
        <f>IFERROR(IF($B$2="Tonnes",AppQt.Data!X161,(AppQt.Data!X161*ozton*AppQt.Data!X$7)/1000000),"-")</f>
        <v>-0.6109376884358042</v>
      </c>
      <c r="AC13" s="87">
        <f>IFERROR(IF($B$2="Tonnes",AppQt.Data!Y161,(AppQt.Data!Y161*ozton*AppQt.Data!Y$7)/1000000),"-")</f>
        <v>-6.5391174039888362</v>
      </c>
      <c r="AD13" s="87">
        <f>IFERROR(IF($B$2="Tonnes",AppQt.Data!Z161,(AppQt.Data!Z161*ozton*AppQt.Data!Z$7)/1000000),"-")</f>
        <v>12.020166270308204</v>
      </c>
      <c r="AE13" s="87">
        <f>IFERROR(IF($B$2="Tonnes",AppQt.Data!AA161,(AppQt.Data!AA161*ozton*AppQt.Data!AA$7)/1000000),"-")</f>
        <v>3.7828238886995487</v>
      </c>
      <c r="AF13" s="87">
        <f>IFERROR(IF($B$2="Tonnes",AppQt.Data!AB161,(AppQt.Data!AB161*ozton*AppQt.Data!AB$7)/1000000),"-")</f>
        <v>11.609513231694603</v>
      </c>
      <c r="AG13" s="87">
        <f>IFERROR(IF($B$2="Tonnes",AppQt.Data!AC161,(AppQt.Data!AC161*ozton*AppQt.Data!AC$7)/1000000),"-")</f>
        <v>11.365349923330925</v>
      </c>
      <c r="AH13" s="87">
        <f>IFERROR(IF($B$2="Tonnes",AppQt.Data!AD161,(AppQt.Data!AD161*ozton*AppQt.Data!AD$7)/1000000),"-")</f>
        <v>2.585023113223345</v>
      </c>
      <c r="AI13" s="87">
        <f>IFERROR(IF($B$2="Tonnes",AppQt.Data!AE161,(AppQt.Data!AE161*ozton*AppQt.Data!AE$7)/1000000),"-")</f>
        <v>3.1070759514534654</v>
      </c>
      <c r="AJ13" s="87">
        <f>IFERROR(IF($B$2="Tonnes",AppQt.Data!AF161,(AppQt.Data!AF161*ozton*AppQt.Data!AF$7)/1000000),"-")</f>
        <v>-3.3485164318555594</v>
      </c>
      <c r="AK13" s="87">
        <f>IFERROR(IF($B$2="Tonnes",AppQt.Data!AG161,(AppQt.Data!AG161*ozton*AppQt.Data!AG$7)/1000000),"-")</f>
        <v>2.3399206579996612E-2</v>
      </c>
      <c r="AL13" s="87">
        <f>IFERROR(IF($B$2="Tonnes",AppQt.Data!AH161,(AppQt.Data!AH161*ozton*AppQt.Data!AH$7)/1000000),"-")</f>
        <v>3.6367474501456285</v>
      </c>
      <c r="AM13" s="87">
        <f>IFERROR(IF($B$2="Tonnes",AppQt.Data!AI161,(AppQt.Data!AI161*ozton*AppQt.Data!AI$7)/1000000),"-")</f>
        <v>15.139940165950552</v>
      </c>
      <c r="AN13" s="87">
        <f>IFERROR(IF($B$2="Tonnes",AppQt.Data!AJ161,(AppQt.Data!AJ161*ozton*AppQt.Data!AJ$7)/1000000),"-")</f>
        <v>13.871782801000943</v>
      </c>
      <c r="AO13" s="87">
        <f>IFERROR(IF($B$2="Tonnes",AppQt.Data!AK161,(AppQt.Data!AK161*ozton*AppQt.Data!AK$7)/1000000),"-")</f>
        <v>7.1477967139835359</v>
      </c>
      <c r="AP13" s="87">
        <f>IFERROR(IF($B$2="Tonnes",AppQt.Data!AL161,(AppQt.Data!AL161*ozton*AppQt.Data!AL$7)/1000000),"-")</f>
        <v>9.763803575872668</v>
      </c>
      <c r="AQ13" s="87">
        <f>IFERROR(IF($B$2="Tonnes",AppQt.Data!AM161,(AppQt.Data!AM161*ozton*AppQt.Data!AM$7)/1000000),"-")</f>
        <v>7.3438557836903398</v>
      </c>
      <c r="AR13" s="87">
        <f>IFERROR(IF($B$2="Tonnes",AppQt.Data!AN161,(AppQt.Data!AN161*ozton*AppQt.Data!AN$7)/1000000),"-")</f>
        <v>9.7714158355271454</v>
      </c>
      <c r="AS13" s="87">
        <f>IFERROR(IF($B$2="Tonnes",AppQt.Data!AO161,(AppQt.Data!AO161*ozton*AppQt.Data!AO$7)/1000000),"-")</f>
        <v>1.4269631524209405</v>
      </c>
      <c r="AT13" s="87">
        <f>IFERROR(IF($B$2="Tonnes",AppQt.Data!AP161,(AppQt.Data!AP161*ozton*AppQt.Data!AP$7)/1000000),"-")</f>
        <v>5.2111167287227316</v>
      </c>
      <c r="AU13" s="87">
        <f>IFERROR(IF($B$2="Tonnes",AppQt.Data!AQ161,(AppQt.Data!AQ161*ozton*AppQt.Data!AQ$7)/1000000),"-")</f>
        <v>-3.7762774146563594E-2</v>
      </c>
      <c r="AV13" s="87">
        <f>IFERROR(IF($B$2="Tonnes",AppQt.Data!AR161,(AppQt.Data!AR161*ozton*AppQt.Data!AR$7)/1000000),"-")</f>
        <v>6.7285096771718749</v>
      </c>
      <c r="AW13" s="87">
        <f>IFERROR(IF($B$2="Tonnes",AppQt.Data!AS161,(AppQt.Data!AS161*ozton*AppQt.Data!AS$7)/1000000),"-")</f>
        <v>4.7879024154693592</v>
      </c>
      <c r="AX13" s="87">
        <f>IFERROR(IF($B$2="Tonnes",AppQt.Data!AT161,(AppQt.Data!AT161*ozton*AppQt.Data!AT$7)/1000000),"-")</f>
        <v>6.825316728722731</v>
      </c>
      <c r="AY13" s="87">
        <f>IFERROR(IF($B$2="Tonnes",AppQt.Data!AU161,(AppQt.Data!AU161*ozton*AppQt.Data!AU$7)/1000000),"-")</f>
        <v>11.962230109077833</v>
      </c>
      <c r="AZ13" s="87">
        <f>IFERROR(IF($B$2="Tonnes",AppQt.Data!AV161,(AppQt.Data!AV161*ozton*AppQt.Data!AV$7)/1000000),"-")</f>
        <v>5.3901314836284362</v>
      </c>
      <c r="BA13" s="87">
        <f>IFERROR(IF($B$2="Tonnes",AppQt.Data!AW161,(AppQt.Data!AW161*ozton*AppQt.Data!AW$7)/1000000),"-")</f>
        <v>-2.7536515362212532</v>
      </c>
      <c r="BB13" s="87">
        <f>IFERROR(IF($B$2="Tonnes",AppQt.Data!AX161,(AppQt.Data!AX161*ozton*AppQt.Data!AX$7)/1000000),"-")</f>
        <v>1.0192990632971859</v>
      </c>
      <c r="BC13" s="87">
        <f>IFERROR(IF($B$2="Tonnes",AppQt.Data!AY161,(AppQt.Data!AY161*ozton*AppQt.Data!AY$7)/1000000),"-")</f>
        <v>-3.6183383854682756</v>
      </c>
      <c r="BD13" s="87">
        <f>IFERROR(IF($B$2="Tonnes",AppQt.Data!AZ161,(AppQt.Data!AZ161*ozton*AppQt.Data!AZ$7)/1000000),"-")</f>
        <v>2.2371927429735736</v>
      </c>
      <c r="BE13" s="87">
        <f>IFERROR(IF($B$2="Tonnes",AppQt.Data!BA161,(AppQt.Data!BA161*ozton*AppQt.Data!BA$7)/1000000),"-")</f>
        <v>-3.4741463825991281</v>
      </c>
      <c r="BF13" s="87">
        <f>IFERROR(IF($B$2="Tonnes",AppQt.Data!BB161,(AppQt.Data!BB161*ozton*AppQt.Data!BB$7)/1000000),"-")</f>
        <v>0.11197943797831167</v>
      </c>
      <c r="BG13" s="87">
        <f>IFERROR(IF($B$2="Tonnes",AppQt.Data!BC161,(AppQt.Data!BC161*ozton*AppQt.Data!BC$7)/1000000),"-")</f>
        <v>3.6073923723519656</v>
      </c>
      <c r="BH13" s="87">
        <f>IFERROR(IF($B$2="Tonnes",AppQt.Data!BD161,(AppQt.Data!BD161*ozton*AppQt.Data!BD$7)/1000000),"-")</f>
        <v>4.2630734686762164</v>
      </c>
      <c r="BI13" s="88" t="str">
        <f t="shared" si="3"/>
        <v>▲</v>
      </c>
      <c r="BJ13" s="129">
        <f t="shared" si="2"/>
        <v>90.554590437743656</v>
      </c>
    </row>
    <row r="14" spans="1:62" ht="13.8">
      <c r="A14" s="50"/>
      <c r="B14" s="89" t="s">
        <v>70</v>
      </c>
      <c r="C14" s="87">
        <f>IFERROR(IF($B$2="Tonnes",AppAn.Data!L137,(AppAn.Data!L137*ozton*AppAn.Data!L$6)/1000000),"-")</f>
        <v>50.56293861635222</v>
      </c>
      <c r="D14" s="87">
        <f>IFERROR(IF($B$2="Tonnes",AppAn.Data!M137,(AppAn.Data!M137*ozton*AppAn.Data!M$6)/1000000),"-")</f>
        <v>60.816505254858598</v>
      </c>
      <c r="E14" s="87">
        <f>IFERROR(IF($B$2="Tonnes",AppAn.Data!N137,(AppAn.Data!N137*ozton*AppAn.Data!N$6)/1000000),"-")</f>
        <v>61.667477906060412</v>
      </c>
      <c r="F14" s="87">
        <f>IFERROR(IF($B$2="Tonnes",AppAn.Data!O137,(AppAn.Data!O137*ozton*AppAn.Data!O$6)/1000000),"-")</f>
        <v>88.112307035880193</v>
      </c>
      <c r="G14" s="87">
        <f>IFERROR(IF($B$2="Tonnes",AppAn.Data!P137,(AppAn.Data!P137*ozton*AppAn.Data!P$6)/1000000),"-")</f>
        <v>63.382704848543064</v>
      </c>
      <c r="H14" s="87">
        <f>IFERROR(IF($B$2="Tonnes",AppAn.Data!Q137,(AppAn.Data!Q137*ozton*AppAn.Data!Q$6)/1000000),"-")</f>
        <v>59.018298072598462</v>
      </c>
      <c r="I14" s="87">
        <f>IFERROR(IF($B$2="Tonnes",AppAn.Data!R137,(AppAn.Data!R137*ozton*AppAn.Data!R$6)/1000000),"-")</f>
        <v>59.475655726281254</v>
      </c>
      <c r="J14" s="87">
        <f>IFERROR(IF($B$2="Tonnes",AppAn.Data!S137,(AppAn.Data!S137*ozton*AppAn.Data!S$6)/1000000),"-")</f>
        <v>58.788705057500003</v>
      </c>
      <c r="K14" s="87">
        <f>IFERROR(IF($B$2="Tonnes",AppAn.Data!T137,(AppAn.Data!T137*ozton*AppAn.Data!T$6)/1000000),"-")</f>
        <v>64.048343294046248</v>
      </c>
      <c r="L14" s="87">
        <f>IFERROR(IF($B$2="Tonnes",AppAn.Data!U137,(AppAn.Data!U137*ozton*AppAn.Data!U$6)/1000000),"-")</f>
        <v>54.548782586244201</v>
      </c>
      <c r="M14" s="87">
        <f>IFERROR(IF($B$2="Tonnes",AppAn.Data!V137,(AppAn.Data!V137*ozton*AppAn.Data!V$6)/1000000),"-")</f>
        <v>37.619347136639092</v>
      </c>
      <c r="N14" s="88" t="str">
        <f t="shared" si="0"/>
        <v>▼</v>
      </c>
      <c r="O14" s="129">
        <f t="shared" si="1"/>
        <v>-31.035404727573656</v>
      </c>
      <c r="P14" s="50"/>
      <c r="Q14" s="87">
        <f>IFERROR(IF($B$2="Tonnes",AppQt.Data!M162,(AppQt.Data!M162*ozton*AppQt.Data!M$7)/1000000),"-")</f>
        <v>12.969772691934295</v>
      </c>
      <c r="R14" s="87">
        <f>IFERROR(IF($B$2="Tonnes",AppQt.Data!N162,(AppQt.Data!N162*ozton*AppQt.Data!N$7)/1000000),"-")</f>
        <v>9.3490514328698282</v>
      </c>
      <c r="S14" s="87">
        <f>IFERROR(IF($B$2="Tonnes",AppQt.Data!O162,(AppQt.Data!O162*ozton*AppQt.Data!O$7)/1000000),"-")</f>
        <v>15.318333482309697</v>
      </c>
      <c r="T14" s="87">
        <f>IFERROR(IF($B$2="Tonnes",AppQt.Data!P162,(AppQt.Data!P162*ozton*AppQt.Data!P$7)/1000000),"-")</f>
        <v>12.925781009238403</v>
      </c>
      <c r="U14" s="87">
        <f>IFERROR(IF($B$2="Tonnes",AppQt.Data!Q162,(AppQt.Data!Q162*ozton*AppQt.Data!Q$7)/1000000),"-")</f>
        <v>16.524623192535216</v>
      </c>
      <c r="V14" s="87">
        <f>IFERROR(IF($B$2="Tonnes",AppQt.Data!R162,(AppQt.Data!R162*ozton*AppQt.Data!R$7)/1000000),"-")</f>
        <v>12.860407072951091</v>
      </c>
      <c r="W14" s="87">
        <f>IFERROR(IF($B$2="Tonnes",AppQt.Data!S162,(AppQt.Data!S162*ozton*AppQt.Data!S$7)/1000000),"-")</f>
        <v>16.180370706859971</v>
      </c>
      <c r="X14" s="87">
        <f>IFERROR(IF($B$2="Tonnes",AppQt.Data!T162,(AppQt.Data!T162*ozton*AppQt.Data!T$7)/1000000),"-")</f>
        <v>15.251104282512316</v>
      </c>
      <c r="Y14" s="87">
        <f>IFERROR(IF($B$2="Tonnes",AppQt.Data!U162,(AppQt.Data!U162*ozton*AppQt.Data!U$7)/1000000),"-")</f>
        <v>22.02829829645535</v>
      </c>
      <c r="Z14" s="87">
        <f>IFERROR(IF($B$2="Tonnes",AppQt.Data!V162,(AppQt.Data!V162*ozton*AppQt.Data!V$7)/1000000),"-")</f>
        <v>12.790117529942091</v>
      </c>
      <c r="AA14" s="87">
        <f>IFERROR(IF($B$2="Tonnes",AppQt.Data!W162,(AppQt.Data!W162*ozton*AppQt.Data!W$7)/1000000),"-")</f>
        <v>13.229384340243124</v>
      </c>
      <c r="AB14" s="87">
        <f>IFERROR(IF($B$2="Tonnes",AppQt.Data!X162,(AppQt.Data!X162*ozton*AppQt.Data!X$7)/1000000),"-")</f>
        <v>13.619677739419847</v>
      </c>
      <c r="AC14" s="87">
        <f>IFERROR(IF($B$2="Tonnes",AppQt.Data!Y162,(AppQt.Data!Y162*ozton*AppQt.Data!Y$7)/1000000),"-")</f>
        <v>26.533362302291074</v>
      </c>
      <c r="AD14" s="87">
        <f>IFERROR(IF($B$2="Tonnes",AppQt.Data!Z162,(AppQt.Data!Z162*ozton*AppQt.Data!Z$7)/1000000),"-")</f>
        <v>25.451287306955301</v>
      </c>
      <c r="AE14" s="87">
        <f>IFERROR(IF($B$2="Tonnes",AppQt.Data!AA162,(AppQt.Data!AA162*ozton*AppQt.Data!AA$7)/1000000),"-")</f>
        <v>18.237222244428594</v>
      </c>
      <c r="AF14" s="87">
        <f>IFERROR(IF($B$2="Tonnes",AppQt.Data!AB162,(AppQt.Data!AB162*ozton*AppQt.Data!AB$7)/1000000),"-")</f>
        <v>17.890435182205216</v>
      </c>
      <c r="AG14" s="87">
        <f>IFERROR(IF($B$2="Tonnes",AppQt.Data!AC162,(AppQt.Data!AC162*ozton*AppQt.Data!AC$7)/1000000),"-")</f>
        <v>17.054394388149031</v>
      </c>
      <c r="AH14" s="87">
        <f>IFERROR(IF($B$2="Tonnes",AppQt.Data!AD162,(AppQt.Data!AD162*ozton*AppQt.Data!AD$7)/1000000),"-")</f>
        <v>15.790564033338265</v>
      </c>
      <c r="AI14" s="87">
        <f>IFERROR(IF($B$2="Tonnes",AppQt.Data!AE162,(AppQt.Data!AE162*ozton*AppQt.Data!AE$7)/1000000),"-")</f>
        <v>14.968357510454583</v>
      </c>
      <c r="AJ14" s="87">
        <f>IFERROR(IF($B$2="Tonnes",AppQt.Data!AF162,(AppQt.Data!AF162*ozton*AppQt.Data!AF$7)/1000000),"-")</f>
        <v>15.569388916601188</v>
      </c>
      <c r="AK14" s="87">
        <f>IFERROR(IF($B$2="Tonnes",AppQt.Data!AG162,(AppQt.Data!AG162*ozton*AppQt.Data!AG$7)/1000000),"-")</f>
        <v>17.775114107556483</v>
      </c>
      <c r="AL14" s="87">
        <f>IFERROR(IF($B$2="Tonnes",AppQt.Data!AH162,(AppQt.Data!AH162*ozton*AppQt.Data!AH$7)/1000000),"-")</f>
        <v>12.99107987528954</v>
      </c>
      <c r="AM14" s="87">
        <f>IFERROR(IF($B$2="Tonnes",AppQt.Data!AI162,(AppQt.Data!AI162*ozton*AppQt.Data!AI$7)/1000000),"-")</f>
        <v>13.954787862818494</v>
      </c>
      <c r="AN14" s="87">
        <f>IFERROR(IF($B$2="Tonnes",AppQt.Data!AJ162,(AppQt.Data!AJ162*ozton*AppQt.Data!AJ$7)/1000000),"-")</f>
        <v>14.297316226933939</v>
      </c>
      <c r="AO14" s="87">
        <f>IFERROR(IF($B$2="Tonnes",AppQt.Data!AK162,(AppQt.Data!AK162*ozton*AppQt.Data!AK$7)/1000000),"-")</f>
        <v>16.0288495</v>
      </c>
      <c r="AP14" s="87">
        <f>IFERROR(IF($B$2="Tonnes",AppQt.Data!AL162,(AppQt.Data!AL162*ozton*AppQt.Data!AL$7)/1000000),"-")</f>
        <v>15.354176925000001</v>
      </c>
      <c r="AQ14" s="87">
        <f>IFERROR(IF($B$2="Tonnes",AppQt.Data!AM162,(AppQt.Data!AM162*ozton*AppQt.Data!AM$7)/1000000),"-")</f>
        <v>13.308887116875002</v>
      </c>
      <c r="AR14" s="87">
        <f>IFERROR(IF($B$2="Tonnes",AppQt.Data!AN162,(AppQt.Data!AN162*ozton*AppQt.Data!AN$7)/1000000),"-")</f>
        <v>14.78374218440625</v>
      </c>
      <c r="AS14" s="87">
        <f>IFERROR(IF($B$2="Tonnes",AppQt.Data!AO162,(AppQt.Data!AO162*ozton*AppQt.Data!AO$7)/1000000),"-")</f>
        <v>14.239679075000002</v>
      </c>
      <c r="AT14" s="87">
        <f>IFERROR(IF($B$2="Tonnes",AppQt.Data!AP162,(AppQt.Data!AP162*ozton*AppQt.Data!AP$7)/1000000),"-")</f>
        <v>15.776221982500005</v>
      </c>
      <c r="AU14" s="87">
        <f>IFERROR(IF($B$2="Tonnes",AppQt.Data!AQ162,(AppQt.Data!AQ162*ozton*AppQt.Data!AQ$7)/1000000),"-")</f>
        <v>13.655214000000001</v>
      </c>
      <c r="AV14" s="87">
        <f>IFERROR(IF($B$2="Tonnes",AppQt.Data!AR162,(AppQt.Data!AR162*ozton*AppQt.Data!AR$7)/1000000),"-")</f>
        <v>15.11759</v>
      </c>
      <c r="AW14" s="87">
        <f>IFERROR(IF($B$2="Tonnes",AppQt.Data!AS162,(AppQt.Data!AS162*ozton*AppQt.Data!AS$7)/1000000),"-")</f>
        <v>14.606262749562504</v>
      </c>
      <c r="AX14" s="87">
        <f>IFERROR(IF($B$2="Tonnes",AppQt.Data!AT162,(AppQt.Data!AT162*ozton*AppQt.Data!AT$7)/1000000),"-")</f>
        <v>17.187701544483755</v>
      </c>
      <c r="AY14" s="87">
        <f>IFERROR(IF($B$2="Tonnes",AppQt.Data!AU162,(AppQt.Data!AU162*ozton*AppQt.Data!AU$7)/1000000),"-")</f>
        <v>15.38</v>
      </c>
      <c r="AZ14" s="87">
        <f>IFERROR(IF($B$2="Tonnes",AppQt.Data!AV162,(AppQt.Data!AV162*ozton*AppQt.Data!AV$7)/1000000),"-")</f>
        <v>16.874379000000001</v>
      </c>
      <c r="BA14" s="87">
        <f>IFERROR(IF($B$2="Tonnes",AppQt.Data!AW162,(AppQt.Data!AW162*ozton*AppQt.Data!AW$7)/1000000),"-")</f>
        <v>15.426482764536255</v>
      </c>
      <c r="BB14" s="87">
        <f>IFERROR(IF($B$2="Tonnes",AppQt.Data!AX162,(AppQt.Data!AX162*ozton*AppQt.Data!AX$7)/1000000),"-")</f>
        <v>17.987199721707942</v>
      </c>
      <c r="BC14" s="87">
        <f>IFERROR(IF($B$2="Tonnes",AppQt.Data!AY162,(AppQt.Data!AY162*ozton*AppQt.Data!AY$7)/1000000),"-")</f>
        <v>7.9284000000000008</v>
      </c>
      <c r="BD14" s="87">
        <f>IFERROR(IF($B$2="Tonnes",AppQt.Data!AZ162,(AppQt.Data!AZ162*ozton*AppQt.Data!AZ$7)/1000000),"-")</f>
        <v>13.206700100000001</v>
      </c>
      <c r="BE14" s="87">
        <f>IFERROR(IF($B$2="Tonnes",AppQt.Data!BA162,(AppQt.Data!BA162*ozton*AppQt.Data!BA$7)/1000000),"-")</f>
        <v>7.999587994041315</v>
      </c>
      <c r="BF14" s="87">
        <f>IFERROR(IF($B$2="Tonnes",AppQt.Data!BB162,(AppQt.Data!BB162*ozton*AppQt.Data!BB$7)/1000000),"-")</f>
        <v>7.2854030625977799</v>
      </c>
      <c r="BG14" s="87">
        <f>IFERROR(IF($B$2="Tonnes",AppQt.Data!BC162,(AppQt.Data!BC162*ozton*AppQt.Data!BC$7)/1000000),"-")</f>
        <v>9.8649799999999992</v>
      </c>
      <c r="BH14" s="87">
        <f>IFERROR(IF($B$2="Tonnes",AppQt.Data!BD162,(AppQt.Data!BD162*ozton*AppQt.Data!BD$7)/1000000),"-")</f>
        <v>12.469376080000002</v>
      </c>
      <c r="BI14" s="88" t="str">
        <f t="shared" si="3"/>
        <v>▼</v>
      </c>
      <c r="BJ14" s="129">
        <f t="shared" si="2"/>
        <v>-5.5829542157923235</v>
      </c>
    </row>
    <row r="15" spans="1:62" ht="13.8">
      <c r="A15" s="50"/>
      <c r="B15" s="89" t="s">
        <v>71</v>
      </c>
      <c r="C15" s="87">
        <f>IFERROR(IF($B$2="Tonnes",AppAn.Data!L138,(AppAn.Data!L138*ozton*AppAn.Data!L$6)/1000000),"-")</f>
        <v>16.956074122508419</v>
      </c>
      <c r="D15" s="87">
        <f>IFERROR(IF($B$2="Tonnes",AppAn.Data!M138,(AppAn.Data!M138*ozton*AppAn.Data!M$6)/1000000),"-")</f>
        <v>20.399747699082589</v>
      </c>
      <c r="E15" s="87">
        <f>IFERROR(IF($B$2="Tonnes",AppAn.Data!N138,(AppAn.Data!N138*ozton*AppAn.Data!N$6)/1000000),"-")</f>
        <v>20.648159837283615</v>
      </c>
      <c r="F15" s="87">
        <f>IFERROR(IF($B$2="Tonnes",AppAn.Data!O138,(AppAn.Data!O138*ozton*AppAn.Data!O$6)/1000000),"-")</f>
        <v>28.598494135875697</v>
      </c>
      <c r="G15" s="87">
        <f>IFERROR(IF($B$2="Tonnes",AppAn.Data!P138,(AppAn.Data!P138*ozton*AppAn.Data!P$6)/1000000),"-")</f>
        <v>26.856594741350655</v>
      </c>
      <c r="H15" s="87">
        <f>IFERROR(IF($B$2="Tonnes",AppAn.Data!Q138,(AppAn.Data!Q138*ozton*AppAn.Data!Q$6)/1000000),"-")</f>
        <v>22.109933570359978</v>
      </c>
      <c r="I15" s="87">
        <f>IFERROR(IF($B$2="Tonnes",AppAn.Data!R138,(AppAn.Data!R138*ozton*AppAn.Data!R$6)/1000000),"-")</f>
        <v>19.366091745383841</v>
      </c>
      <c r="J15" s="87">
        <f>IFERROR(IF($B$2="Tonnes",AppAn.Data!S138,(AppAn.Data!S138*ozton*AppAn.Data!S$6)/1000000),"-")</f>
        <v>19.058263066983983</v>
      </c>
      <c r="K15" s="87">
        <f>IFERROR(IF($B$2="Tonnes",AppAn.Data!T138,(AppAn.Data!T138*ozton*AppAn.Data!T$6)/1000000),"-")</f>
        <v>18.916999999999998</v>
      </c>
      <c r="L15" s="87">
        <f>IFERROR(IF($B$2="Tonnes",AppAn.Data!U138,(AppAn.Data!U138*ozton*AppAn.Data!U$6)/1000000),"-")</f>
        <v>17.605</v>
      </c>
      <c r="M15" s="87">
        <f>IFERROR(IF($B$2="Tonnes",AppAn.Data!V138,(AppAn.Data!V138*ozton*AppAn.Data!V$6)/1000000),"-")</f>
        <v>13.0731</v>
      </c>
      <c r="N15" s="88" t="str">
        <f t="shared" si="0"/>
        <v>▼</v>
      </c>
      <c r="O15" s="129">
        <f t="shared" si="1"/>
        <v>-25.742118716273787</v>
      </c>
      <c r="P15" s="50"/>
      <c r="Q15" s="87">
        <f>IFERROR(IF($B$2="Tonnes",AppQt.Data!M163,(AppQt.Data!M163*ozton*AppQt.Data!M$7)/1000000),"-")</f>
        <v>4.4390400065102646</v>
      </c>
      <c r="R15" s="87">
        <f>IFERROR(IF($B$2="Tonnes",AppQt.Data!N163,(AppQt.Data!N163*ozton*AppQt.Data!N$7)/1000000),"-")</f>
        <v>4.8605910054490096</v>
      </c>
      <c r="S15" s="87">
        <f>IFERROR(IF($B$2="Tonnes",AppQt.Data!O163,(AppQt.Data!O163*ozton*AppQt.Data!O$7)/1000000),"-")</f>
        <v>5.1856840124353374</v>
      </c>
      <c r="T15" s="87">
        <f>IFERROR(IF($B$2="Tonnes",AppQt.Data!P163,(AppQt.Data!P163*ozton*AppQt.Data!P$7)/1000000),"-")</f>
        <v>2.4707590981138079</v>
      </c>
      <c r="U15" s="87">
        <f>IFERROR(IF($B$2="Tonnes",AppQt.Data!Q163,(AppQt.Data!Q163*ozton*AppQt.Data!Q$7)/1000000),"-")</f>
        <v>5.6851581508299063</v>
      </c>
      <c r="V15" s="87">
        <f>IFERROR(IF($B$2="Tonnes",AppQt.Data!R163,(AppQt.Data!R163*ozton*AppQt.Data!R$7)/1000000),"-")</f>
        <v>5.4508062047916912</v>
      </c>
      <c r="W15" s="87">
        <f>IFERROR(IF($B$2="Tonnes",AppQt.Data!S163,(AppQt.Data!S163*ozton*AppQt.Data!S$7)/1000000),"-")</f>
        <v>5.1946216334620621</v>
      </c>
      <c r="X15" s="87">
        <f>IFERROR(IF($B$2="Tonnes",AppQt.Data!T163,(AppQt.Data!T163*ozton*AppQt.Data!T$7)/1000000),"-")</f>
        <v>4.0691617099989292</v>
      </c>
      <c r="Y15" s="87">
        <f>IFERROR(IF($B$2="Tonnes",AppQt.Data!U163,(AppQt.Data!U163*ozton*AppQt.Data!U$7)/1000000),"-")</f>
        <v>5.3219944536739403</v>
      </c>
      <c r="Z15" s="87">
        <f>IFERROR(IF($B$2="Tonnes",AppQt.Data!V163,(AppQt.Data!V163*ozton*AppQt.Data!V$7)/1000000),"-")</f>
        <v>5.0146989331755165</v>
      </c>
      <c r="AA15" s="87">
        <f>IFERROR(IF($B$2="Tonnes",AppQt.Data!W163,(AppQt.Data!W163*ozton*AppQt.Data!W$7)/1000000),"-")</f>
        <v>4.6647537340546368</v>
      </c>
      <c r="AB15" s="87">
        <f>IFERROR(IF($B$2="Tonnes",AppQt.Data!X163,(AppQt.Data!X163*ozton*AppQt.Data!X$7)/1000000),"-")</f>
        <v>5.6467127163795237</v>
      </c>
      <c r="AC15" s="87">
        <f>IFERROR(IF($B$2="Tonnes",AppQt.Data!Y163,(AppQt.Data!Y163*ozton*AppQt.Data!Y$7)/1000000),"-")</f>
        <v>5.0250429750358823</v>
      </c>
      <c r="AD15" s="87">
        <f>IFERROR(IF($B$2="Tonnes",AppQt.Data!Z163,(AppQt.Data!Z163*ozton*AppQt.Data!Z$7)/1000000),"-")</f>
        <v>9.1377709204556652</v>
      </c>
      <c r="AE15" s="87">
        <f>IFERROR(IF($B$2="Tonnes",AppQt.Data!AA163,(AppQt.Data!AA163*ozton*AppQt.Data!AA$7)/1000000),"-")</f>
        <v>8.0007106806389316</v>
      </c>
      <c r="AF15" s="87">
        <f>IFERROR(IF($B$2="Tonnes",AppQt.Data!AB163,(AppQt.Data!AB163*ozton*AppQt.Data!AB$7)/1000000),"-")</f>
        <v>6.4349695597452197</v>
      </c>
      <c r="AG15" s="87">
        <f>IFERROR(IF($B$2="Tonnes",AppQt.Data!AC163,(AppQt.Data!AC163*ozton*AppQt.Data!AC$7)/1000000),"-")</f>
        <v>7.1488255302397654</v>
      </c>
      <c r="AH15" s="87">
        <f>IFERROR(IF($B$2="Tonnes",AppQt.Data!AD163,(AppQt.Data!AD163*ozton*AppQt.Data!AD$7)/1000000),"-")</f>
        <v>5.7671453009180551</v>
      </c>
      <c r="AI15" s="87">
        <f>IFERROR(IF($B$2="Tonnes",AppQt.Data!AE163,(AppQt.Data!AE163*ozton*AppQt.Data!AE$7)/1000000),"-")</f>
        <v>7.0711706268703587</v>
      </c>
      <c r="AJ15" s="87">
        <f>IFERROR(IF($B$2="Tonnes",AppQt.Data!AF163,(AppQt.Data!AF163*ozton*AppQt.Data!AF$7)/1000000),"-")</f>
        <v>6.8694532833224766</v>
      </c>
      <c r="AK15" s="87">
        <f>IFERROR(IF($B$2="Tonnes",AppQt.Data!AG163,(AppQt.Data!AG163*ozton*AppQt.Data!AG$7)/1000000),"-")</f>
        <v>7.6227668067517538</v>
      </c>
      <c r="AL15" s="87">
        <f>IFERROR(IF($B$2="Tonnes",AppQt.Data!AH163,(AppQt.Data!AH163*ozton*AppQt.Data!AH$7)/1000000),"-")</f>
        <v>4.0736600840510517</v>
      </c>
      <c r="AM15" s="87">
        <f>IFERROR(IF($B$2="Tonnes",AppQt.Data!AI163,(AppQt.Data!AI163*ozton*AppQt.Data!AI$7)/1000000),"-")</f>
        <v>5.3296505987599856</v>
      </c>
      <c r="AN15" s="87">
        <f>IFERROR(IF($B$2="Tonnes",AppQt.Data!AJ163,(AppQt.Data!AJ163*ozton*AppQt.Data!AJ$7)/1000000),"-")</f>
        <v>5.0838560807971858</v>
      </c>
      <c r="AO15" s="87">
        <f>IFERROR(IF($B$2="Tonnes",AppQt.Data!AK163,(AppQt.Data!AK163*ozton*AppQt.Data!AK$7)/1000000),"-")</f>
        <v>5.4602400113008205</v>
      </c>
      <c r="AP15" s="87">
        <f>IFERROR(IF($B$2="Tonnes",AppQt.Data!AL163,(AppQt.Data!AL163*ozton*AppQt.Data!AL$7)/1000000),"-")</f>
        <v>4.6857175848882182</v>
      </c>
      <c r="AQ15" s="87">
        <f>IFERROR(IF($B$2="Tonnes",AppQt.Data!AM163,(AppQt.Data!AM163*ozton*AppQt.Data!AM$7)/1000000),"-")</f>
        <v>4.3903354781438066</v>
      </c>
      <c r="AR15" s="87">
        <f>IFERROR(IF($B$2="Tonnes",AppQt.Data!AN163,(AppQt.Data!AN163*ozton*AppQt.Data!AN$7)/1000000),"-")</f>
        <v>4.8297986710509972</v>
      </c>
      <c r="AS15" s="87">
        <f>IFERROR(IF($B$2="Tonnes",AppQt.Data!AO163,(AppQt.Data!AO163*ozton*AppQt.Data!AO$7)/1000000),"-")</f>
        <v>4.7601418773421971</v>
      </c>
      <c r="AT15" s="87">
        <f>IFERROR(IF($B$2="Tonnes",AppQt.Data!AP163,(AppQt.Data!AP163*ozton*AppQt.Data!AP$7)/1000000),"-")</f>
        <v>5.0970102708303937</v>
      </c>
      <c r="AU15" s="87">
        <f>IFERROR(IF($B$2="Tonnes",AppQt.Data!AQ163,(AppQt.Data!AQ163*ozton*AppQt.Data!AQ$7)/1000000),"-")</f>
        <v>4.3996313730794263</v>
      </c>
      <c r="AV15" s="87">
        <f>IFERROR(IF($B$2="Tonnes",AppQt.Data!AR163,(AppQt.Data!AR163*ozton*AppQt.Data!AR$7)/1000000),"-")</f>
        <v>4.8014795457319668</v>
      </c>
      <c r="AW15" s="87">
        <f>IFERROR(IF($B$2="Tonnes",AppQt.Data!AS163,(AppQt.Data!AS163*ozton*AppQt.Data!AS$7)/1000000),"-")</f>
        <v>4.7300000000000004</v>
      </c>
      <c r="AX15" s="87">
        <f>IFERROR(IF($B$2="Tonnes",AppQt.Data!AT163,(AppQt.Data!AT163*ozton*AppQt.Data!AT$7)/1000000),"-")</f>
        <v>4.3970000000000002</v>
      </c>
      <c r="AY15" s="87">
        <f>IFERROR(IF($B$2="Tonnes",AppQt.Data!AU163,(AppQt.Data!AU163*ozton*AppQt.Data!AU$7)/1000000),"-")</f>
        <v>4.93</v>
      </c>
      <c r="AZ15" s="87">
        <f>IFERROR(IF($B$2="Tonnes",AppQt.Data!AV163,(AppQt.Data!AV163*ozton*AppQt.Data!AV$7)/1000000),"-")</f>
        <v>4.8600000000000003</v>
      </c>
      <c r="BA15" s="87">
        <f>IFERROR(IF($B$2="Tonnes",AppQt.Data!AW163,(AppQt.Data!AW163*ozton*AppQt.Data!AW$7)/1000000),"-")</f>
        <v>4.55</v>
      </c>
      <c r="BB15" s="87">
        <f>IFERROR(IF($B$2="Tonnes",AppQt.Data!AX163,(AppQt.Data!AX163*ozton*AppQt.Data!AX$7)/1000000),"-")</f>
        <v>4.3</v>
      </c>
      <c r="BC15" s="87">
        <f>IFERROR(IF($B$2="Tonnes",AppQt.Data!AY163,(AppQt.Data!AY163*ozton*AppQt.Data!AY$7)/1000000),"-")</f>
        <v>4.32</v>
      </c>
      <c r="BD15" s="87">
        <f>IFERROR(IF($B$2="Tonnes",AppQt.Data!AZ163,(AppQt.Data!AZ163*ozton*AppQt.Data!AZ$7)/1000000),"-")</f>
        <v>4.4349999999999996</v>
      </c>
      <c r="BE15" s="87">
        <f>IFERROR(IF($B$2="Tonnes",AppQt.Data!BA163,(AppQt.Data!BA163*ozton*AppQt.Data!BA$7)/1000000),"-")</f>
        <v>3.2865000000000002</v>
      </c>
      <c r="BF15" s="87">
        <f>IFERROR(IF($B$2="Tonnes",AppQt.Data!BB163,(AppQt.Data!BB163*ozton*AppQt.Data!BB$7)/1000000),"-")</f>
        <v>2.3115999999999999</v>
      </c>
      <c r="BG15" s="87">
        <f>IFERROR(IF($B$2="Tonnes",AppQt.Data!BC163,(AppQt.Data!BC163*ozton*AppQt.Data!BC$7)/1000000),"-")</f>
        <v>3.67</v>
      </c>
      <c r="BH15" s="87">
        <f>IFERROR(IF($B$2="Tonnes",AppQt.Data!BD163,(AppQt.Data!BD163*ozton*AppQt.Data!BD$7)/1000000),"-")</f>
        <v>3.8049999999999997</v>
      </c>
      <c r="BI15" s="88" t="str">
        <f t="shared" si="3"/>
        <v>▼</v>
      </c>
      <c r="BJ15" s="129">
        <f t="shared" si="2"/>
        <v>-14.205186020293127</v>
      </c>
    </row>
    <row r="16" spans="1:62" ht="13.8">
      <c r="A16" s="50"/>
      <c r="B16" s="89" t="s">
        <v>72</v>
      </c>
      <c r="C16" s="87">
        <f>IFERROR(IF($B$2="Tonnes",AppAn.Data!L139,(AppAn.Data!L139*ozton*AppAn.Data!L$6)/1000000),"-")</f>
        <v>9.8982715159416514</v>
      </c>
      <c r="D16" s="87">
        <f>IFERROR(IF($B$2="Tonnes",AppAn.Data!M139,(AppAn.Data!M139*ozton*AppAn.Data!M$6)/1000000),"-")</f>
        <v>13.054682197087551</v>
      </c>
      <c r="E16" s="87">
        <f>IFERROR(IF($B$2="Tonnes",AppAn.Data!N139,(AppAn.Data!N139*ozton*AppAn.Data!N$6)/1000000),"-")</f>
        <v>14.822013743734031</v>
      </c>
      <c r="F16" s="87">
        <f>IFERROR(IF($B$2="Tonnes",AppAn.Data!O139,(AppAn.Data!O139*ozton*AppAn.Data!O$6)/1000000),"-")</f>
        <v>20.851856916977916</v>
      </c>
      <c r="G16" s="87">
        <f>IFERROR(IF($B$2="Tonnes",AppAn.Data!P139,(AppAn.Data!P139*ozton*AppAn.Data!P$6)/1000000),"-")</f>
        <v>20.522963965811755</v>
      </c>
      <c r="H16" s="87">
        <f>IFERROR(IF($B$2="Tonnes",AppAn.Data!Q139,(AppAn.Data!Q139*ozton*AppAn.Data!Q$6)/1000000),"-")</f>
        <v>18.061401816630372</v>
      </c>
      <c r="I16" s="87">
        <f>IFERROR(IF($B$2="Tonnes",AppAn.Data!R139,(AppAn.Data!R139*ozton*AppAn.Data!R$6)/1000000),"-")</f>
        <v>17.097230890448266</v>
      </c>
      <c r="J16" s="87">
        <f>IFERROR(IF($B$2="Tonnes",AppAn.Data!S139,(AppAn.Data!S139*ozton*AppAn.Data!S$6)/1000000),"-")</f>
        <v>16.632004598180874</v>
      </c>
      <c r="K16" s="87">
        <f>IFERROR(IF($B$2="Tonnes",AppAn.Data!T139,(AppAn.Data!T139*ozton*AppAn.Data!T$6)/1000000),"-")</f>
        <v>16.385848908904762</v>
      </c>
      <c r="L16" s="87">
        <f>IFERROR(IF($B$2="Tonnes",AppAn.Data!U139,(AppAn.Data!U139*ozton*AppAn.Data!U$6)/1000000),"-")</f>
        <v>14.98</v>
      </c>
      <c r="M16" s="87">
        <f>IFERROR(IF($B$2="Tonnes",AppAn.Data!V139,(AppAn.Data!V139*ozton*AppAn.Data!V$6)/1000000),"-")</f>
        <v>9.4379999999999988</v>
      </c>
      <c r="N16" s="88" t="str">
        <f t="shared" si="0"/>
        <v>▼</v>
      </c>
      <c r="O16" s="129">
        <f t="shared" si="1"/>
        <v>-36.995994659546071</v>
      </c>
      <c r="P16" s="50"/>
      <c r="Q16" s="87">
        <f>IFERROR(IF($B$2="Tonnes",AppQt.Data!M164,(AppQt.Data!M164*ozton*AppQt.Data!M$7)/1000000),"-")</f>
        <v>3.052089150376414</v>
      </c>
      <c r="R16" s="87">
        <f>IFERROR(IF($B$2="Tonnes",AppQt.Data!N164,(AppQt.Data!N164*ozton*AppQt.Data!N$7)/1000000),"-")</f>
        <v>2.0412956661193453</v>
      </c>
      <c r="S16" s="87">
        <f>IFERROR(IF($B$2="Tonnes",AppQt.Data!O164,(AppQt.Data!O164*ozton*AppQt.Data!O$7)/1000000),"-")</f>
        <v>2.9975753859442436</v>
      </c>
      <c r="T16" s="87">
        <f>IFERROR(IF($B$2="Tonnes",AppQt.Data!P164,(AppQt.Data!P164*ozton*AppQt.Data!P$7)/1000000),"-")</f>
        <v>1.807311313501649</v>
      </c>
      <c r="U16" s="87">
        <f>IFERROR(IF($B$2="Tonnes",AppQt.Data!Q164,(AppQt.Data!Q164*ozton*AppQt.Data!Q$7)/1000000),"-")</f>
        <v>3.2783615403399371</v>
      </c>
      <c r="V16" s="87">
        <f>IFERROR(IF($B$2="Tonnes",AppQt.Data!R164,(AppQt.Data!R164*ozton*AppQt.Data!R$7)/1000000),"-")</f>
        <v>3.5840093819553633</v>
      </c>
      <c r="W16" s="87">
        <f>IFERROR(IF($B$2="Tonnes",AppQt.Data!S164,(AppQt.Data!S164*ozton*AppQt.Data!S$7)/1000000),"-")</f>
        <v>2.797612814791826</v>
      </c>
      <c r="X16" s="87">
        <f>IFERROR(IF($B$2="Tonnes",AppQt.Data!T164,(AppQt.Data!T164*ozton*AppQt.Data!T$7)/1000000),"-")</f>
        <v>3.3946984600004262</v>
      </c>
      <c r="Y16" s="87">
        <f>IFERROR(IF($B$2="Tonnes",AppQt.Data!U164,(AppQt.Data!U164*ozton*AppQt.Data!U$7)/1000000),"-")</f>
        <v>3.4690890512775043</v>
      </c>
      <c r="Z16" s="87">
        <f>IFERROR(IF($B$2="Tonnes",AppQt.Data!V164,(AppQt.Data!V164*ozton*AppQt.Data!V$7)/1000000),"-")</f>
        <v>3.4611877937025</v>
      </c>
      <c r="AA16" s="87">
        <f>IFERROR(IF($B$2="Tonnes",AppQt.Data!W164,(AppQt.Data!W164*ozton*AppQt.Data!W$7)/1000000),"-")</f>
        <v>3.2167244406974977</v>
      </c>
      <c r="AB16" s="87">
        <f>IFERROR(IF($B$2="Tonnes",AppQt.Data!X164,(AppQt.Data!X164*ozton*AppQt.Data!X$7)/1000000),"-")</f>
        <v>4.6750124580565293</v>
      </c>
      <c r="AC16" s="87">
        <f>IFERROR(IF($B$2="Tonnes",AppQt.Data!Y164,(AppQt.Data!Y164*ozton*AppQt.Data!Y$7)/1000000),"-")</f>
        <v>4.1734954685819892</v>
      </c>
      <c r="AD16" s="87">
        <f>IFERROR(IF($B$2="Tonnes",AppQt.Data!Z164,(AppQt.Data!Z164*ozton*AppQt.Data!Z$7)/1000000),"-")</f>
        <v>6.4229282570369479</v>
      </c>
      <c r="AE16" s="87">
        <f>IFERROR(IF($B$2="Tonnes",AppQt.Data!AA164,(AppQt.Data!AA164*ozton*AppQt.Data!AA$7)/1000000),"-")</f>
        <v>5.377759579864632</v>
      </c>
      <c r="AF16" s="87">
        <f>IFERROR(IF($B$2="Tonnes",AppQt.Data!AB164,(AppQt.Data!AB164*ozton*AppQt.Data!AB$7)/1000000),"-")</f>
        <v>4.8776736114943446</v>
      </c>
      <c r="AG16" s="87">
        <f>IFERROR(IF($B$2="Tonnes",AppQt.Data!AC164,(AppQt.Data!AC164*ozton*AppQt.Data!AC$7)/1000000),"-")</f>
        <v>5.0303550928307708</v>
      </c>
      <c r="AH16" s="87">
        <f>IFERROR(IF($B$2="Tonnes",AppQt.Data!AD164,(AppQt.Data!AD164*ozton*AppQt.Data!AD$7)/1000000),"-")</f>
        <v>5.5645947304828907</v>
      </c>
      <c r="AI16" s="87">
        <f>IFERROR(IF($B$2="Tonnes",AppQt.Data!AE164,(AppQt.Data!AE164*ozton*AppQt.Data!AE$7)/1000000),"-")</f>
        <v>5.1770237375698045</v>
      </c>
      <c r="AJ16" s="87">
        <f>IFERROR(IF($B$2="Tonnes",AppQt.Data!AF164,(AppQt.Data!AF164*ozton*AppQt.Data!AF$7)/1000000),"-")</f>
        <v>4.7509904049282916</v>
      </c>
      <c r="AK16" s="87">
        <f>IFERROR(IF($B$2="Tonnes",AppQt.Data!AG164,(AppQt.Data!AG164*ozton*AppQt.Data!AG$7)/1000000),"-")</f>
        <v>5.0298373381892318</v>
      </c>
      <c r="AL16" s="87">
        <f>IFERROR(IF($B$2="Tonnes",AppQt.Data!AH164,(AppQt.Data!AH164*ozton*AppQt.Data!AH$7)/1000000),"-")</f>
        <v>3.8581239370966545</v>
      </c>
      <c r="AM16" s="87">
        <f>IFERROR(IF($B$2="Tonnes",AppQt.Data!AI164,(AppQt.Data!AI164*ozton*AppQt.Data!AI$7)/1000000),"-")</f>
        <v>4.5023894292337365</v>
      </c>
      <c r="AN16" s="87">
        <f>IFERROR(IF($B$2="Tonnes",AppQt.Data!AJ164,(AppQt.Data!AJ164*ozton*AppQt.Data!AJ$7)/1000000),"-")</f>
        <v>4.6710511121107485</v>
      </c>
      <c r="AO16" s="87">
        <f>IFERROR(IF($B$2="Tonnes",AppQt.Data!AK164,(AppQt.Data!AK164*ozton*AppQt.Data!AK$7)/1000000),"-")</f>
        <v>4.4749761955190541</v>
      </c>
      <c r="AP16" s="87">
        <f>IFERROR(IF($B$2="Tonnes",AppQt.Data!AL164,(AppQt.Data!AL164*ozton*AppQt.Data!AL$7)/1000000),"-")</f>
        <v>4.2597524433551257</v>
      </c>
      <c r="AQ16" s="87">
        <f>IFERROR(IF($B$2="Tonnes",AppQt.Data!AM164,(AppQt.Data!AM164*ozton*AppQt.Data!AM$7)/1000000),"-")</f>
        <v>3.661638421851857</v>
      </c>
      <c r="AR16" s="87">
        <f>IFERROR(IF($B$2="Tonnes",AppQt.Data!AN164,(AppQt.Data!AN164*ozton*AppQt.Data!AN$7)/1000000),"-")</f>
        <v>4.7008638297222287</v>
      </c>
      <c r="AS16" s="87">
        <f>IFERROR(IF($B$2="Tonnes",AppQt.Data!AO164,(AppQt.Data!AO164*ozton*AppQt.Data!AO$7)/1000000),"-")</f>
        <v>4.5368195344816726</v>
      </c>
      <c r="AT16" s="87">
        <f>IFERROR(IF($B$2="Tonnes",AppQt.Data!AP164,(AppQt.Data!AP164*ozton*AppQt.Data!AP$7)/1000000),"-")</f>
        <v>4.1008249586076468</v>
      </c>
      <c r="AU16" s="87">
        <f>IFERROR(IF($B$2="Tonnes",AppQt.Data!AQ164,(AppQt.Data!AQ164*ozton*AppQt.Data!AQ$7)/1000000),"-")</f>
        <v>3.63399703797266</v>
      </c>
      <c r="AV16" s="87">
        <f>IFERROR(IF($B$2="Tonnes",AppQt.Data!AR164,(AppQt.Data!AR164*ozton*AppQt.Data!AR$7)/1000000),"-")</f>
        <v>4.3603630671188949</v>
      </c>
      <c r="AW16" s="87">
        <f>IFERROR(IF($B$2="Tonnes",AppQt.Data!AS164,(AppQt.Data!AS164*ozton*AppQt.Data!AS$7)/1000000),"-")</f>
        <v>4.5221201735420005</v>
      </c>
      <c r="AX16" s="87">
        <f>IFERROR(IF($B$2="Tonnes",AppQt.Data!AT164,(AppQt.Data!AT164*ozton*AppQt.Data!AT$7)/1000000),"-")</f>
        <v>3.8037287353627605</v>
      </c>
      <c r="AY16" s="87">
        <f>IFERROR(IF($B$2="Tonnes",AppQt.Data!AU164,(AppQt.Data!AU164*ozton*AppQt.Data!AU$7)/1000000),"-")</f>
        <v>4.01</v>
      </c>
      <c r="AZ16" s="87">
        <f>IFERROR(IF($B$2="Tonnes",AppQt.Data!AV164,(AppQt.Data!AV164*ozton*AppQt.Data!AV$7)/1000000),"-")</f>
        <v>4.05</v>
      </c>
      <c r="BA16" s="87">
        <f>IFERROR(IF($B$2="Tonnes",AppQt.Data!AW164,(AppQt.Data!AW164*ozton*AppQt.Data!AW$7)/1000000),"-")</f>
        <v>4.0600000000000005</v>
      </c>
      <c r="BB16" s="87">
        <f>IFERROR(IF($B$2="Tonnes",AppQt.Data!AX164,(AppQt.Data!AX164*ozton*AppQt.Data!AX$7)/1000000),"-")</f>
        <v>3.55</v>
      </c>
      <c r="BC16" s="87">
        <f>IFERROR(IF($B$2="Tonnes",AppQt.Data!AY164,(AppQt.Data!AY164*ozton*AppQt.Data!AY$7)/1000000),"-")</f>
        <v>3.5300000000000002</v>
      </c>
      <c r="BD16" s="87">
        <f>IFERROR(IF($B$2="Tonnes",AppQt.Data!AZ164,(AppQt.Data!AZ164*ozton*AppQt.Data!AZ$7)/1000000),"-")</f>
        <v>3.84</v>
      </c>
      <c r="BE16" s="87">
        <f>IFERROR(IF($B$2="Tonnes",AppQt.Data!BA164,(AppQt.Data!BA164*ozton*AppQt.Data!BA$7)/1000000),"-")</f>
        <v>2.94</v>
      </c>
      <c r="BF16" s="87">
        <f>IFERROR(IF($B$2="Tonnes",AppQt.Data!BB164,(AppQt.Data!BB164*ozton*AppQt.Data!BB$7)/1000000),"-")</f>
        <v>1.2</v>
      </c>
      <c r="BG16" s="87">
        <f>IFERROR(IF($B$2="Tonnes",AppQt.Data!BC164,(AppQt.Data!BC164*ozton*AppQt.Data!BC$7)/1000000),"-")</f>
        <v>2.5680000000000001</v>
      </c>
      <c r="BH16" s="87">
        <f>IFERROR(IF($B$2="Tonnes",AppQt.Data!BD164,(AppQt.Data!BD164*ozton*AppQt.Data!BD$7)/1000000),"-")</f>
        <v>2.73</v>
      </c>
      <c r="BI16" s="88" t="str">
        <f t="shared" si="3"/>
        <v>▼</v>
      </c>
      <c r="BJ16" s="129">
        <f t="shared" si="2"/>
        <v>-28.90625</v>
      </c>
    </row>
    <row r="17" spans="1:62" ht="13.8">
      <c r="A17" s="50"/>
      <c r="B17" s="89" t="s">
        <v>258</v>
      </c>
      <c r="C17" s="87">
        <f>IFERROR(IF($B$2="Tonnes",AppAn.Data!L140,(AppAn.Data!L140*ozton*AppAn.Data!L$6)/1000000),"-")</f>
        <v>19.16907310373346</v>
      </c>
      <c r="D17" s="87">
        <f>IFERROR(IF($B$2="Tonnes",AppAn.Data!M140,(AppAn.Data!M140*ozton*AppAn.Data!M$6)/1000000),"-")</f>
        <v>26.558216355121242</v>
      </c>
      <c r="E17" s="87">
        <f>IFERROR(IF($B$2="Tonnes",AppAn.Data!N140,(AppAn.Data!N140*ozton*AppAn.Data!N$6)/1000000),"-")</f>
        <v>27.969835175684075</v>
      </c>
      <c r="F17" s="87">
        <f>IFERROR(IF($B$2="Tonnes",AppAn.Data!O140,(AppAn.Data!O140*ozton*AppAn.Data!O$6)/1000000),"-")</f>
        <v>40.804742187499997</v>
      </c>
      <c r="G17" s="87">
        <f>IFERROR(IF($B$2="Tonnes",AppAn.Data!P140,(AppAn.Data!P140*ozton*AppAn.Data!P$6)/1000000),"-")</f>
        <v>39.669624999999996</v>
      </c>
      <c r="H17" s="87">
        <f>IFERROR(IF($B$2="Tonnes",AppAn.Data!Q140,(AppAn.Data!Q140*ozton*AppAn.Data!Q$6)/1000000),"-")</f>
        <v>45.540500000000002</v>
      </c>
      <c r="I17" s="87">
        <f>IFERROR(IF($B$2="Tonnes",AppAn.Data!R140,(AppAn.Data!R140*ozton*AppAn.Data!R$6)/1000000),"-")</f>
        <v>39.15</v>
      </c>
      <c r="J17" s="87">
        <f>IFERROR(IF($B$2="Tonnes",AppAn.Data!S140,(AppAn.Data!S140*ozton*AppAn.Data!S$6)/1000000),"-")</f>
        <v>41.197875000000003</v>
      </c>
      <c r="K17" s="87">
        <f>IFERROR(IF($B$2="Tonnes",AppAn.Data!T140,(AppAn.Data!T140*ozton*AppAn.Data!T$6)/1000000),"-")</f>
        <v>40.982333999999994</v>
      </c>
      <c r="L17" s="87">
        <f>IFERROR(IF($B$2="Tonnes",AppAn.Data!U140,(AppAn.Data!U140*ozton*AppAn.Data!U$6)/1000000),"-")</f>
        <v>38.941000000000003</v>
      </c>
      <c r="M17" s="87">
        <f>IFERROR(IF($B$2="Tonnes",AppAn.Data!V140,(AppAn.Data!V140*ozton*AppAn.Data!V$6)/1000000),"-")</f>
        <v>35.387999999999998</v>
      </c>
      <c r="N17" s="88" t="str">
        <f t="shared" si="0"/>
        <v>▼</v>
      </c>
      <c r="O17" s="129">
        <f t="shared" si="1"/>
        <v>-9.1240594745897745</v>
      </c>
      <c r="P17" s="50"/>
      <c r="Q17" s="87">
        <f>IFERROR(IF($B$2="Tonnes",AppQt.Data!M165,(AppQt.Data!M165*ozton*AppQt.Data!M$7)/1000000),"-")</f>
        <v>8.1764821892722122</v>
      </c>
      <c r="R17" s="87">
        <f>IFERROR(IF($B$2="Tonnes",AppQt.Data!N165,(AppQt.Data!N165*ozton*AppQt.Data!N$7)/1000000),"-")</f>
        <v>-1.9135086838374291</v>
      </c>
      <c r="S17" s="87">
        <f>IFERROR(IF($B$2="Tonnes",AppQt.Data!O165,(AppQt.Data!O165*ozton*AppQt.Data!O$7)/1000000),"-")</f>
        <v>11.504904536862004</v>
      </c>
      <c r="T17" s="87">
        <f>IFERROR(IF($B$2="Tonnes",AppQt.Data!P165,(AppQt.Data!P165*ozton*AppQt.Data!P$7)/1000000),"-")</f>
        <v>1.4011950614366735</v>
      </c>
      <c r="U17" s="87">
        <f>IFERROR(IF($B$2="Tonnes",AppQt.Data!Q165,(AppQt.Data!Q165*ozton*AppQt.Data!Q$7)/1000000),"-")</f>
        <v>9.2934430912182719</v>
      </c>
      <c r="V17" s="87">
        <f>IFERROR(IF($B$2="Tonnes",AppQt.Data!R165,(AppQt.Data!R165*ozton*AppQt.Data!R$7)/1000000),"-")</f>
        <v>5.4277597391736272</v>
      </c>
      <c r="W17" s="87">
        <f>IFERROR(IF($B$2="Tonnes",AppQt.Data!S165,(AppQt.Data!S165*ozton*AppQt.Data!S$7)/1000000),"-")</f>
        <v>4.5186268062961235</v>
      </c>
      <c r="X17" s="87">
        <f>IFERROR(IF($B$2="Tonnes",AppQt.Data!T165,(AppQt.Data!T165*ozton*AppQt.Data!T$7)/1000000),"-")</f>
        <v>7.3183867184332172</v>
      </c>
      <c r="Y17" s="87">
        <f>IFERROR(IF($B$2="Tonnes",AppQt.Data!U165,(AppQt.Data!U165*ozton*AppQt.Data!U$7)/1000000),"-")</f>
        <v>9.3372023087686564</v>
      </c>
      <c r="Z17" s="87">
        <f>IFERROR(IF($B$2="Tonnes",AppQt.Data!V165,(AppQt.Data!V165*ozton*AppQt.Data!V$7)/1000000),"-")</f>
        <v>6.5155971185737975</v>
      </c>
      <c r="AA17" s="87">
        <f>IFERROR(IF($B$2="Tonnes",AppQt.Data!W165,(AppQt.Data!W165*ozton*AppQt.Data!W$7)/1000000),"-")</f>
        <v>6.0323096911276934</v>
      </c>
      <c r="AB17" s="87">
        <f>IFERROR(IF($B$2="Tonnes",AppQt.Data!X165,(AppQt.Data!X165*ozton*AppQt.Data!X$7)/1000000),"-")</f>
        <v>6.0847260572139295</v>
      </c>
      <c r="AC17" s="87">
        <f>IFERROR(IF($B$2="Tonnes",AppQt.Data!Y165,(AppQt.Data!Y165*ozton*AppQt.Data!Y$7)/1000000),"-")</f>
        <v>10.08984375</v>
      </c>
      <c r="AD17" s="87">
        <f>IFERROR(IF($B$2="Tonnes",AppQt.Data!Z165,(AppQt.Data!Z165*ozton*AppQt.Data!Z$7)/1000000),"-")</f>
        <v>10.62521875</v>
      </c>
      <c r="AE17" s="87">
        <f>IFERROR(IF($B$2="Tonnes",AppQt.Data!AA165,(AppQt.Data!AA165*ozton*AppQt.Data!AA$7)/1000000),"-")</f>
        <v>9.9441796875000001</v>
      </c>
      <c r="AF17" s="87">
        <f>IFERROR(IF($B$2="Tonnes",AppQt.Data!AB165,(AppQt.Data!AB165*ozton*AppQt.Data!AB$7)/1000000),"-")</f>
        <v>10.1455</v>
      </c>
      <c r="AG17" s="87">
        <f>IFERROR(IF($B$2="Tonnes",AppQt.Data!AC165,(AppQt.Data!AC165*ozton*AppQt.Data!AC$7)/1000000),"-")</f>
        <v>10.760999999999999</v>
      </c>
      <c r="AH17" s="87">
        <f>IFERROR(IF($B$2="Tonnes",AppQt.Data!AD165,(AppQt.Data!AD165*ozton*AppQt.Data!AD$7)/1000000),"-")</f>
        <v>9.7271250000000009</v>
      </c>
      <c r="AI17" s="87">
        <f>IFERROR(IF($B$2="Tonnes",AppQt.Data!AE165,(AppQt.Data!AE165*ozton*AppQt.Data!AE$7)/1000000),"-")</f>
        <v>9.6492499999999986</v>
      </c>
      <c r="AJ17" s="87">
        <f>IFERROR(IF($B$2="Tonnes",AppQt.Data!AF165,(AppQt.Data!AF165*ozton*AppQt.Data!AF$7)/1000000),"-")</f>
        <v>9.5322499999999994</v>
      </c>
      <c r="AK17" s="87">
        <f>IFERROR(IF($B$2="Tonnes",AppQt.Data!AG165,(AppQt.Data!AG165*ozton*AppQt.Data!AG$7)/1000000),"-")</f>
        <v>11.214124999999999</v>
      </c>
      <c r="AL17" s="87">
        <f>IFERROR(IF($B$2="Tonnes",AppQt.Data!AH165,(AppQt.Data!AH165*ozton*AppQt.Data!AH$7)/1000000),"-")</f>
        <v>9.7323750000000011</v>
      </c>
      <c r="AM17" s="87">
        <f>IFERROR(IF($B$2="Tonnes",AppQt.Data!AI165,(AppQt.Data!AI165*ozton*AppQt.Data!AI$7)/1000000),"-")</f>
        <v>12.021125</v>
      </c>
      <c r="AN17" s="87">
        <f>IFERROR(IF($B$2="Tonnes",AppQt.Data!AJ165,(AppQt.Data!AJ165*ozton*AppQt.Data!AJ$7)/1000000),"-")</f>
        <v>12.572875</v>
      </c>
      <c r="AO17" s="87">
        <f>IFERROR(IF($B$2="Tonnes",AppQt.Data!AK165,(AppQt.Data!AK165*ozton*AppQt.Data!AK$7)/1000000),"-")</f>
        <v>10.507875</v>
      </c>
      <c r="AP17" s="87">
        <f>IFERROR(IF($B$2="Tonnes",AppQt.Data!AL165,(AppQt.Data!AL165*ozton*AppQt.Data!AL$7)/1000000),"-")</f>
        <v>8.2606249999999992</v>
      </c>
      <c r="AQ17" s="87">
        <f>IFERROR(IF($B$2="Tonnes",AppQt.Data!AM165,(AppQt.Data!AM165*ozton*AppQt.Data!AM$7)/1000000),"-")</f>
        <v>8.7252499999999991</v>
      </c>
      <c r="AR17" s="87">
        <f>IFERROR(IF($B$2="Tonnes",AppQt.Data!AN165,(AppQt.Data!AN165*ozton*AppQt.Data!AN$7)/1000000),"-")</f>
        <v>11.65625</v>
      </c>
      <c r="AS17" s="87">
        <f>IFERROR(IF($B$2="Tonnes",AppQt.Data!AO165,(AppQt.Data!AO165*ozton*AppQt.Data!AO$7)/1000000),"-")</f>
        <v>11.102499999999999</v>
      </c>
      <c r="AT17" s="87">
        <f>IFERROR(IF($B$2="Tonnes",AppQt.Data!AP165,(AppQt.Data!AP165*ozton*AppQt.Data!AP$7)/1000000),"-")</f>
        <v>9.4242500000000007</v>
      </c>
      <c r="AU17" s="87">
        <f>IFERROR(IF($B$2="Tonnes",AppQt.Data!AQ165,(AppQt.Data!AQ165*ozton*AppQt.Data!AQ$7)/1000000),"-")</f>
        <v>9.6048749999999998</v>
      </c>
      <c r="AV17" s="87">
        <f>IFERROR(IF($B$2="Tonnes",AppQt.Data!AR165,(AppQt.Data!AR165*ozton*AppQt.Data!AR$7)/1000000),"-")</f>
        <v>11.06625</v>
      </c>
      <c r="AW17" s="87">
        <f>IFERROR(IF($B$2="Tonnes",AppQt.Data!AS165,(AppQt.Data!AS165*ozton*AppQt.Data!AS$7)/1000000),"-")</f>
        <v>11.227630000000001</v>
      </c>
      <c r="AX17" s="87">
        <f>IFERROR(IF($B$2="Tonnes",AppQt.Data!AT165,(AppQt.Data!AT165*ozton*AppQt.Data!AT$7)/1000000),"-")</f>
        <v>8.9737040000000015</v>
      </c>
      <c r="AY17" s="87">
        <f>IFERROR(IF($B$2="Tonnes",AppQt.Data!AU165,(AppQt.Data!AU165*ozton*AppQt.Data!AU$7)/1000000),"-")</f>
        <v>10.372</v>
      </c>
      <c r="AZ17" s="87">
        <f>IFERROR(IF($B$2="Tonnes",AppQt.Data!AV165,(AppQt.Data!AV165*ozton*AppQt.Data!AV$7)/1000000),"-")</f>
        <v>10.408999999999999</v>
      </c>
      <c r="BA17" s="87">
        <f>IFERROR(IF($B$2="Tonnes",AppQt.Data!AW165,(AppQt.Data!AW165*ozton*AppQt.Data!AW$7)/1000000),"-")</f>
        <v>9.370000000000001</v>
      </c>
      <c r="BB17" s="87">
        <f>IFERROR(IF($B$2="Tonnes",AppQt.Data!AX165,(AppQt.Data!AX165*ozton*AppQt.Data!AX$7)/1000000),"-")</f>
        <v>10.234999999999999</v>
      </c>
      <c r="BC17" s="87">
        <f>IFERROR(IF($B$2="Tonnes",AppQt.Data!AY165,(AppQt.Data!AY165*ozton*AppQt.Data!AY$7)/1000000),"-")</f>
        <v>9.8230000000000004</v>
      </c>
      <c r="BD17" s="87">
        <f>IFERROR(IF($B$2="Tonnes",AppQt.Data!AZ165,(AppQt.Data!AZ165*ozton*AppQt.Data!AZ$7)/1000000),"-")</f>
        <v>9.5129999999999999</v>
      </c>
      <c r="BE17" s="87">
        <f>IFERROR(IF($B$2="Tonnes",AppQt.Data!BA165,(AppQt.Data!BA165*ozton*AppQt.Data!BA$7)/1000000),"-")</f>
        <v>7.9429999999999996</v>
      </c>
      <c r="BF17" s="87">
        <f>IFERROR(IF($B$2="Tonnes",AppQt.Data!BB165,(AppQt.Data!BB165*ozton*AppQt.Data!BB$7)/1000000),"-")</f>
        <v>7.6999999999999993</v>
      </c>
      <c r="BG17" s="87">
        <f>IFERROR(IF($B$2="Tonnes",AppQt.Data!BC165,(AppQt.Data!BC165*ozton*AppQt.Data!BC$7)/1000000),"-")</f>
        <v>9.9250000000000007</v>
      </c>
      <c r="BH17" s="87">
        <f>IFERROR(IF($B$2="Tonnes",AppQt.Data!BD165,(AppQt.Data!BD165*ozton*AppQt.Data!BD$7)/1000000),"-")</f>
        <v>9.82</v>
      </c>
      <c r="BI17" s="88" t="str">
        <f t="shared" si="3"/>
        <v>▲</v>
      </c>
      <c r="BJ17" s="129">
        <f t="shared" si="2"/>
        <v>3.227162829811836</v>
      </c>
    </row>
    <row r="18" spans="1:62" ht="13.8">
      <c r="A18" s="50"/>
      <c r="B18" s="89" t="s">
        <v>74</v>
      </c>
      <c r="C18" s="87">
        <f>IFERROR(IF($B$2="Tonnes",AppAn.Data!L141,(AppAn.Data!L141*ozton*AppAn.Data!L$6)/1000000),"-")</f>
        <v>71.295106396149237</v>
      </c>
      <c r="D18" s="87">
        <f>IFERROR(IF($B$2="Tonnes",AppAn.Data!M141,(AppAn.Data!M141*ozton*AppAn.Data!M$6)/1000000),"-")</f>
        <v>113.56312303644738</v>
      </c>
      <c r="E18" s="87">
        <f>IFERROR(IF($B$2="Tonnes",AppAn.Data!N141,(AppAn.Data!N141*ozton*AppAn.Data!N$6)/1000000),"-")</f>
        <v>110.01626891058577</v>
      </c>
      <c r="F18" s="87">
        <f>IFERROR(IF($B$2="Tonnes",AppAn.Data!O141,(AppAn.Data!O141*ozton*AppAn.Data!O$6)/1000000),"-")</f>
        <v>153.80618750000002</v>
      </c>
      <c r="G18" s="87">
        <f>IFERROR(IF($B$2="Tonnes",AppAn.Data!P141,(AppAn.Data!P141*ozton*AppAn.Data!P$6)/1000000),"-")</f>
        <v>108.71900000000001</v>
      </c>
      <c r="H18" s="87">
        <f>IFERROR(IF($B$2="Tonnes",AppAn.Data!Q141,(AppAn.Data!Q141*ozton*AppAn.Data!Q$6)/1000000),"-")</f>
        <v>90.206390074999987</v>
      </c>
      <c r="I18" s="87">
        <f>IFERROR(IF($B$2="Tonnes",AppAn.Data!R141,(AppAn.Data!R141*ozton*AppAn.Data!R$6)/1000000),"-")</f>
        <v>81.527985570156403</v>
      </c>
      <c r="J18" s="87">
        <f>IFERROR(IF($B$2="Tonnes",AppAn.Data!S141,(AppAn.Data!S141*ozton*AppAn.Data!S$6)/1000000),"-")</f>
        <v>75.416958928731489</v>
      </c>
      <c r="K18" s="87">
        <f>IFERROR(IF($B$2="Tonnes",AppAn.Data!T141,(AppAn.Data!T141*ozton*AppAn.Data!T$6)/1000000),"-")</f>
        <v>80.55498335880867</v>
      </c>
      <c r="L18" s="87">
        <f>IFERROR(IF($B$2="Tonnes",AppAn.Data!U141,(AppAn.Data!U141*ozton*AppAn.Data!U$6)/1000000),"-")</f>
        <v>46.498719169337527</v>
      </c>
      <c r="M18" s="87">
        <f>IFERROR(IF($B$2="Tonnes",AppAn.Data!V141,(AppAn.Data!V141*ozton*AppAn.Data!V$6)/1000000),"-")</f>
        <v>-81.496097639817407</v>
      </c>
      <c r="N18" s="88" t="str">
        <f t="shared" si="0"/>
        <v>▲</v>
      </c>
      <c r="O18" s="129" t="str">
        <f t="shared" si="1"/>
        <v>-</v>
      </c>
      <c r="P18" s="50"/>
      <c r="Q18" s="87">
        <f>IFERROR(IF($B$2="Tonnes",AppQt.Data!M166,(AppQt.Data!M166*ozton*AppQt.Data!M$7)/1000000),"-")</f>
        <v>18.321250263632209</v>
      </c>
      <c r="R18" s="87">
        <f>IFERROR(IF($B$2="Tonnes",AppQt.Data!N166,(AppQt.Data!N166*ozton*AppQt.Data!N$7)/1000000),"-")</f>
        <v>21.278004251658661</v>
      </c>
      <c r="S18" s="87">
        <f>IFERROR(IF($B$2="Tonnes",AppQt.Data!O166,(AppQt.Data!O166*ozton*AppQt.Data!O$7)/1000000),"-")</f>
        <v>22.19266568388645</v>
      </c>
      <c r="T18" s="87">
        <f>IFERROR(IF($B$2="Tonnes",AppQt.Data!P166,(AppQt.Data!P166*ozton*AppQt.Data!P$7)/1000000),"-")</f>
        <v>9.5031861969719102</v>
      </c>
      <c r="U18" s="87">
        <f>IFERROR(IF($B$2="Tonnes",AppQt.Data!Q166,(AppQt.Data!Q166*ozton*AppQt.Data!Q$7)/1000000),"-")</f>
        <v>33.267617374669932</v>
      </c>
      <c r="V18" s="87">
        <f>IFERROR(IF($B$2="Tonnes",AppQt.Data!R166,(AppQt.Data!R166*ozton*AppQt.Data!R$7)/1000000),"-")</f>
        <v>19.38410696594811</v>
      </c>
      <c r="W18" s="87">
        <f>IFERROR(IF($B$2="Tonnes",AppQt.Data!S166,(AppQt.Data!S166*ozton*AppQt.Data!S$7)/1000000),"-")</f>
        <v>35.573629517375629</v>
      </c>
      <c r="X18" s="87">
        <f>IFERROR(IF($B$2="Tonnes",AppQt.Data!T166,(AppQt.Data!T166*ozton*AppQt.Data!T$7)/1000000),"-")</f>
        <v>25.337769178453712</v>
      </c>
      <c r="Y18" s="87">
        <f>IFERROR(IF($B$2="Tonnes",AppQt.Data!U166,(AppQt.Data!U166*ozton*AppQt.Data!U$7)/1000000),"-")</f>
        <v>35.835967375737511</v>
      </c>
      <c r="Z18" s="87">
        <f>IFERROR(IF($B$2="Tonnes",AppQt.Data!V166,(AppQt.Data!V166*ozton*AppQt.Data!V$7)/1000000),"-")</f>
        <v>18.031095214931323</v>
      </c>
      <c r="AA18" s="87">
        <f>IFERROR(IF($B$2="Tonnes",AppQt.Data!W166,(AppQt.Data!W166*ozton*AppQt.Data!W$7)/1000000),"-")</f>
        <v>20.424485466336858</v>
      </c>
      <c r="AB18" s="87">
        <f>IFERROR(IF($B$2="Tonnes",AppQt.Data!X166,(AppQt.Data!X166*ozton*AppQt.Data!X$7)/1000000),"-")</f>
        <v>35.72472085358006</v>
      </c>
      <c r="AC18" s="87">
        <f>IFERROR(IF($B$2="Tonnes",AppQt.Data!Y166,(AppQt.Data!Y166*ozton*AppQt.Data!Y$7)/1000000),"-")</f>
        <v>59.794125000000001</v>
      </c>
      <c r="AD18" s="87">
        <f>IFERROR(IF($B$2="Tonnes",AppQt.Data!Z166,(AppQt.Data!Z166*ozton*AppQt.Data!Z$7)/1000000),"-")</f>
        <v>40.580500000000001</v>
      </c>
      <c r="AE18" s="87">
        <f>IFERROR(IF($B$2="Tonnes",AppQt.Data!AA166,(AppQt.Data!AA166*ozton*AppQt.Data!AA$7)/1000000),"-")</f>
        <v>27.071562500000002</v>
      </c>
      <c r="AF18" s="87">
        <f>IFERROR(IF($B$2="Tonnes",AppQt.Data!AB166,(AppQt.Data!AB166*ozton*AppQt.Data!AB$7)/1000000),"-")</f>
        <v>26.36</v>
      </c>
      <c r="AG18" s="87">
        <f>IFERROR(IF($B$2="Tonnes",AppQt.Data!AC166,(AppQt.Data!AC166*ozton*AppQt.Data!AC$7)/1000000),"-")</f>
        <v>27.72</v>
      </c>
      <c r="AH18" s="87">
        <f>IFERROR(IF($B$2="Tonnes",AppQt.Data!AD166,(AppQt.Data!AD166*ozton*AppQt.Data!AD$7)/1000000),"-")</f>
        <v>21.021999999999998</v>
      </c>
      <c r="AI18" s="87">
        <f>IFERROR(IF($B$2="Tonnes",AppQt.Data!AE166,(AppQt.Data!AE166*ozton*AppQt.Data!AE$7)/1000000),"-")</f>
        <v>28.48</v>
      </c>
      <c r="AJ18" s="87">
        <f>IFERROR(IF($B$2="Tonnes",AppQt.Data!AF166,(AppQt.Data!AF166*ozton*AppQt.Data!AF$7)/1000000),"-")</f>
        <v>31.497</v>
      </c>
      <c r="AK18" s="87">
        <f>IFERROR(IF($B$2="Tonnes",AppQt.Data!AG166,(AppQt.Data!AG166*ozton*AppQt.Data!AG$7)/1000000),"-")</f>
        <v>22.881</v>
      </c>
      <c r="AL18" s="87">
        <f>IFERROR(IF($B$2="Tonnes",AppQt.Data!AH166,(AppQt.Data!AH166*ozton*AppQt.Data!AH$7)/1000000),"-")</f>
        <v>19.236229999999999</v>
      </c>
      <c r="AM18" s="87">
        <f>IFERROR(IF($B$2="Tonnes",AppQt.Data!AI166,(AppQt.Data!AI166*ozton*AppQt.Data!AI$7)/1000000),"-")</f>
        <v>23.471541500000001</v>
      </c>
      <c r="AN18" s="87">
        <f>IFERROR(IF($B$2="Tonnes",AppQt.Data!AJ166,(AppQt.Data!AJ166*ozton*AppQt.Data!AJ$7)/1000000),"-")</f>
        <v>24.617618575000002</v>
      </c>
      <c r="AO18" s="87">
        <f>IFERROR(IF($B$2="Tonnes",AppQt.Data!AK166,(AppQt.Data!AK166*ozton*AppQt.Data!AK$7)/1000000),"-")</f>
        <v>25.668562003750004</v>
      </c>
      <c r="AP18" s="87">
        <f>IFERROR(IF($B$2="Tonnes",AppQt.Data!AL166,(AppQt.Data!AL166*ozton*AppQt.Data!AL$7)/1000000),"-")</f>
        <v>18.282849602999999</v>
      </c>
      <c r="AQ18" s="87">
        <f>IFERROR(IF($B$2="Tonnes",AppQt.Data!AM166,(AppQt.Data!AM166*ozton*AppQt.Data!AM$7)/1000000),"-")</f>
        <v>16.935323059329999</v>
      </c>
      <c r="AR18" s="87">
        <f>IFERROR(IF($B$2="Tonnes",AppQt.Data!AN166,(AppQt.Data!AN166*ozton*AppQt.Data!AN$7)/1000000),"-")</f>
        <v>20.641250904076401</v>
      </c>
      <c r="AS18" s="87">
        <f>IFERROR(IF($B$2="Tonnes",AppQt.Data!AO166,(AppQt.Data!AO166*ozton*AppQt.Data!AO$7)/1000000),"-")</f>
        <v>23.313958395035634</v>
      </c>
      <c r="AT18" s="87">
        <f>IFERROR(IF($B$2="Tonnes",AppQt.Data!AP166,(AppQt.Data!AP166*ozton*AppQt.Data!AP$7)/1000000),"-")</f>
        <v>17.729294738404398</v>
      </c>
      <c r="AU18" s="87">
        <f>IFERROR(IF($B$2="Tonnes",AppQt.Data!AQ166,(AppQt.Data!AQ166*ozton*AppQt.Data!AQ$7)/1000000),"-")</f>
        <v>16.097272895601751</v>
      </c>
      <c r="AV18" s="87">
        <f>IFERROR(IF($B$2="Tonnes",AppQt.Data!AR166,(AppQt.Data!AR166*ozton*AppQt.Data!AR$7)/1000000),"-")</f>
        <v>18.276432899689702</v>
      </c>
      <c r="AW18" s="87">
        <f>IFERROR(IF($B$2="Tonnes",AppQt.Data!AS166,(AppQt.Data!AS166*ozton*AppQt.Data!AS$7)/1000000),"-")</f>
        <v>24.333836522812241</v>
      </c>
      <c r="AX18" s="87">
        <f>IFERROR(IF($B$2="Tonnes",AppQt.Data!AT166,(AppQt.Data!AT166*ozton*AppQt.Data!AT$7)/1000000),"-")</f>
        <v>17.645750784043546</v>
      </c>
      <c r="AY18" s="87">
        <f>IFERROR(IF($B$2="Tonnes",AppQt.Data!AU166,(AppQt.Data!AU166*ozton*AppQt.Data!AU$7)/1000000),"-")</f>
        <v>19.32385771338646</v>
      </c>
      <c r="AZ18" s="87">
        <f>IFERROR(IF($B$2="Tonnes",AppQt.Data!AV166,(AppQt.Data!AV166*ozton*AppQt.Data!AV$7)/1000000),"-")</f>
        <v>19.251538338566419</v>
      </c>
      <c r="BA18" s="87">
        <f>IFERROR(IF($B$2="Tonnes",AppQt.Data!AW166,(AppQt.Data!AW166*ozton*AppQt.Data!AW$7)/1000000),"-")</f>
        <v>24.609406302643485</v>
      </c>
      <c r="BB18" s="87">
        <f>IFERROR(IF($B$2="Tonnes",AppQt.Data!AX166,(AppQt.Data!AX166*ozton*AppQt.Data!AX$7)/1000000),"-")</f>
        <v>15.071809676608321</v>
      </c>
      <c r="BC18" s="87">
        <f>IFERROR(IF($B$2="Tonnes",AppQt.Data!AY166,(AppQt.Data!AY166*ozton*AppQt.Data!AY$7)/1000000),"-")</f>
        <v>-7.022272118626165</v>
      </c>
      <c r="BD18" s="87">
        <f>IFERROR(IF($B$2="Tonnes",AppQt.Data!AZ166,(AppQt.Data!AZ166*ozton*AppQt.Data!AZ$7)/1000000),"-")</f>
        <v>13.839775308711888</v>
      </c>
      <c r="BE18" s="87">
        <f>IFERROR(IF($B$2="Tonnes",AppQt.Data!BA166,(AppQt.Data!BA166*ozton*AppQt.Data!BA$7)/1000000),"-")</f>
        <v>7.4704635671101665</v>
      </c>
      <c r="BF18" s="87">
        <f>IFERROR(IF($B$2="Tonnes",AppQt.Data!BB166,(AppQt.Data!BB166*ozton*AppQt.Data!BB$7)/1000000),"-")</f>
        <v>-39.906568021367505</v>
      </c>
      <c r="BG18" s="87">
        <f>IFERROR(IF($B$2="Tonnes",AppQt.Data!BC166,(AppQt.Data!BC166*ozton*AppQt.Data!BC$7)/1000000),"-")</f>
        <v>-43.802786897072458</v>
      </c>
      <c r="BH18" s="87">
        <f>IFERROR(IF($B$2="Tonnes",AppQt.Data!BD166,(AppQt.Data!BD166*ozton*AppQt.Data!BD$7)/1000000),"-")</f>
        <v>-5.2572062884876161</v>
      </c>
      <c r="BI18" s="88" t="str">
        <f t="shared" si="3"/>
        <v>▲</v>
      </c>
      <c r="BJ18" s="129" t="str">
        <f t="shared" si="2"/>
        <v>-</v>
      </c>
    </row>
    <row r="19" spans="1:62" ht="13.8">
      <c r="A19" s="50"/>
      <c r="B19" s="89" t="s">
        <v>75</v>
      </c>
      <c r="C19" s="87">
        <f>IFERROR(IF($B$2="Tonnes",AppAn.Data!L142,(AppAn.Data!L142*ozton*AppAn.Data!L$6)/1000000),"-")</f>
        <v>82.327247288344168</v>
      </c>
      <c r="D19" s="87">
        <f>IFERROR(IF($B$2="Tonnes",AppAn.Data!M142,(AppAn.Data!M142*ozton*AppAn.Data!M$6)/1000000),"-")</f>
        <v>103.42445417920035</v>
      </c>
      <c r="E19" s="87">
        <f>IFERROR(IF($B$2="Tonnes",AppAn.Data!N142,(AppAn.Data!N142*ozton*AppAn.Data!N$6)/1000000),"-")</f>
        <v>84.252252048240891</v>
      </c>
      <c r="F19" s="87">
        <f>IFERROR(IF($B$2="Tonnes",AppAn.Data!O142,(AppAn.Data!O142*ozton*AppAn.Data!O$6)/1000000),"-")</f>
        <v>99.649157608695646</v>
      </c>
      <c r="G19" s="87">
        <f>IFERROR(IF($B$2="Tonnes",AppAn.Data!P142,(AppAn.Data!P142*ozton*AppAn.Data!P$6)/1000000),"-")</f>
        <v>66.650000000000006</v>
      </c>
      <c r="H19" s="87">
        <f>IFERROR(IF($B$2="Tonnes",AppAn.Data!Q142,(AppAn.Data!Q142*ozton*AppAn.Data!Q$6)/1000000),"-")</f>
        <v>63.41177175</v>
      </c>
      <c r="I19" s="87">
        <f>IFERROR(IF($B$2="Tonnes",AppAn.Data!R142,(AppAn.Data!R142*ozton*AppAn.Data!R$6)/1000000),"-")</f>
        <v>58.327975983320009</v>
      </c>
      <c r="J19" s="87">
        <f>IFERROR(IF($B$2="Tonnes",AppAn.Data!S142,(AppAn.Data!S142*ozton*AppAn.Data!S$6)/1000000),"-")</f>
        <v>53.869880208810478</v>
      </c>
      <c r="K19" s="87">
        <f>IFERROR(IF($B$2="Tonnes",AppAn.Data!T142,(AppAn.Data!T142*ozton*AppAn.Data!T$6)/1000000),"-")</f>
        <v>59.488263730545519</v>
      </c>
      <c r="L19" s="87">
        <f>IFERROR(IF($B$2="Tonnes",AppAn.Data!U142,(AppAn.Data!U142*ozton*AppAn.Data!U$6)/1000000),"-")</f>
        <v>56.369306311509256</v>
      </c>
      <c r="M19" s="87">
        <f>IFERROR(IF($B$2="Tonnes",AppAn.Data!V142,(AppAn.Data!V142*ozton*AppAn.Data!V$6)/1000000),"-")</f>
        <v>39.801864326969735</v>
      </c>
      <c r="N19" s="88" t="str">
        <f t="shared" si="0"/>
        <v>▼</v>
      </c>
      <c r="O19" s="129">
        <f t="shared" si="1"/>
        <v>-29.390892080495313</v>
      </c>
      <c r="P19" s="50"/>
      <c r="Q19" s="87">
        <f>IFERROR(IF($B$2="Tonnes",AppQt.Data!M167,(AppQt.Data!M167*ozton*AppQt.Data!M$7)/1000000),"-")</f>
        <v>19.279882752328607</v>
      </c>
      <c r="R19" s="87">
        <f>IFERROR(IF($B$2="Tonnes",AppQt.Data!N167,(AppQt.Data!N167*ozton*AppQt.Data!N$7)/1000000),"-")</f>
        <v>15.772569280573418</v>
      </c>
      <c r="S19" s="87">
        <f>IFERROR(IF($B$2="Tonnes",AppQt.Data!O167,(AppQt.Data!O167*ozton*AppQt.Data!O$7)/1000000),"-")</f>
        <v>22.252175351011736</v>
      </c>
      <c r="T19" s="87">
        <f>IFERROR(IF($B$2="Tonnes",AppQt.Data!P167,(AppQt.Data!P167*ozton*AppQt.Data!P$7)/1000000),"-")</f>
        <v>25.022619904430414</v>
      </c>
      <c r="U19" s="87">
        <f>IFERROR(IF($B$2="Tonnes",AppQt.Data!Q167,(AppQt.Data!Q167*ozton*AppQt.Data!Q$7)/1000000),"-")</f>
        <v>19.978177822654622</v>
      </c>
      <c r="V19" s="87">
        <f>IFERROR(IF($B$2="Tonnes",AppQt.Data!R167,(AppQt.Data!R167*ozton*AppQt.Data!R$7)/1000000),"-")</f>
        <v>17.304110665614804</v>
      </c>
      <c r="W19" s="87">
        <f>IFERROR(IF($B$2="Tonnes",AppQt.Data!S167,(AppQt.Data!S167*ozton*AppQt.Data!S$7)/1000000),"-")</f>
        <v>36.950540220526577</v>
      </c>
      <c r="X19" s="87">
        <f>IFERROR(IF($B$2="Tonnes",AppQt.Data!T167,(AppQt.Data!T167*ozton*AppQt.Data!T$7)/1000000),"-")</f>
        <v>29.191625470404347</v>
      </c>
      <c r="Y19" s="87">
        <f>IFERROR(IF($B$2="Tonnes",AppQt.Data!U167,(AppQt.Data!U167*ozton*AppQt.Data!U$7)/1000000),"-")</f>
        <v>23.964489515741043</v>
      </c>
      <c r="Z19" s="87">
        <f>IFERROR(IF($B$2="Tonnes",AppQt.Data!V167,(AppQt.Data!V167*ozton*AppQt.Data!V$7)/1000000),"-")</f>
        <v>20.601022279520734</v>
      </c>
      <c r="AA19" s="87">
        <f>IFERROR(IF($B$2="Tonnes",AppQt.Data!W167,(AppQt.Data!W167*ozton*AppQt.Data!W$7)/1000000),"-")</f>
        <v>19.239227041615209</v>
      </c>
      <c r="AB19" s="87">
        <f>IFERROR(IF($B$2="Tonnes",AppQt.Data!X167,(AppQt.Data!X167*ozton*AppQt.Data!X$7)/1000000),"-")</f>
        <v>20.447513211363894</v>
      </c>
      <c r="AC19" s="87">
        <f>IFERROR(IF($B$2="Tonnes",AppQt.Data!Y167,(AppQt.Data!Y167*ozton*AppQt.Data!Y$7)/1000000),"-")</f>
        <v>22.795624999999998</v>
      </c>
      <c r="AD19" s="87">
        <f>IFERROR(IF($B$2="Tonnes",AppQt.Data!Z167,(AppQt.Data!Z167*ozton*AppQt.Data!Z$7)/1000000),"-")</f>
        <v>29.831250000000001</v>
      </c>
      <c r="AE19" s="87">
        <f>IFERROR(IF($B$2="Tonnes",AppQt.Data!AA167,(AppQt.Data!AA167*ozton*AppQt.Data!AA$7)/1000000),"-")</f>
        <v>24.6875</v>
      </c>
      <c r="AF19" s="87">
        <f>IFERROR(IF($B$2="Tonnes",AppQt.Data!AB167,(AppQt.Data!AB167*ozton*AppQt.Data!AB$7)/1000000),"-")</f>
        <v>22.334782608695651</v>
      </c>
      <c r="AG19" s="87">
        <f>IFERROR(IF($B$2="Tonnes",AppQt.Data!AC167,(AppQt.Data!AC167*ozton*AppQt.Data!AC$7)/1000000),"-")</f>
        <v>19.740000000000002</v>
      </c>
      <c r="AH19" s="87">
        <f>IFERROR(IF($B$2="Tonnes",AppQt.Data!AD167,(AppQt.Data!AD167*ozton*AppQt.Data!AD$7)/1000000),"-")</f>
        <v>15.31</v>
      </c>
      <c r="AI19" s="87">
        <f>IFERROR(IF($B$2="Tonnes",AppQt.Data!AE167,(AppQt.Data!AE167*ozton*AppQt.Data!AE$7)/1000000),"-")</f>
        <v>15.850000000000001</v>
      </c>
      <c r="AJ19" s="87">
        <f>IFERROR(IF($B$2="Tonnes",AppQt.Data!AF167,(AppQt.Data!AF167*ozton*AppQt.Data!AF$7)/1000000),"-")</f>
        <v>15.75</v>
      </c>
      <c r="AK19" s="87">
        <f>IFERROR(IF($B$2="Tonnes",AppQt.Data!AG167,(AppQt.Data!AG167*ozton*AppQt.Data!AG$7)/1000000),"-")</f>
        <v>18.88</v>
      </c>
      <c r="AL19" s="87">
        <f>IFERROR(IF($B$2="Tonnes",AppQt.Data!AH167,(AppQt.Data!AH167*ozton*AppQt.Data!AH$7)/1000000),"-")</f>
        <v>14.523999999999999</v>
      </c>
      <c r="AM19" s="87">
        <f>IFERROR(IF($B$2="Tonnes",AppQt.Data!AI167,(AppQt.Data!AI167*ozton*AppQt.Data!AI$7)/1000000),"-")</f>
        <v>14.99845</v>
      </c>
      <c r="AN19" s="87">
        <f>IFERROR(IF($B$2="Tonnes",AppQt.Data!AJ167,(AppQt.Data!AJ167*ozton*AppQt.Data!AJ$7)/1000000),"-")</f>
        <v>15.009321750000002</v>
      </c>
      <c r="AO19" s="87">
        <f>IFERROR(IF($B$2="Tonnes",AppQt.Data!AK167,(AppQt.Data!AK167*ozton*AppQt.Data!AK$7)/1000000),"-")</f>
        <v>16.185700499999999</v>
      </c>
      <c r="AP19" s="87">
        <f>IFERROR(IF($B$2="Tonnes",AppQt.Data!AL167,(AppQt.Data!AL167*ozton*AppQt.Data!AL$7)/1000000),"-")</f>
        <v>12.371760400000001</v>
      </c>
      <c r="AQ19" s="87">
        <f>IFERROR(IF($B$2="Tonnes",AppQt.Data!AM167,(AppQt.Data!AM167*ozton*AppQt.Data!AM$7)/1000000),"-")</f>
        <v>12.426437974000002</v>
      </c>
      <c r="AR19" s="87">
        <f>IFERROR(IF($B$2="Tonnes",AppQt.Data!AN167,(AppQt.Data!AN167*ozton*AppQt.Data!AN$7)/1000000),"-")</f>
        <v>17.344077109320004</v>
      </c>
      <c r="AS19" s="87">
        <f>IFERROR(IF($B$2="Tonnes",AppQt.Data!AO167,(AppQt.Data!AO167*ozton*AppQt.Data!AO$7)/1000000),"-")</f>
        <v>16.677955190951003</v>
      </c>
      <c r="AT19" s="87">
        <f>IFERROR(IF($B$2="Tonnes",AppQt.Data!AP167,(AppQt.Data!AP167*ozton*AppQt.Data!AP$7)/1000000),"-")</f>
        <v>12.745596550308351</v>
      </c>
      <c r="AU19" s="87">
        <f>IFERROR(IF($B$2="Tonnes",AppQt.Data!AQ167,(AppQt.Data!AQ167*ozton*AppQt.Data!AQ$7)/1000000),"-")</f>
        <v>11.94069848355506</v>
      </c>
      <c r="AV19" s="87">
        <f>IFERROR(IF($B$2="Tonnes",AppQt.Data!AR167,(AppQt.Data!AR167*ozton*AppQt.Data!AR$7)/1000000),"-")</f>
        <v>12.505629983996066</v>
      </c>
      <c r="AW19" s="87">
        <f>IFERROR(IF($B$2="Tonnes",AppQt.Data!AS167,(AppQt.Data!AS167*ozton*AppQt.Data!AS$7)/1000000),"-")</f>
        <v>17.788882621301322</v>
      </c>
      <c r="AX19" s="87">
        <f>IFERROR(IF($B$2="Tonnes",AppQt.Data!AT167,(AppQt.Data!AT167*ozton*AppQt.Data!AT$7)/1000000),"-")</f>
        <v>13.880421673181148</v>
      </c>
      <c r="AY19" s="87">
        <f>IFERROR(IF($B$2="Tonnes",AppQt.Data!AU167,(AppQt.Data!AU167*ozton*AppQt.Data!AU$7)/1000000),"-")</f>
        <v>14.333491653027217</v>
      </c>
      <c r="AZ19" s="87">
        <f>IFERROR(IF($B$2="Tonnes",AppQt.Data!AV167,(AppQt.Data!AV167*ozton*AppQt.Data!AV$7)/1000000),"-")</f>
        <v>13.48546778303583</v>
      </c>
      <c r="BA19" s="87">
        <f>IFERROR(IF($B$2="Tonnes",AppQt.Data!AW167,(AppQt.Data!AW167*ozton*AppQt.Data!AW$7)/1000000),"-")</f>
        <v>18.729242272466401</v>
      </c>
      <c r="BB19" s="87">
        <f>IFERROR(IF($B$2="Tonnes",AppQt.Data!AX167,(AppQt.Data!AX167*ozton*AppQt.Data!AX$7)/1000000),"-")</f>
        <v>13.49662367472602</v>
      </c>
      <c r="BC19" s="87">
        <f>IFERROR(IF($B$2="Tonnes",AppQt.Data!AY167,(AppQt.Data!AY167*ozton*AppQt.Data!AY$7)/1000000),"-")</f>
        <v>12.817711782227454</v>
      </c>
      <c r="BD19" s="87">
        <f>IFERROR(IF($B$2="Tonnes",AppQt.Data!AZ167,(AppQt.Data!AZ167*ozton*AppQt.Data!AZ$7)/1000000),"-")</f>
        <v>11.325728582089381</v>
      </c>
      <c r="BE19" s="87">
        <f>IFERROR(IF($B$2="Tonnes",AppQt.Data!BA167,(AppQt.Data!BA167*ozton*AppQt.Data!BA$7)/1000000),"-")</f>
        <v>16.786543799941775</v>
      </c>
      <c r="BF19" s="87">
        <f>IFERROR(IF($B$2="Tonnes",AppQt.Data!BB167,(AppQt.Data!BB167*ozton*AppQt.Data!BB$7)/1000000),"-")</f>
        <v>6.7981877345400443</v>
      </c>
      <c r="BG19" s="87">
        <f>IFERROR(IF($B$2="Tonnes",AppQt.Data!BC167,(AppQt.Data!BC167*ozton*AppQt.Data!BC$7)/1000000),"-")</f>
        <v>6.5853451059208767</v>
      </c>
      <c r="BH19" s="87">
        <f>IFERROR(IF($B$2="Tonnes",AppQt.Data!BD167,(AppQt.Data!BD167*ozton*AppQt.Data!BD$7)/1000000),"-")</f>
        <v>9.6317876865670353</v>
      </c>
      <c r="BI19" s="88" t="str">
        <f t="shared" si="3"/>
        <v>▼</v>
      </c>
      <c r="BJ19" s="129">
        <f t="shared" si="2"/>
        <v>-14.956573285723628</v>
      </c>
    </row>
    <row r="20" spans="1:62" ht="13.8">
      <c r="A20" s="50"/>
      <c r="B20" s="93" t="s">
        <v>102</v>
      </c>
      <c r="C20" s="87">
        <f>IFERROR(IF($B$2="Tonnes",AppAn.Data!L143,(AppAn.Data!L143*ozton*AppAn.Data!L$6)/1000000),"-")</f>
        <v>327.19435608846885</v>
      </c>
      <c r="D20" s="87">
        <f>IFERROR(IF($B$2="Tonnes",AppAn.Data!M143,(AppAn.Data!M143*ozton*AppAn.Data!M$6)/1000000),"-")</f>
        <v>301.43865697637409</v>
      </c>
      <c r="E20" s="87">
        <f>IFERROR(IF($B$2="Tonnes",AppAn.Data!N143,(AppAn.Data!N143*ozton*AppAn.Data!N$6)/1000000),"-")</f>
        <v>300.22293847323147</v>
      </c>
      <c r="F20" s="87">
        <f>IFERROR(IF($B$2="Tonnes",AppAn.Data!O143,(AppAn.Data!O143*ozton*AppAn.Data!O$6)/1000000),"-")</f>
        <v>388.89688450294233</v>
      </c>
      <c r="G20" s="87">
        <f>IFERROR(IF($B$2="Tonnes",AppAn.Data!P143,(AppAn.Data!P143*ozton*AppAn.Data!P$6)/1000000),"-")</f>
        <v>328.83960567531716</v>
      </c>
      <c r="H20" s="87">
        <f>IFERROR(IF($B$2="Tonnes",AppAn.Data!Q143,(AppAn.Data!Q143*ozton*AppAn.Data!Q$6)/1000000),"-")</f>
        <v>302.86637474635091</v>
      </c>
      <c r="I20" s="87">
        <f>IFERROR(IF($B$2="Tonnes",AppAn.Data!R143,(AppAn.Data!R143*ozton*AppAn.Data!R$6)/1000000),"-")</f>
        <v>229.00000741757668</v>
      </c>
      <c r="J20" s="87">
        <f>IFERROR(IF($B$2="Tonnes",AppAn.Data!S143,(AppAn.Data!S143*ozton*AppAn.Data!S$6)/1000000),"-")</f>
        <v>241.65834571577989</v>
      </c>
      <c r="K20" s="87">
        <f>IFERROR(IF($B$2="Tonnes",AppAn.Data!T143,(AppAn.Data!T143*ozton*AppAn.Data!T$6)/1000000),"-")</f>
        <v>258.86905831535034</v>
      </c>
      <c r="L20" s="87">
        <f>IFERROR(IF($B$2="Tonnes",AppAn.Data!U143,(AppAn.Data!U143*ozton*AppAn.Data!U$6)/1000000),"-")</f>
        <v>230.62335398653065</v>
      </c>
      <c r="M20" s="87">
        <f>IFERROR(IF($B$2="Tonnes",AppAn.Data!V143,(AppAn.Data!V143*ozton*AppAn.Data!V$6)/1000000),"-")</f>
        <v>173.05903717299259</v>
      </c>
      <c r="N20" s="88" t="str">
        <f t="shared" si="0"/>
        <v>▼</v>
      </c>
      <c r="O20" s="129">
        <f t="shared" si="1"/>
        <v>-24.960315518132671</v>
      </c>
      <c r="P20" s="50"/>
      <c r="Q20" s="87">
        <f>IFERROR(IF($B$2="Tonnes",AppQt.Data!M168,(AppQt.Data!M168*ozton*AppQt.Data!M$7)/1000000),"-")</f>
        <v>90.200367886492629</v>
      </c>
      <c r="R20" s="87">
        <f>IFERROR(IF($B$2="Tonnes",AppQt.Data!N168,(AppQt.Data!N168*ozton*AppQt.Data!N$7)/1000000),"-")</f>
        <v>85.117375694468194</v>
      </c>
      <c r="S20" s="87">
        <f>IFERROR(IF($B$2="Tonnes",AppQt.Data!O168,(AppQt.Data!O168*ozton*AppQt.Data!O$7)/1000000),"-")</f>
        <v>89.957497665722229</v>
      </c>
      <c r="T20" s="87">
        <f>IFERROR(IF($B$2="Tonnes",AppQt.Data!P168,(AppQt.Data!P168*ozton*AppQt.Data!P$7)/1000000),"-")</f>
        <v>61.919114841785749</v>
      </c>
      <c r="U20" s="87">
        <f>IFERROR(IF($B$2="Tonnes",AppQt.Data!Q168,(AppQt.Data!Q168*ozton*AppQt.Data!Q$7)/1000000),"-")</f>
        <v>79.183678607887401</v>
      </c>
      <c r="V20" s="87">
        <f>IFERROR(IF($B$2="Tonnes",AppQt.Data!R168,(AppQt.Data!R168*ozton*AppQt.Data!R$7)/1000000),"-")</f>
        <v>79.598742134606027</v>
      </c>
      <c r="W20" s="87">
        <f>IFERROR(IF($B$2="Tonnes",AppQt.Data!S168,(AppQt.Data!S168*ozton*AppQt.Data!S$7)/1000000),"-")</f>
        <v>77.827893006864542</v>
      </c>
      <c r="X20" s="87">
        <f>IFERROR(IF($B$2="Tonnes",AppQt.Data!T168,(AppQt.Data!T168*ozton*AppQt.Data!T$7)/1000000),"-")</f>
        <v>64.828343227016134</v>
      </c>
      <c r="Y20" s="87">
        <f>IFERROR(IF($B$2="Tonnes",AppQt.Data!U168,(AppQt.Data!U168*ozton*AppQt.Data!U$7)/1000000),"-")</f>
        <v>75.528258683308039</v>
      </c>
      <c r="Z20" s="87">
        <f>IFERROR(IF($B$2="Tonnes",AppQt.Data!V168,(AppQt.Data!V168*ozton*AppQt.Data!V$7)/1000000),"-")</f>
        <v>76.878708012561106</v>
      </c>
      <c r="AA20" s="87">
        <f>IFERROR(IF($B$2="Tonnes",AppQt.Data!W168,(AppQt.Data!W168*ozton*AppQt.Data!W$7)/1000000),"-")</f>
        <v>73.956073993224393</v>
      </c>
      <c r="AB20" s="87">
        <f>IFERROR(IF($B$2="Tonnes",AppQt.Data!X168,(AppQt.Data!X168*ozton*AppQt.Data!X$7)/1000000),"-")</f>
        <v>73.859897784137942</v>
      </c>
      <c r="AC20" s="87">
        <f>IFERROR(IF($B$2="Tonnes",AppQt.Data!Y168,(AppQt.Data!Y168*ozton*AppQt.Data!Y$7)/1000000),"-")</f>
        <v>86.552297119854117</v>
      </c>
      <c r="AD20" s="87">
        <f>IFERROR(IF($B$2="Tonnes",AppQt.Data!Z168,(AppQt.Data!Z168*ozton*AppQt.Data!Z$7)/1000000),"-")</f>
        <v>128.50801795703765</v>
      </c>
      <c r="AE20" s="87">
        <f>IFERROR(IF($B$2="Tonnes",AppQt.Data!AA168,(AppQt.Data!AA168*ozton*AppQt.Data!AA$7)/1000000),"-")</f>
        <v>89.998224718373635</v>
      </c>
      <c r="AF20" s="87">
        <f>IFERROR(IF($B$2="Tonnes",AppQt.Data!AB168,(AppQt.Data!AB168*ozton*AppQt.Data!AB$7)/1000000),"-")</f>
        <v>83.838344707676924</v>
      </c>
      <c r="AG20" s="87">
        <f>IFERROR(IF($B$2="Tonnes",AppQt.Data!AC168,(AppQt.Data!AC168*ozton*AppQt.Data!AC$7)/1000000),"-")</f>
        <v>102.71335303144274</v>
      </c>
      <c r="AH20" s="87">
        <f>IFERROR(IF($B$2="Tonnes",AppQt.Data!AD168,(AppQt.Data!AD168*ozton*AppQt.Data!AD$7)/1000000),"-")</f>
        <v>88.266217319466335</v>
      </c>
      <c r="AI20" s="87">
        <f>IFERROR(IF($B$2="Tonnes",AppQt.Data!AE168,(AppQt.Data!AE168*ozton*AppQt.Data!AE$7)/1000000),"-")</f>
        <v>68.182530745904842</v>
      </c>
      <c r="AJ20" s="87">
        <f>IFERROR(IF($B$2="Tonnes",AppQt.Data!AF168,(AppQt.Data!AF168*ozton*AppQt.Data!AF$7)/1000000),"-")</f>
        <v>69.677504578503246</v>
      </c>
      <c r="AK20" s="87">
        <f>IFERROR(IF($B$2="Tonnes",AppQt.Data!AG168,(AppQt.Data!AG168*ozton*AppQt.Data!AG$7)/1000000),"-")</f>
        <v>88.463765047505646</v>
      </c>
      <c r="AL20" s="87">
        <f>IFERROR(IF($B$2="Tonnes",AppQt.Data!AH168,(AppQt.Data!AH168*ozton*AppQt.Data!AH$7)/1000000),"-")</f>
        <v>77.507637835285863</v>
      </c>
      <c r="AM20" s="87">
        <f>IFERROR(IF($B$2="Tonnes",AppQt.Data!AI168,(AppQt.Data!AI168*ozton*AppQt.Data!AI$7)/1000000),"-")</f>
        <v>70.251798180629748</v>
      </c>
      <c r="AN20" s="87">
        <f>IFERROR(IF($B$2="Tonnes",AppQt.Data!AJ168,(AppQt.Data!AJ168*ozton*AppQt.Data!AJ$7)/1000000),"-")</f>
        <v>66.643173682929614</v>
      </c>
      <c r="AO20" s="87">
        <f>IFERROR(IF($B$2="Tonnes",AppQt.Data!AK168,(AppQt.Data!AK168*ozton*AppQt.Data!AK$7)/1000000),"-")</f>
        <v>65.957172221003631</v>
      </c>
      <c r="AP20" s="87">
        <f>IFERROR(IF($B$2="Tonnes",AppQt.Data!AL168,(AppQt.Data!AL168*ozton*AppQt.Data!AL$7)/1000000),"-")</f>
        <v>57.189809557016609</v>
      </c>
      <c r="AQ20" s="87">
        <f>IFERROR(IF($B$2="Tonnes",AppQt.Data!AM168,(AppQt.Data!AM168*ozton*AppQt.Data!AM$7)/1000000),"-")</f>
        <v>50.019998329524114</v>
      </c>
      <c r="AR20" s="87">
        <f>IFERROR(IF($B$2="Tonnes",AppQt.Data!AN168,(AppQt.Data!AN168*ozton*AppQt.Data!AN$7)/1000000),"-")</f>
        <v>55.833027310032328</v>
      </c>
      <c r="AS20" s="87">
        <f>IFERROR(IF($B$2="Tonnes",AppQt.Data!AO168,(AppQt.Data!AO168*ozton*AppQt.Data!AO$7)/1000000),"-")</f>
        <v>64.727405820058593</v>
      </c>
      <c r="AT20" s="87">
        <f>IFERROR(IF($B$2="Tonnes",AppQt.Data!AP168,(AppQt.Data!AP168*ozton*AppQt.Data!AP$7)/1000000),"-")</f>
        <v>61.372779031045198</v>
      </c>
      <c r="AU20" s="87">
        <f>IFERROR(IF($B$2="Tonnes",AppQt.Data!AQ168,(AppQt.Data!AQ168*ozton*AppQt.Data!AQ$7)/1000000),"-")</f>
        <v>53.631773241584014</v>
      </c>
      <c r="AV20" s="87">
        <f>IFERROR(IF($B$2="Tonnes",AppQt.Data!AR168,(AppQt.Data!AR168*ozton*AppQt.Data!AR$7)/1000000),"-")</f>
        <v>61.926387623092069</v>
      </c>
      <c r="AW20" s="87">
        <f>IFERROR(IF($B$2="Tonnes",AppQt.Data!AS168,(AppQt.Data!AS168*ozton*AppQt.Data!AS$7)/1000000),"-")</f>
        <v>60.11898378430616</v>
      </c>
      <c r="AX20" s="87">
        <f>IFERROR(IF($B$2="Tonnes",AppQt.Data!AT168,(AppQt.Data!AT168*ozton*AppQt.Data!AT$7)/1000000),"-")</f>
        <v>66.203426993304419</v>
      </c>
      <c r="AY20" s="87">
        <f>IFERROR(IF($B$2="Tonnes",AppQt.Data!AU168,(AppQt.Data!AU168*ozton*AppQt.Data!AU$7)/1000000),"-")</f>
        <v>67.603064522711236</v>
      </c>
      <c r="AZ20" s="87">
        <f>IFERROR(IF($B$2="Tonnes",AppQt.Data!AV168,(AppQt.Data!AV168*ozton*AppQt.Data!AV$7)/1000000),"-")</f>
        <v>64.943583015028523</v>
      </c>
      <c r="BA20" s="87">
        <f>IFERROR(IF($B$2="Tonnes",AppQt.Data!AW168,(AppQt.Data!AW168*ozton*AppQt.Data!AW$7)/1000000),"-")</f>
        <v>64.560893149785841</v>
      </c>
      <c r="BB20" s="87">
        <f>IFERROR(IF($B$2="Tonnes",AppQt.Data!AX168,(AppQt.Data!AX168*ozton*AppQt.Data!AX$7)/1000000),"-")</f>
        <v>59.764662634398526</v>
      </c>
      <c r="BC20" s="87">
        <f>IFERROR(IF($B$2="Tonnes",AppQt.Data!AY168,(AppQt.Data!AY168*ozton*AppQt.Data!AY$7)/1000000),"-")</f>
        <v>50.992851887334801</v>
      </c>
      <c r="BD20" s="87">
        <f>IFERROR(IF($B$2="Tonnes",AppQt.Data!AZ168,(AppQt.Data!AZ168*ozton*AppQt.Data!AZ$7)/1000000),"-")</f>
        <v>55.30494631501147</v>
      </c>
      <c r="BE20" s="87">
        <f>IFERROR(IF($B$2="Tonnes",AppQt.Data!BA168,(AppQt.Data!BA168*ozton*AppQt.Data!BA$7)/1000000),"-")</f>
        <v>58.191653877679933</v>
      </c>
      <c r="BF20" s="87">
        <f>IFERROR(IF($B$2="Tonnes",AppQt.Data!BB168,(AppQt.Data!BB168*ozton*AppQt.Data!BB$7)/1000000),"-")</f>
        <v>23.092384042351163</v>
      </c>
      <c r="BG20" s="87">
        <f>IFERROR(IF($B$2="Tonnes",AppQt.Data!BC168,(AppQt.Data!BC168*ozton*AppQt.Data!BC$7)/1000000),"-")</f>
        <v>44.232703598623132</v>
      </c>
      <c r="BH20" s="87">
        <f>IFERROR(IF($B$2="Tonnes",AppQt.Data!BD168,(AppQt.Data!BD168*ozton*AppQt.Data!BD$7)/1000000),"-")</f>
        <v>47.542295654338361</v>
      </c>
      <c r="BI20" s="88" t="str">
        <f t="shared" si="3"/>
        <v>▼</v>
      </c>
      <c r="BJ20" s="129">
        <f t="shared" si="2"/>
        <v>-14.03608750735933</v>
      </c>
    </row>
    <row r="21" spans="1:62" ht="13.8">
      <c r="A21" s="50"/>
      <c r="B21" s="94" t="s">
        <v>77</v>
      </c>
      <c r="C21" s="87">
        <f>IFERROR(IF($B$2="Tonnes",AppAn.Data!L144,(AppAn.Data!L144*ozton*AppAn.Data!L$6)/1000000),"-")</f>
        <v>84.462074313995856</v>
      </c>
      <c r="D21" s="87">
        <f>IFERROR(IF($B$2="Tonnes",AppAn.Data!M144,(AppAn.Data!M144*ozton*AppAn.Data!M$6)/1000000),"-")</f>
        <v>72.452524218590639</v>
      </c>
      <c r="E21" s="87">
        <f>IFERROR(IF($B$2="Tonnes",AppAn.Data!N144,(AppAn.Data!N144*ozton*AppAn.Data!N$6)/1000000),"-")</f>
        <v>65.930028500164184</v>
      </c>
      <c r="F21" s="87">
        <f>IFERROR(IF($B$2="Tonnes",AppAn.Data!O144,(AppAn.Data!O144*ozton*AppAn.Data!O$6)/1000000),"-")</f>
        <v>84.723777996539027</v>
      </c>
      <c r="G21" s="87">
        <f>IFERROR(IF($B$2="Tonnes",AppAn.Data!P144,(AppAn.Data!P144*ozton*AppAn.Data!P$6)/1000000),"-")</f>
        <v>84.024475910956085</v>
      </c>
      <c r="H21" s="87">
        <f>IFERROR(IF($B$2="Tonnes",AppAn.Data!Q144,(AppAn.Data!Q144*ozton*AppAn.Data!Q$6)/1000000),"-")</f>
        <v>84.427447428901701</v>
      </c>
      <c r="I21" s="87">
        <f>IFERROR(IF($B$2="Tonnes",AppAn.Data!R144,(AppAn.Data!R144*ozton*AppAn.Data!R$6)/1000000),"-")</f>
        <v>60.21567702210718</v>
      </c>
      <c r="J21" s="87">
        <f>IFERROR(IF($B$2="Tonnes",AppAn.Data!S144,(AppAn.Data!S144*ozton*AppAn.Data!S$6)/1000000),"-")</f>
        <v>54.376021169899104</v>
      </c>
      <c r="K21" s="87">
        <f>IFERROR(IF($B$2="Tonnes",AppAn.Data!T144,(AppAn.Data!T144*ozton*AppAn.Data!T$6)/1000000),"-")</f>
        <v>49.555482296940838</v>
      </c>
      <c r="L21" s="87">
        <f>IFERROR(IF($B$2="Tonnes",AppAn.Data!U144,(AppAn.Data!U144*ozton*AppAn.Data!U$6)/1000000),"-")</f>
        <v>46.697028539176287</v>
      </c>
      <c r="M21" s="87">
        <f>IFERROR(IF($B$2="Tonnes",AppAn.Data!V144,(AppAn.Data!V144*ozton*AppAn.Data!V$6)/1000000),"-")</f>
        <v>33.731720348844085</v>
      </c>
      <c r="N21" s="88" t="str">
        <f t="shared" si="0"/>
        <v>▼</v>
      </c>
      <c r="O21" s="129">
        <f t="shared" si="1"/>
        <v>-27.764739204883259</v>
      </c>
      <c r="P21" s="50"/>
      <c r="Q21" s="87">
        <f>IFERROR(IF($B$2="Tonnes",AppQt.Data!M169,(AppQt.Data!M169*ozton*AppQt.Data!M$7)/1000000),"-")</f>
        <v>20.484115316198832</v>
      </c>
      <c r="R21" s="87">
        <f>IFERROR(IF($B$2="Tonnes",AppQt.Data!N169,(AppQt.Data!N169*ozton*AppQt.Data!N$7)/1000000),"-")</f>
        <v>27.691450486600949</v>
      </c>
      <c r="S21" s="87">
        <f>IFERROR(IF($B$2="Tonnes",AppQt.Data!O169,(AppQt.Data!O169*ozton*AppQt.Data!O$7)/1000000),"-")</f>
        <v>22.475973729723691</v>
      </c>
      <c r="T21" s="87">
        <f>IFERROR(IF($B$2="Tonnes",AppQt.Data!P169,(AppQt.Data!P169*ozton*AppQt.Data!P$7)/1000000),"-")</f>
        <v>13.810534781472379</v>
      </c>
      <c r="U21" s="87">
        <f>IFERROR(IF($B$2="Tonnes",AppQt.Data!Q169,(AppQt.Data!Q169*ozton*AppQt.Data!Q$7)/1000000),"-")</f>
        <v>17.26305647089595</v>
      </c>
      <c r="V21" s="87">
        <f>IFERROR(IF($B$2="Tonnes",AppQt.Data!R169,(AppQt.Data!R169*ozton*AppQt.Data!R$7)/1000000),"-")</f>
        <v>23.537542525161502</v>
      </c>
      <c r="W21" s="87">
        <f>IFERROR(IF($B$2="Tonnes",AppQt.Data!S169,(AppQt.Data!S169*ozton*AppQt.Data!S$7)/1000000),"-")</f>
        <v>17.8384911050927</v>
      </c>
      <c r="X21" s="87">
        <f>IFERROR(IF($B$2="Tonnes",AppQt.Data!T169,(AppQt.Data!T169*ozton*AppQt.Data!T$7)/1000000),"-")</f>
        <v>13.813434117440497</v>
      </c>
      <c r="Y21" s="87">
        <f>IFERROR(IF($B$2="Tonnes",AppQt.Data!U169,(AppQt.Data!U169*ozton*AppQt.Data!U$7)/1000000),"-")</f>
        <v>15.756020690247643</v>
      </c>
      <c r="Z21" s="87">
        <f>IFERROR(IF($B$2="Tonnes",AppQt.Data!V169,(AppQt.Data!V169*ozton*AppQt.Data!V$7)/1000000),"-")</f>
        <v>19.923931605635975</v>
      </c>
      <c r="AA21" s="87">
        <f>IFERROR(IF($B$2="Tonnes",AppQt.Data!W169,(AppQt.Data!W169*ozton*AppQt.Data!W$7)/1000000),"-")</f>
        <v>15.568350363346157</v>
      </c>
      <c r="AB21" s="87">
        <f>IFERROR(IF($B$2="Tonnes",AppQt.Data!X169,(AppQt.Data!X169*ozton*AppQt.Data!X$7)/1000000),"-")</f>
        <v>14.681725840934408</v>
      </c>
      <c r="AC21" s="87">
        <f>IFERROR(IF($B$2="Tonnes",AppQt.Data!Y169,(AppQt.Data!Y169*ozton*AppQt.Data!Y$7)/1000000),"-")</f>
        <v>16.160483523304627</v>
      </c>
      <c r="AD21" s="87">
        <f>IFERROR(IF($B$2="Tonnes",AppQt.Data!Z169,(AppQt.Data!Z169*ozton*AppQt.Data!Z$7)/1000000),"-")</f>
        <v>30.220009217074551</v>
      </c>
      <c r="AE21" s="87">
        <f>IFERROR(IF($B$2="Tonnes",AppQt.Data!AA169,(AppQt.Data!AA169*ozton*AppQt.Data!AA$7)/1000000),"-")</f>
        <v>21.160448221496921</v>
      </c>
      <c r="AF21" s="87">
        <f>IFERROR(IF($B$2="Tonnes",AppQt.Data!AB169,(AppQt.Data!AB169*ozton*AppQt.Data!AB$7)/1000000),"-")</f>
        <v>17.182837034662921</v>
      </c>
      <c r="AG21" s="87">
        <f>IFERROR(IF($B$2="Tonnes",AppQt.Data!AC169,(AppQt.Data!AC169*ozton*AppQt.Data!AC$7)/1000000),"-")</f>
        <v>21.420011467053875</v>
      </c>
      <c r="AH21" s="87">
        <f>IFERROR(IF($B$2="Tonnes",AppQt.Data!AD169,(AppQt.Data!AD169*ozton*AppQt.Data!AD$7)/1000000),"-")</f>
        <v>22.590325994180358</v>
      </c>
      <c r="AI21" s="87">
        <f>IFERROR(IF($B$2="Tonnes",AppQt.Data!AE169,(AppQt.Data!AE169*ozton*AppQt.Data!AE$7)/1000000),"-")</f>
        <v>18.17087360531465</v>
      </c>
      <c r="AJ21" s="87">
        <f>IFERROR(IF($B$2="Tonnes",AppQt.Data!AF169,(AppQt.Data!AF169*ozton*AppQt.Data!AF$7)/1000000),"-")</f>
        <v>21.843264844407216</v>
      </c>
      <c r="AK21" s="87">
        <f>IFERROR(IF($B$2="Tonnes",AppQt.Data!AG169,(AppQt.Data!AG169*ozton*AppQt.Data!AG$7)/1000000),"-")</f>
        <v>22.126907607908599</v>
      </c>
      <c r="AL21" s="87">
        <f>IFERROR(IF($B$2="Tonnes",AppQt.Data!AH169,(AppQt.Data!AH169*ozton*AppQt.Data!AH$7)/1000000),"-")</f>
        <v>22.005033896244989</v>
      </c>
      <c r="AM21" s="87">
        <f>IFERROR(IF($B$2="Tonnes",AppQt.Data!AI169,(AppQt.Data!AI169*ozton*AppQt.Data!AI$7)/1000000),"-")</f>
        <v>19.206953377032153</v>
      </c>
      <c r="AN21" s="87">
        <f>IFERROR(IF($B$2="Tonnes",AppQt.Data!AJ169,(AppQt.Data!AJ169*ozton*AppQt.Data!AJ$7)/1000000),"-")</f>
        <v>21.08855254771597</v>
      </c>
      <c r="AO21" s="87">
        <f>IFERROR(IF($B$2="Tonnes",AppQt.Data!AK169,(AppQt.Data!AK169*ozton*AppQt.Data!AK$7)/1000000),"-")</f>
        <v>16.345670437001395</v>
      </c>
      <c r="AP21" s="87">
        <f>IFERROR(IF($B$2="Tonnes",AppQt.Data!AL169,(AppQt.Data!AL169*ozton*AppQt.Data!AL$7)/1000000),"-")</f>
        <v>15.71957401024974</v>
      </c>
      <c r="AQ21" s="87">
        <f>IFERROR(IF($B$2="Tonnes",AppQt.Data!AM169,(AppQt.Data!AM169*ozton*AppQt.Data!AM$7)/1000000),"-")</f>
        <v>13.101772654602048</v>
      </c>
      <c r="AR21" s="87">
        <f>IFERROR(IF($B$2="Tonnes",AppQt.Data!AN169,(AppQt.Data!AN169*ozton*AppQt.Data!AN$7)/1000000),"-")</f>
        <v>15.048659920253995</v>
      </c>
      <c r="AS21" s="87">
        <f>IFERROR(IF($B$2="Tonnes",AppQt.Data!AO169,(AppQt.Data!AO169*ozton*AppQt.Data!AO$7)/1000000),"-")</f>
        <v>13.321667530680449</v>
      </c>
      <c r="AT21" s="87">
        <f>IFERROR(IF($B$2="Tonnes",AppQt.Data!AP169,(AppQt.Data!AP169*ozton*AppQt.Data!AP$7)/1000000),"-")</f>
        <v>14.484370660378971</v>
      </c>
      <c r="AU21" s="87">
        <f>IFERROR(IF($B$2="Tonnes",AppQt.Data!AQ169,(AppQt.Data!AQ169*ozton*AppQt.Data!AQ$7)/1000000),"-")</f>
        <v>11.68326325561765</v>
      </c>
      <c r="AV21" s="87">
        <f>IFERROR(IF($B$2="Tonnes",AppQt.Data!AR169,(AppQt.Data!AR169*ozton*AppQt.Data!AR$7)/1000000),"-")</f>
        <v>14.886719723222033</v>
      </c>
      <c r="AW21" s="87">
        <f>IFERROR(IF($B$2="Tonnes",AppQt.Data!AS169,(AppQt.Data!AS169*ozton*AppQt.Data!AS$7)/1000000),"-")</f>
        <v>9.9546684356774797</v>
      </c>
      <c r="AX21" s="87">
        <f>IFERROR(IF($B$2="Tonnes",AppQt.Data!AT169,(AppQt.Data!AT169*ozton*AppQt.Data!AT$7)/1000000),"-")</f>
        <v>13.270823726965578</v>
      </c>
      <c r="AY21" s="87">
        <f>IFERROR(IF($B$2="Tonnes",AppQt.Data!AU169,(AppQt.Data!AU169*ozton*AppQt.Data!AU$7)/1000000),"-")</f>
        <v>14.625005120030162</v>
      </c>
      <c r="AZ21" s="87">
        <f>IFERROR(IF($B$2="Tonnes",AppQt.Data!AV169,(AppQt.Data!AV169*ozton*AppQt.Data!AV$7)/1000000),"-")</f>
        <v>11.704985014267614</v>
      </c>
      <c r="BA21" s="87">
        <f>IFERROR(IF($B$2="Tonnes",AppQt.Data!AW169,(AppQt.Data!AW169*ozton*AppQt.Data!AW$7)/1000000),"-")</f>
        <v>11.775869211166409</v>
      </c>
      <c r="BB21" s="87">
        <f>IFERROR(IF($B$2="Tonnes",AppQt.Data!AX169,(AppQt.Data!AX169*ozton*AppQt.Data!AX$7)/1000000),"-")</f>
        <v>11.674962048685774</v>
      </c>
      <c r="BC21" s="87">
        <f>IFERROR(IF($B$2="Tonnes",AppQt.Data!AY169,(AppQt.Data!AY169*ozton*AppQt.Data!AY$7)/1000000),"-")</f>
        <v>11.685917073452233</v>
      </c>
      <c r="BD21" s="87">
        <f>IFERROR(IF($B$2="Tonnes",AppQt.Data!AZ169,(AppQt.Data!AZ169*ozton*AppQt.Data!AZ$7)/1000000),"-")</f>
        <v>11.560280205871866</v>
      </c>
      <c r="BE21" s="87">
        <f>IFERROR(IF($B$2="Tonnes",AppQt.Data!BA169,(AppQt.Data!BA169*ozton*AppQt.Data!BA$7)/1000000),"-")</f>
        <v>11.700132521488126</v>
      </c>
      <c r="BF21" s="87">
        <f>IFERROR(IF($B$2="Tonnes",AppQt.Data!BB169,(AppQt.Data!BB169*ozton*AppQt.Data!BB$7)/1000000),"-")</f>
        <v>2.9684016615988691</v>
      </c>
      <c r="BG21" s="87">
        <f>IFERROR(IF($B$2="Tonnes",AppQt.Data!BC169,(AppQt.Data!BC169*ozton*AppQt.Data!BC$7)/1000000),"-")</f>
        <v>9.6393455271675368</v>
      </c>
      <c r="BH21" s="87">
        <f>IFERROR(IF($B$2="Tonnes",AppQt.Data!BD169,(AppQt.Data!BD169*ozton*AppQt.Data!BD$7)/1000000),"-")</f>
        <v>9.4238406385895566</v>
      </c>
      <c r="BI21" s="88" t="str">
        <f t="shared" si="3"/>
        <v>▼</v>
      </c>
      <c r="BJ21" s="129">
        <f t="shared" si="2"/>
        <v>-18.480863173170647</v>
      </c>
    </row>
    <row r="22" spans="1:62" ht="13.8">
      <c r="A22" s="50"/>
      <c r="B22" s="94" t="s">
        <v>78</v>
      </c>
      <c r="C22" s="87">
        <f>IFERROR(IF($B$2="Tonnes",AppAn.Data!L145,(AppAn.Data!L145*ozton*AppAn.Data!L$6)/1000000),"-")</f>
        <v>76.911041737927107</v>
      </c>
      <c r="D22" s="87">
        <f>IFERROR(IF($B$2="Tonnes",AppAn.Data!M145,(AppAn.Data!M145*ozton*AppAn.Data!M$6)/1000000),"-")</f>
        <v>68.221997717596395</v>
      </c>
      <c r="E22" s="87">
        <f>IFERROR(IF($B$2="Tonnes",AppAn.Data!N145,(AppAn.Data!N145*ozton*AppAn.Data!N$6)/1000000),"-")</f>
        <v>60.026815480297493</v>
      </c>
      <c r="F22" s="87">
        <f>IFERROR(IF($B$2="Tonnes",AppAn.Data!O145,(AppAn.Data!O145*ozton*AppAn.Data!O$6)/1000000),"-")</f>
        <v>78.476804495717147</v>
      </c>
      <c r="G22" s="87">
        <f>IFERROR(IF($B$2="Tonnes",AppAn.Data!P145,(AppAn.Data!P145*ozton*AppAn.Data!P$6)/1000000),"-")</f>
        <v>65.954507530993595</v>
      </c>
      <c r="H22" s="87">
        <f>IFERROR(IF($B$2="Tonnes",AppAn.Data!Q145,(AppAn.Data!Q145*ozton*AppAn.Data!Q$6)/1000000),"-")</f>
        <v>60.158434607045912</v>
      </c>
      <c r="I22" s="87">
        <f>IFERROR(IF($B$2="Tonnes",AppAn.Data!R145,(AppAn.Data!R145*ozton*AppAn.Data!R$6)/1000000),"-")</f>
        <v>51.227492053448771</v>
      </c>
      <c r="J22" s="87">
        <f>IFERROR(IF($B$2="Tonnes",AppAn.Data!S145,(AppAn.Data!S145*ozton*AppAn.Data!S$6)/1000000),"-")</f>
        <v>52.231121254872463</v>
      </c>
      <c r="K22" s="87">
        <f>IFERROR(IF($B$2="Tonnes",AppAn.Data!T145,(AppAn.Data!T145*ozton*AppAn.Data!T$6)/1000000),"-")</f>
        <v>41.944984123700571</v>
      </c>
      <c r="L22" s="87">
        <f>IFERROR(IF($B$2="Tonnes",AppAn.Data!U145,(AppAn.Data!U145*ozton*AppAn.Data!U$6)/1000000),"-")</f>
        <v>39.061322514014876</v>
      </c>
      <c r="M22" s="87">
        <f>IFERROR(IF($B$2="Tonnes",AppAn.Data!V145,(AppAn.Data!V145*ozton*AppAn.Data!V$6)/1000000),"-")</f>
        <v>26.690082760382452</v>
      </c>
      <c r="N22" s="88" t="str">
        <f t="shared" si="0"/>
        <v>▼</v>
      </c>
      <c r="O22" s="129">
        <f t="shared" si="1"/>
        <v>-31.671328458460991</v>
      </c>
      <c r="P22" s="50"/>
      <c r="Q22" s="87">
        <f>IFERROR(IF($B$2="Tonnes",AppQt.Data!M170,(AppQt.Data!M170*ozton*AppQt.Data!M$7)/1000000),"-")</f>
        <v>23.273109850090236</v>
      </c>
      <c r="R22" s="87">
        <f>IFERROR(IF($B$2="Tonnes",AppQt.Data!N170,(AppQt.Data!N170*ozton*AppQt.Data!N$7)/1000000),"-")</f>
        <v>20.344170759473087</v>
      </c>
      <c r="S22" s="87">
        <f>IFERROR(IF($B$2="Tonnes",AppQt.Data!O170,(AppQt.Data!O170*ozton*AppQt.Data!O$7)/1000000),"-")</f>
        <v>18.428679841779676</v>
      </c>
      <c r="T22" s="87">
        <f>IFERROR(IF($B$2="Tonnes",AppQt.Data!P170,(AppQt.Data!P170*ozton*AppQt.Data!P$7)/1000000),"-")</f>
        <v>14.865081286584108</v>
      </c>
      <c r="U22" s="87">
        <f>IFERROR(IF($B$2="Tonnes",AppQt.Data!Q170,(AppQt.Data!Q170*ozton*AppQt.Data!Q$7)/1000000),"-")</f>
        <v>24.289901856114096</v>
      </c>
      <c r="V22" s="87">
        <f>IFERROR(IF($B$2="Tonnes",AppQt.Data!R170,(AppQt.Data!R170*ozton*AppQt.Data!R$7)/1000000),"-")</f>
        <v>19.170456473739712</v>
      </c>
      <c r="W22" s="87">
        <f>IFERROR(IF($B$2="Tonnes",AppQt.Data!S170,(AppQt.Data!S170*ozton*AppQt.Data!S$7)/1000000),"-")</f>
        <v>12.951594409134254</v>
      </c>
      <c r="X22" s="87">
        <f>IFERROR(IF($B$2="Tonnes",AppQt.Data!T170,(AppQt.Data!T170*ozton*AppQt.Data!T$7)/1000000),"-")</f>
        <v>11.810044978608328</v>
      </c>
      <c r="Y22" s="87">
        <f>IFERROR(IF($B$2="Tonnes",AppQt.Data!U170,(AppQt.Data!U170*ozton*AppQt.Data!U$7)/1000000),"-")</f>
        <v>19.607305874495797</v>
      </c>
      <c r="Z22" s="87">
        <f>IFERROR(IF($B$2="Tonnes",AppQt.Data!V170,(AppQt.Data!V170*ozton*AppQt.Data!V$7)/1000000),"-")</f>
        <v>16.564983145360522</v>
      </c>
      <c r="AA22" s="87">
        <f>IFERROR(IF($B$2="Tonnes",AppQt.Data!W170,(AppQt.Data!W170*ozton*AppQt.Data!W$7)/1000000),"-")</f>
        <v>11.655031149102951</v>
      </c>
      <c r="AB22" s="87">
        <f>IFERROR(IF($B$2="Tonnes",AppQt.Data!X170,(AppQt.Data!X170*ozton*AppQt.Data!X$7)/1000000),"-")</f>
        <v>12.199495311338231</v>
      </c>
      <c r="AC22" s="87">
        <f>IFERROR(IF($B$2="Tonnes",AppQt.Data!Y170,(AppQt.Data!Y170*ozton*AppQt.Data!Y$7)/1000000),"-")</f>
        <v>20.409409708881093</v>
      </c>
      <c r="AD22" s="87">
        <f>IFERROR(IF($B$2="Tonnes",AppQt.Data!Z170,(AppQt.Data!Z170*ozton*AppQt.Data!Z$7)/1000000),"-")</f>
        <v>27.430007485452791</v>
      </c>
      <c r="AE22" s="87">
        <f>IFERROR(IF($B$2="Tonnes",AppQt.Data!AA170,(AppQt.Data!AA170*ozton*AppQt.Data!AA$7)/1000000),"-")</f>
        <v>16.187386457336785</v>
      </c>
      <c r="AF22" s="87">
        <f>IFERROR(IF($B$2="Tonnes",AppQt.Data!AB170,(AppQt.Data!AB170*ozton*AppQt.Data!AB$7)/1000000),"-")</f>
        <v>14.45000084404648</v>
      </c>
      <c r="AG22" s="87">
        <f>IFERROR(IF($B$2="Tonnes",AppQt.Data!AC170,(AppQt.Data!AC170*ozton*AppQt.Data!AC$7)/1000000),"-")</f>
        <v>21.191889650147175</v>
      </c>
      <c r="AH22" s="87">
        <f>IFERROR(IF($B$2="Tonnes",AppQt.Data!AD170,(AppQt.Data!AD170*ozton*AppQt.Data!AD$7)/1000000),"-")</f>
        <v>19.725724669332223</v>
      </c>
      <c r="AI22" s="87">
        <f>IFERROR(IF($B$2="Tonnes",AppQt.Data!AE170,(AppQt.Data!AE170*ozton*AppQt.Data!AE$7)/1000000),"-")</f>
        <v>12.446342214004932</v>
      </c>
      <c r="AJ22" s="87">
        <f>IFERROR(IF($B$2="Tonnes",AppQt.Data!AF170,(AppQt.Data!AF170*ozton*AppQt.Data!AF$7)/1000000),"-")</f>
        <v>12.590550997509263</v>
      </c>
      <c r="AK22" s="87">
        <f>IFERROR(IF($B$2="Tonnes",AppQt.Data!AG170,(AppQt.Data!AG170*ozton*AppQt.Data!AG$7)/1000000),"-")</f>
        <v>19.187483318339787</v>
      </c>
      <c r="AL22" s="87">
        <f>IFERROR(IF($B$2="Tonnes",AppQt.Data!AH170,(AppQt.Data!AH170*ozton*AppQt.Data!AH$7)/1000000),"-")</f>
        <v>17.169342684829363</v>
      </c>
      <c r="AM22" s="87">
        <f>IFERROR(IF($B$2="Tonnes",AppQt.Data!AI170,(AppQt.Data!AI170*ozton*AppQt.Data!AI$7)/1000000),"-")</f>
        <v>11.766196871818817</v>
      </c>
      <c r="AN22" s="87">
        <f>IFERROR(IF($B$2="Tonnes",AppQt.Data!AJ170,(AppQt.Data!AJ170*ozton*AppQt.Data!AJ$7)/1000000),"-")</f>
        <v>12.035411732057947</v>
      </c>
      <c r="AO22" s="87">
        <f>IFERROR(IF($B$2="Tonnes",AppQt.Data!AK170,(AppQt.Data!AK170*ozton*AppQt.Data!AK$7)/1000000),"-")</f>
        <v>18.901840492006976</v>
      </c>
      <c r="AP22" s="87">
        <f>IFERROR(IF($B$2="Tonnes",AppQt.Data!AL170,(AppQt.Data!AL170*ozton*AppQt.Data!AL$7)/1000000),"-")</f>
        <v>13.092583240688842</v>
      </c>
      <c r="AQ22" s="87">
        <f>IFERROR(IF($B$2="Tonnes",AppQt.Data!AM170,(AppQt.Data!AM170*ozton*AppQt.Data!AM$7)/1000000),"-")</f>
        <v>8.8436493005455947</v>
      </c>
      <c r="AR22" s="87">
        <f>IFERROR(IF($B$2="Tonnes",AppQt.Data!AN170,(AppQt.Data!AN170*ozton*AppQt.Data!AN$7)/1000000),"-")</f>
        <v>10.389419020207356</v>
      </c>
      <c r="AS22" s="87">
        <f>IFERROR(IF($B$2="Tonnes",AppQt.Data!AO170,(AppQt.Data!AO170*ozton*AppQt.Data!AO$7)/1000000),"-")</f>
        <v>17.488412899907935</v>
      </c>
      <c r="AT22" s="87">
        <f>IFERROR(IF($B$2="Tonnes",AppQt.Data!AP170,(AppQt.Data!AP170*ozton*AppQt.Data!AP$7)/1000000),"-")</f>
        <v>13.929693907067321</v>
      </c>
      <c r="AU22" s="87">
        <f>IFERROR(IF($B$2="Tonnes",AppQt.Data!AQ170,(AppQt.Data!AQ170*ozton*AppQt.Data!AQ$7)/1000000),"-")</f>
        <v>8.3828918203574805</v>
      </c>
      <c r="AV22" s="87">
        <f>IFERROR(IF($B$2="Tonnes",AppQt.Data!AR170,(AppQt.Data!AR170*ozton*AppQt.Data!AR$7)/1000000),"-")</f>
        <v>12.430122627539733</v>
      </c>
      <c r="AW22" s="87">
        <f>IFERROR(IF($B$2="Tonnes",AppQt.Data!AS170,(AppQt.Data!AS170*ozton*AppQt.Data!AS$7)/1000000),"-")</f>
        <v>11.773887987949699</v>
      </c>
      <c r="AX22" s="87">
        <f>IFERROR(IF($B$2="Tonnes",AppQt.Data!AT170,(AppQt.Data!AT170*ozton*AppQt.Data!AT$7)/1000000),"-")</f>
        <v>11.274958360823074</v>
      </c>
      <c r="AY22" s="87">
        <f>IFERROR(IF($B$2="Tonnes",AppQt.Data!AU170,(AppQt.Data!AU170*ozton*AppQt.Data!AU$7)/1000000),"-")</f>
        <v>8.2869779413833555</v>
      </c>
      <c r="AZ22" s="87">
        <f>IFERROR(IF($B$2="Tonnes",AppQt.Data!AV170,(AppQt.Data!AV170*ozton*AppQt.Data!AV$7)/1000000),"-")</f>
        <v>10.609159833544439</v>
      </c>
      <c r="BA22" s="87">
        <f>IFERROR(IF($B$2="Tonnes",AppQt.Data!AW170,(AppQt.Data!AW170*ozton*AppQt.Data!AW$7)/1000000),"-")</f>
        <v>12.3147386423994</v>
      </c>
      <c r="BB22" s="87">
        <f>IFERROR(IF($B$2="Tonnes",AppQt.Data!AX170,(AppQt.Data!AX170*ozton*AppQt.Data!AX$7)/1000000),"-")</f>
        <v>10.600502985168884</v>
      </c>
      <c r="BC22" s="87">
        <f>IFERROR(IF($B$2="Tonnes",AppQt.Data!AY170,(AppQt.Data!AY170*ozton*AppQt.Data!AY$7)/1000000),"-")</f>
        <v>6.4436614984098535</v>
      </c>
      <c r="BD22" s="87">
        <f>IFERROR(IF($B$2="Tonnes",AppQt.Data!AZ170,(AppQt.Data!AZ170*ozton*AppQt.Data!AZ$7)/1000000),"-")</f>
        <v>9.7024193880367431</v>
      </c>
      <c r="BE22" s="87">
        <f>IFERROR(IF($B$2="Tonnes",AppQt.Data!BA170,(AppQt.Data!BA170*ozton*AppQt.Data!BA$7)/1000000),"-")</f>
        <v>11.313825314901131</v>
      </c>
      <c r="BF22" s="87">
        <f>IFERROR(IF($B$2="Tonnes",AppQt.Data!BB170,(AppQt.Data!BB170*ozton*AppQt.Data!BB$7)/1000000),"-")</f>
        <v>2.0855444321510457</v>
      </c>
      <c r="BG22" s="87">
        <f>IFERROR(IF($B$2="Tonnes",AppQt.Data!BC170,(AppQt.Data!BC170*ozton*AppQt.Data!BC$7)/1000000),"-")</f>
        <v>5.1947804236426247</v>
      </c>
      <c r="BH22" s="87">
        <f>IFERROR(IF($B$2="Tonnes",AppQt.Data!BD170,(AppQt.Data!BD170*ozton*AppQt.Data!BD$7)/1000000),"-")</f>
        <v>8.0959325896876528</v>
      </c>
      <c r="BI22" s="88" t="str">
        <f t="shared" si="3"/>
        <v>▼</v>
      </c>
      <c r="BJ22" s="129">
        <f t="shared" si="2"/>
        <v>-16.557589752612813</v>
      </c>
    </row>
    <row r="23" spans="1:62" ht="13.8">
      <c r="A23" s="50"/>
      <c r="B23" s="94" t="s">
        <v>79</v>
      </c>
      <c r="C23" s="87">
        <f>IFERROR(IF($B$2="Tonnes",AppAn.Data!L146,(AppAn.Data!L146*ozton*AppAn.Data!L$6)/1000000),"-")</f>
        <v>10.325047544770612</v>
      </c>
      <c r="D23" s="87">
        <f>IFERROR(IF($B$2="Tonnes",AppAn.Data!M146,(AppAn.Data!M146*ozton*AppAn.Data!M$6)/1000000),"-")</f>
        <v>9.6583240414213751</v>
      </c>
      <c r="E23" s="87">
        <f>IFERROR(IF($B$2="Tonnes",AppAn.Data!N146,(AppAn.Data!N146*ozton*AppAn.Data!N$6)/1000000),"-")</f>
        <v>9.305317103141352</v>
      </c>
      <c r="F23" s="87">
        <f>IFERROR(IF($B$2="Tonnes",AppAn.Data!O146,(AppAn.Data!O146*ozton*AppAn.Data!O$6)/1000000),"-")</f>
        <v>15.492936613620953</v>
      </c>
      <c r="G23" s="87">
        <f>IFERROR(IF($B$2="Tonnes",AppAn.Data!P146,(AppAn.Data!P146*ozton*AppAn.Data!P$6)/1000000),"-")</f>
        <v>17.764241511611072</v>
      </c>
      <c r="H23" s="87">
        <f>IFERROR(IF($B$2="Tonnes",AppAn.Data!Q146,(AppAn.Data!Q146*ozton*AppAn.Data!Q$6)/1000000),"-")</f>
        <v>16.165661183400001</v>
      </c>
      <c r="I23" s="87">
        <f>IFERROR(IF($B$2="Tonnes",AppAn.Data!R146,(AppAn.Data!R146*ozton*AppAn.Data!R$6)/1000000),"-")</f>
        <v>15.021358553835</v>
      </c>
      <c r="J23" s="87">
        <f>IFERROR(IF($B$2="Tonnes",AppAn.Data!S146,(AppAn.Data!S146*ozton*AppAn.Data!S$6)/1000000),"-")</f>
        <v>16.506703648797753</v>
      </c>
      <c r="K23" s="87">
        <f>IFERROR(IF($B$2="Tonnes",AppAn.Data!T146,(AppAn.Data!T146*ozton*AppAn.Data!T$6)/1000000),"-")</f>
        <v>17.002551092207639</v>
      </c>
      <c r="L23" s="87">
        <f>IFERROR(IF($B$2="Tonnes",AppAn.Data!U146,(AppAn.Data!U146*ozton*AppAn.Data!U$6)/1000000),"-")</f>
        <v>15.85331258084237</v>
      </c>
      <c r="M23" s="87">
        <f>IFERROR(IF($B$2="Tonnes",AppAn.Data!V146,(AppAn.Data!V146*ozton*AppAn.Data!V$6)/1000000),"-")</f>
        <v>13.032685966052126</v>
      </c>
      <c r="N23" s="88" t="str">
        <f t="shared" si="0"/>
        <v>▼</v>
      </c>
      <c r="O23" s="129">
        <f t="shared" si="1"/>
        <v>-17.792033055594803</v>
      </c>
      <c r="P23" s="50"/>
      <c r="Q23" s="87">
        <f>IFERROR(IF($B$2="Tonnes",AppQt.Data!M171,(AppQt.Data!M171*ozton*AppQt.Data!M$7)/1000000),"-")</f>
        <v>3.0609632633613666</v>
      </c>
      <c r="R23" s="87">
        <f>IFERROR(IF($B$2="Tonnes",AppQt.Data!N171,(AppQt.Data!N171*ozton*AppQt.Data!N$7)/1000000),"-")</f>
        <v>2.1220906966782493</v>
      </c>
      <c r="S23" s="87">
        <f>IFERROR(IF($B$2="Tonnes",AppQt.Data!O171,(AppQt.Data!O171*ozton*AppQt.Data!O$7)/1000000),"-")</f>
        <v>3.1528099482404199</v>
      </c>
      <c r="T23" s="87">
        <f>IFERROR(IF($B$2="Tonnes",AppQt.Data!P171,(AppQt.Data!P171*ozton*AppQt.Data!P$7)/1000000),"-")</f>
        <v>1.9891836364905764</v>
      </c>
      <c r="U23" s="87">
        <f>IFERROR(IF($B$2="Tonnes",AppQt.Data!Q171,(AppQt.Data!Q171*ozton*AppQt.Data!Q$7)/1000000),"-")</f>
        <v>2.9233371635140379</v>
      </c>
      <c r="V23" s="87">
        <f>IFERROR(IF($B$2="Tonnes",AppQt.Data!R171,(AppQt.Data!R171*ozton*AppQt.Data!R$7)/1000000),"-")</f>
        <v>2.0710033818864768</v>
      </c>
      <c r="W23" s="87">
        <f>IFERROR(IF($B$2="Tonnes",AppQt.Data!S171,(AppQt.Data!S171*ozton*AppQt.Data!S$7)/1000000),"-")</f>
        <v>2.7295827616015789</v>
      </c>
      <c r="X23" s="87">
        <f>IFERROR(IF($B$2="Tonnes",AppQt.Data!T171,(AppQt.Data!T171*ozton*AppQt.Data!T$7)/1000000),"-")</f>
        <v>1.9344007344192811</v>
      </c>
      <c r="Y23" s="87">
        <f>IFERROR(IF($B$2="Tonnes",AppQt.Data!U171,(AppQt.Data!U171*ozton*AppQt.Data!U$7)/1000000),"-")</f>
        <v>2.6751667667268109</v>
      </c>
      <c r="Z23" s="87">
        <f>IFERROR(IF($B$2="Tonnes",AppQt.Data!V171,(AppQt.Data!V171*ozton*AppQt.Data!V$7)/1000000),"-")</f>
        <v>2.1200188979318821</v>
      </c>
      <c r="AA23" s="87">
        <f>IFERROR(IF($B$2="Tonnes",AppQt.Data!W171,(AppQt.Data!W171*ozton*AppQt.Data!W$7)/1000000),"-")</f>
        <v>2.5378767179229742</v>
      </c>
      <c r="AB23" s="87">
        <f>IFERROR(IF($B$2="Tonnes",AppQt.Data!X171,(AppQt.Data!X171*ozton*AppQt.Data!X$7)/1000000),"-")</f>
        <v>1.9722547205596843</v>
      </c>
      <c r="AC23" s="87">
        <f>IFERROR(IF($B$2="Tonnes",AppQt.Data!Y171,(AppQt.Data!Y171*ozton*AppQt.Data!Y$7)/1000000),"-")</f>
        <v>4.7816618174999999</v>
      </c>
      <c r="AD23" s="87">
        <f>IFERROR(IF($B$2="Tonnes",AppQt.Data!Z171,(AppQt.Data!Z171*ozton*AppQt.Data!Z$7)/1000000),"-")</f>
        <v>4.7382398604037492</v>
      </c>
      <c r="AE23" s="87">
        <f>IFERROR(IF($B$2="Tonnes",AppQt.Data!AA171,(AppQt.Data!AA171*ozton*AppQt.Data!AA$7)/1000000),"-")</f>
        <v>2.8556195086294567</v>
      </c>
      <c r="AF23" s="87">
        <f>IFERROR(IF($B$2="Tonnes",AppQt.Data!AB171,(AppQt.Data!AB171*ozton*AppQt.Data!AB$7)/1000000),"-")</f>
        <v>3.1174154270877472</v>
      </c>
      <c r="AG23" s="87">
        <f>IFERROR(IF($B$2="Tonnes",AppQt.Data!AC171,(AppQt.Data!AC171*ozton*AppQt.Data!AC$7)/1000000),"-")</f>
        <v>4.9445693420000012</v>
      </c>
      <c r="AH23" s="87">
        <f>IFERROR(IF($B$2="Tonnes",AppQt.Data!AD171,(AppQt.Data!AD171*ozton*AppQt.Data!AD$7)/1000000),"-")</f>
        <v>4.6855247433185703</v>
      </c>
      <c r="AI23" s="87">
        <f>IFERROR(IF($B$2="Tonnes",AppQt.Data!AE171,(AppQt.Data!AE171*ozton*AppQt.Data!AE$7)/1000000),"-")</f>
        <v>3.4012254792047534</v>
      </c>
      <c r="AJ23" s="87">
        <f>IFERROR(IF($B$2="Tonnes",AppQt.Data!AF171,(AppQt.Data!AF171*ozton*AppQt.Data!AF$7)/1000000),"-")</f>
        <v>4.732921947087747</v>
      </c>
      <c r="AK23" s="87">
        <f>IFERROR(IF($B$2="Tonnes",AppQt.Data!AG171,(AppQt.Data!AG171*ozton*AppQt.Data!AG$7)/1000000),"-")</f>
        <v>4.5868251099000004</v>
      </c>
      <c r="AL23" s="87">
        <f>IFERROR(IF($B$2="Tonnes",AppQt.Data!AH171,(AppQt.Data!AH171*ozton*AppQt.Data!AH$7)/1000000),"-")</f>
        <v>4.2435050080000005</v>
      </c>
      <c r="AM23" s="87">
        <f>IFERROR(IF($B$2="Tonnes",AppQt.Data!AI171,(AppQt.Data!AI171*ozton*AppQt.Data!AI$7)/1000000),"-")</f>
        <v>2.9451994770000001</v>
      </c>
      <c r="AN23" s="87">
        <f>IFERROR(IF($B$2="Tonnes",AppQt.Data!AJ171,(AppQt.Data!AJ171*ozton*AppQt.Data!AJ$7)/1000000),"-")</f>
        <v>4.3901315885000001</v>
      </c>
      <c r="AO23" s="87">
        <f>IFERROR(IF($B$2="Tonnes",AppQt.Data!AK171,(AppQt.Data!AK171*ozton*AppQt.Data!AK$7)/1000000),"-")</f>
        <v>4.1148918493100002</v>
      </c>
      <c r="AP23" s="87">
        <f>IFERROR(IF($B$2="Tonnes",AppQt.Data!AL171,(AppQt.Data!AL171*ozton*AppQt.Data!AL$7)/1000000),"-")</f>
        <v>4.005535257600001</v>
      </c>
      <c r="AQ23" s="87">
        <f>IFERROR(IF($B$2="Tonnes",AppQt.Data!AM171,(AppQt.Data!AM171*ozton*AppQt.Data!AM$7)/1000000),"-")</f>
        <v>2.8508286279500004</v>
      </c>
      <c r="AR23" s="87">
        <f>IFERROR(IF($B$2="Tonnes",AppQt.Data!AN171,(AppQt.Data!AN171*ozton*AppQt.Data!AN$7)/1000000),"-")</f>
        <v>4.0501028189749997</v>
      </c>
      <c r="AS23" s="87">
        <f>IFERROR(IF($B$2="Tonnes",AppQt.Data!AO171,(AppQt.Data!AO171*ozton*AppQt.Data!AO$7)/1000000),"-")</f>
        <v>4.6471143537290001</v>
      </c>
      <c r="AT23" s="87">
        <f>IFERROR(IF($B$2="Tonnes",AppQt.Data!AP171,(AppQt.Data!AP171*ozton*AppQt.Data!AP$7)/1000000),"-")</f>
        <v>4.4495570760000005</v>
      </c>
      <c r="AU23" s="87">
        <f>IFERROR(IF($B$2="Tonnes",AppQt.Data!AQ171,(AppQt.Data!AQ171*ozton*AppQt.Data!AQ$7)/1000000),"-")</f>
        <v>2.9801656450575003</v>
      </c>
      <c r="AV23" s="87">
        <f>IFERROR(IF($B$2="Tonnes",AppQt.Data!AR171,(AppQt.Data!AR171*ozton*AppQt.Data!AR$7)/1000000),"-")</f>
        <v>4.4298665740112497</v>
      </c>
      <c r="AW23" s="87">
        <f>IFERROR(IF($B$2="Tonnes",AppQt.Data!AS171,(AppQt.Data!AS171*ozton*AppQt.Data!AS$7)/1000000),"-")</f>
        <v>4.3843603013657004</v>
      </c>
      <c r="AX23" s="87">
        <f>IFERROR(IF($B$2="Tonnes",AppQt.Data!AT171,(AppQt.Data!AT171*ozton*AppQt.Data!AT$7)/1000000),"-")</f>
        <v>4.9255643910000018</v>
      </c>
      <c r="AY23" s="87">
        <f>IFERROR(IF($B$2="Tonnes",AppQt.Data!AU171,(AppQt.Data!AU171*ozton*AppQt.Data!AU$7)/1000000),"-")</f>
        <v>3.3438180618601248</v>
      </c>
      <c r="AZ23" s="87">
        <f>IFERROR(IF($B$2="Tonnes",AppQt.Data!AV171,(AppQt.Data!AV171*ozton*AppQt.Data!AV$7)/1000000),"-")</f>
        <v>4.3488083379818123</v>
      </c>
      <c r="BA23" s="87">
        <f>IFERROR(IF($B$2="Tonnes",AppQt.Data!AW171,(AppQt.Data!AW171*ozton*AppQt.Data!AW$7)/1000000),"-")</f>
        <v>4.5749393785572758</v>
      </c>
      <c r="BB23" s="87">
        <f>IFERROR(IF($B$2="Tonnes",AppQt.Data!AX171,(AppQt.Data!AX171*ozton*AppQt.Data!AX$7)/1000000),"-")</f>
        <v>4.4831269356568004</v>
      </c>
      <c r="BC23" s="87">
        <f>IFERROR(IF($B$2="Tonnes",AppQt.Data!AY171,(AppQt.Data!AY171*ozton*AppQt.Data!AY$7)/1000000),"-")</f>
        <v>2.7592551141263058</v>
      </c>
      <c r="BD23" s="87">
        <f>IFERROR(IF($B$2="Tonnes",AppQt.Data!AZ171,(AppQt.Data!AZ171*ozton*AppQt.Data!AZ$7)/1000000),"-")</f>
        <v>4.0359911525019916</v>
      </c>
      <c r="BE23" s="87">
        <f>IFERROR(IF($B$2="Tonnes",AppQt.Data!BA171,(AppQt.Data!BA171*ozton*AppQt.Data!BA$7)/1000000),"-")</f>
        <v>4.1558296289004835</v>
      </c>
      <c r="BF23" s="87">
        <f>IFERROR(IF($B$2="Tonnes",AppQt.Data!BB171,(AppQt.Data!BB171*ozton*AppQt.Data!BB$7)/1000000),"-")</f>
        <v>2.9652356890472813</v>
      </c>
      <c r="BG23" s="87">
        <f>IFERROR(IF($B$2="Tonnes",AppQt.Data!BC171,(AppQt.Data!BC171*ozton*AppQt.Data!BC$7)/1000000),"-")</f>
        <v>2.5197110369774101</v>
      </c>
      <c r="BH23" s="87">
        <f>IFERROR(IF($B$2="Tonnes",AppQt.Data!BD171,(AppQt.Data!BD171*ozton*AppQt.Data!BD$7)/1000000),"-")</f>
        <v>3.3919096111269522</v>
      </c>
      <c r="BI23" s="88" t="str">
        <f t="shared" si="3"/>
        <v>▼</v>
      </c>
      <c r="BJ23" s="129">
        <f t="shared" si="2"/>
        <v>-15.958447802239617</v>
      </c>
    </row>
    <row r="24" spans="1:62" ht="13.8">
      <c r="A24" s="50"/>
      <c r="B24" s="94" t="s">
        <v>80</v>
      </c>
      <c r="C24" s="87">
        <f>IFERROR(IF($B$2="Tonnes",AppAn.Data!L147,(AppAn.Data!L147*ozton*AppAn.Data!L$6)/1000000),"-")</f>
        <v>55.339952257951467</v>
      </c>
      <c r="D24" s="87">
        <f>IFERROR(IF($B$2="Tonnes",AppAn.Data!M147,(AppAn.Data!M147*ozton*AppAn.Data!M$6)/1000000),"-")</f>
        <v>36.400470865255002</v>
      </c>
      <c r="E24" s="87">
        <f>IFERROR(IF($B$2="Tonnes",AppAn.Data!N147,(AppAn.Data!N147*ozton*AppAn.Data!N$6)/1000000),"-")</f>
        <v>44.206453539694998</v>
      </c>
      <c r="F24" s="87">
        <f>IFERROR(IF($B$2="Tonnes",AppAn.Data!O147,(AppAn.Data!O147*ozton*AppAn.Data!O$6)/1000000),"-")</f>
        <v>52.76574880144279</v>
      </c>
      <c r="G24" s="87">
        <f>IFERROR(IF($B$2="Tonnes",AppAn.Data!P147,(AppAn.Data!P147*ozton*AppAn.Data!P$6)/1000000),"-")</f>
        <v>51.137365926552263</v>
      </c>
      <c r="H24" s="87">
        <f>IFERROR(IF($B$2="Tonnes",AppAn.Data!Q147,(AppAn.Data!Q147*ozton*AppAn.Data!Q$6)/1000000),"-")</f>
        <v>43.174315203125751</v>
      </c>
      <c r="I24" s="87">
        <f>IFERROR(IF($B$2="Tonnes",AppAn.Data!R147,(AppAn.Data!R147*ozton*AppAn.Data!R$6)/1000000),"-")</f>
        <v>28.206745498999751</v>
      </c>
      <c r="J24" s="87">
        <f>IFERROR(IF($B$2="Tonnes",AppAn.Data!S147,(AppAn.Data!S147*ozton*AppAn.Data!S$6)/1000000),"-")</f>
        <v>24.456547204749736</v>
      </c>
      <c r="K24" s="87">
        <f>IFERROR(IF($B$2="Tonnes",AppAn.Data!T147,(AppAn.Data!T147*ozton*AppAn.Data!T$6)/1000000),"-")</f>
        <v>27.22803645027626</v>
      </c>
      <c r="L24" s="87">
        <f>IFERROR(IF($B$2="Tonnes",AppAn.Data!U147,(AppAn.Data!U147*ozton*AppAn.Data!U$6)/1000000),"-")</f>
        <v>28.974319376538631</v>
      </c>
      <c r="M24" s="87">
        <f>IFERROR(IF($B$2="Tonnes",AppAn.Data!V147,(AppAn.Data!V147*ozton*AppAn.Data!V$6)/1000000),"-")</f>
        <v>21.949345509485624</v>
      </c>
      <c r="N24" s="88" t="str">
        <f t="shared" si="0"/>
        <v>▼</v>
      </c>
      <c r="O24" s="129">
        <f t="shared" si="1"/>
        <v>-24.245518163030045</v>
      </c>
      <c r="P24" s="50"/>
      <c r="Q24" s="87">
        <f>IFERROR(IF($B$2="Tonnes",AppQt.Data!M172,(AppQt.Data!M172*ozton*AppQt.Data!M$7)/1000000),"-")</f>
        <v>18.315472302371699</v>
      </c>
      <c r="R24" s="87">
        <f>IFERROR(IF($B$2="Tonnes",AppQt.Data!N172,(AppQt.Data!N172*ozton*AppQt.Data!N$7)/1000000),"-")</f>
        <v>9.5314684270548629</v>
      </c>
      <c r="S24" s="87">
        <f>IFERROR(IF($B$2="Tonnes",AppQt.Data!O172,(AppQt.Data!O172*ozton*AppQt.Data!O$7)/1000000),"-")</f>
        <v>15.861200933128575</v>
      </c>
      <c r="T24" s="87">
        <f>IFERROR(IF($B$2="Tonnes",AppQt.Data!P172,(AppQt.Data!P172*ozton*AppQt.Data!P$7)/1000000),"-")</f>
        <v>11.631810595396338</v>
      </c>
      <c r="U24" s="87">
        <f>IFERROR(IF($B$2="Tonnes",AppQt.Data!Q172,(AppQt.Data!Q172*ozton*AppQt.Data!Q$7)/1000000),"-")</f>
        <v>9.0019295202075433</v>
      </c>
      <c r="V24" s="87">
        <f>IFERROR(IF($B$2="Tonnes",AppQt.Data!R172,(AppQt.Data!R172*ozton*AppQt.Data!R$7)/1000000),"-")</f>
        <v>8.3344845511525829</v>
      </c>
      <c r="W24" s="87">
        <f>IFERROR(IF($B$2="Tonnes",AppQt.Data!S172,(AppQt.Data!S172*ozton*AppQt.Data!S$7)/1000000),"-")</f>
        <v>9.5190837568970608</v>
      </c>
      <c r="X24" s="87">
        <f>IFERROR(IF($B$2="Tonnes",AppQt.Data!T172,(AppQt.Data!T172*ozton*AppQt.Data!T$7)/1000000),"-")</f>
        <v>9.5449730369978187</v>
      </c>
      <c r="Y24" s="87">
        <f>IFERROR(IF($B$2="Tonnes",AppQt.Data!U172,(AppQt.Data!U172*ozton*AppQt.Data!U$7)/1000000),"-")</f>
        <v>10.308801153436457</v>
      </c>
      <c r="Z24" s="87">
        <f>IFERROR(IF($B$2="Tonnes",AppQt.Data!V172,(AppQt.Data!V172*ozton*AppQt.Data!V$7)/1000000),"-")</f>
        <v>9.3373565033857435</v>
      </c>
      <c r="AA24" s="87">
        <f>IFERROR(IF($B$2="Tonnes",AppQt.Data!W172,(AppQt.Data!W172*ozton*AppQt.Data!W$7)/1000000),"-")</f>
        <v>11.703238087356109</v>
      </c>
      <c r="AB24" s="87">
        <f>IFERROR(IF($B$2="Tonnes",AppQt.Data!X172,(AppQt.Data!X172*ozton*AppQt.Data!X$7)/1000000),"-")</f>
        <v>12.857057795516688</v>
      </c>
      <c r="AC24" s="87">
        <f>IFERROR(IF($B$2="Tonnes",AppQt.Data!Y172,(AppQt.Data!Y172*ozton*AppQt.Data!Y$7)/1000000),"-")</f>
        <v>12.654897296900394</v>
      </c>
      <c r="AD24" s="87">
        <f>IFERROR(IF($B$2="Tonnes",AppQt.Data!Z172,(AppQt.Data!Z172*ozton*AppQt.Data!Z$7)/1000000),"-")</f>
        <v>15.843026511911228</v>
      </c>
      <c r="AE24" s="87">
        <f>IFERROR(IF($B$2="Tonnes",AppQt.Data!AA172,(AppQt.Data!AA172*ozton*AppQt.Data!AA$7)/1000000),"-")</f>
        <v>12.709641757941048</v>
      </c>
      <c r="AF24" s="87">
        <f>IFERROR(IF($B$2="Tonnes",AppQt.Data!AB172,(AppQt.Data!AB172*ozton*AppQt.Data!AB$7)/1000000),"-")</f>
        <v>11.558183234690128</v>
      </c>
      <c r="AG24" s="87">
        <f>IFERROR(IF($B$2="Tonnes",AppQt.Data!AC172,(AppQt.Data!AC172*ozton*AppQt.Data!AC$7)/1000000),"-")</f>
        <v>14.71411934533192</v>
      </c>
      <c r="AH24" s="87">
        <f>IFERROR(IF($B$2="Tonnes",AppQt.Data!AD172,(AppQt.Data!AD172*ozton*AppQt.Data!AD$7)/1000000),"-")</f>
        <v>12.995328595709045</v>
      </c>
      <c r="AI24" s="87">
        <f>IFERROR(IF($B$2="Tonnes",AppQt.Data!AE172,(AppQt.Data!AE172*ozton*AppQt.Data!AE$7)/1000000),"-")</f>
        <v>12.535432790094672</v>
      </c>
      <c r="AJ24" s="87">
        <f>IFERROR(IF($B$2="Tonnes",AppQt.Data!AF172,(AppQt.Data!AF172*ozton*AppQt.Data!AF$7)/1000000),"-")</f>
        <v>10.892485195416633</v>
      </c>
      <c r="AK24" s="87">
        <f>IFERROR(IF($B$2="Tonnes",AppQt.Data!AG172,(AppQt.Data!AG172*ozton*AppQt.Data!AG$7)/1000000),"-")</f>
        <v>10.413015304184935</v>
      </c>
      <c r="AL24" s="87">
        <f>IFERROR(IF($B$2="Tonnes",AppQt.Data!AH172,(AppQt.Data!AH172*ozton*AppQt.Data!AH$7)/1000000),"-")</f>
        <v>10.082875685289826</v>
      </c>
      <c r="AM24" s="87">
        <f>IFERROR(IF($B$2="Tonnes",AppQt.Data!AI172,(AppQt.Data!AI172*ozton*AppQt.Data!AI$7)/1000000),"-")</f>
        <v>13.267595740806938</v>
      </c>
      <c r="AN24" s="87">
        <f>IFERROR(IF($B$2="Tonnes",AppQt.Data!AJ172,(AppQt.Data!AJ172*ozton*AppQt.Data!AJ$7)/1000000),"-")</f>
        <v>9.4108284728440488</v>
      </c>
      <c r="AO24" s="87">
        <f>IFERROR(IF($B$2="Tonnes",AppQt.Data!AK172,(AppQt.Data!AK172*ozton*AppQt.Data!AK$7)/1000000),"-")</f>
        <v>7.2343935758723497</v>
      </c>
      <c r="AP24" s="87">
        <f>IFERROR(IF($B$2="Tonnes",AppQt.Data!AL172,(AppQt.Data!AL172*ozton*AppQt.Data!AL$7)/1000000),"-")</f>
        <v>6.4206111181786669</v>
      </c>
      <c r="AQ24" s="87">
        <f>IFERROR(IF($B$2="Tonnes",AppQt.Data!AM172,(AppQt.Data!AM172*ozton*AppQt.Data!AM$7)/1000000),"-")</f>
        <v>7.7638409338522782</v>
      </c>
      <c r="AR24" s="87">
        <f>IFERROR(IF($B$2="Tonnes",AppQt.Data!AN172,(AppQt.Data!AN172*ozton*AppQt.Data!AN$7)/1000000),"-")</f>
        <v>6.7878998710964566</v>
      </c>
      <c r="AS24" s="87">
        <f>IFERROR(IF($B$2="Tonnes",AppQt.Data!AO172,(AppQt.Data!AO172*ozton*AppQt.Data!AO$7)/1000000),"-")</f>
        <v>6.2343517417009764</v>
      </c>
      <c r="AT24" s="87">
        <f>IFERROR(IF($B$2="Tonnes",AppQt.Data!AP172,(AppQt.Data!AP172*ozton*AppQt.Data!AP$7)/1000000),"-")</f>
        <v>5.1699328129366151</v>
      </c>
      <c r="AU24" s="87">
        <f>IFERROR(IF($B$2="Tonnes",AppQt.Data!AQ172,(AppQt.Data!AQ172*ozton*AppQt.Data!AQ$7)/1000000),"-")</f>
        <v>7.0197536069986404</v>
      </c>
      <c r="AV24" s="87">
        <f>IFERROR(IF($B$2="Tonnes",AppQt.Data!AR172,(AppQt.Data!AR172*ozton*AppQt.Data!AR$7)/1000000),"-")</f>
        <v>6.0325090431135049</v>
      </c>
      <c r="AW24" s="87">
        <f>IFERROR(IF($B$2="Tonnes",AppQt.Data!AS172,(AppQt.Data!AS172*ozton*AppQt.Data!AS$7)/1000000),"-")</f>
        <v>6.5479522190407744</v>
      </c>
      <c r="AX24" s="87">
        <f>IFERROR(IF($B$2="Tonnes",AppQt.Data!AT172,(AppQt.Data!AT172*ozton*AppQt.Data!AT$7)/1000000),"-")</f>
        <v>5.6722410154843637</v>
      </c>
      <c r="AY24" s="87">
        <f>IFERROR(IF($B$2="Tonnes",AppQt.Data!AU172,(AppQt.Data!AU172*ozton*AppQt.Data!AU$7)/1000000),"-")</f>
        <v>8.1584794939247285</v>
      </c>
      <c r="AZ24" s="87">
        <f>IFERROR(IF($B$2="Tonnes",AppQt.Data!AV172,(AppQt.Data!AV172*ozton*AppQt.Data!AV$7)/1000000),"-")</f>
        <v>6.8493637218263972</v>
      </c>
      <c r="BA24" s="87">
        <f>IFERROR(IF($B$2="Tonnes",AppQt.Data!AW172,(AppQt.Data!AW172*ozton*AppQt.Data!AW$7)/1000000),"-")</f>
        <v>7.483403067893982</v>
      </c>
      <c r="BB24" s="87">
        <f>IFERROR(IF($B$2="Tonnes",AppQt.Data!AX172,(AppQt.Data!AX172*ozton*AppQt.Data!AX$7)/1000000),"-")</f>
        <v>6.040798688830276</v>
      </c>
      <c r="BC24" s="87">
        <f>IFERROR(IF($B$2="Tonnes",AppQt.Data!AY172,(AppQt.Data!AY172*ozton*AppQt.Data!AY$7)/1000000),"-")</f>
        <v>7.6447582406760128</v>
      </c>
      <c r="BD24" s="87">
        <f>IFERROR(IF($B$2="Tonnes",AppQt.Data!AZ172,(AppQt.Data!AZ172*ozton*AppQt.Data!AZ$7)/1000000),"-")</f>
        <v>7.8053593791383609</v>
      </c>
      <c r="BE24" s="87">
        <f>IFERROR(IF($B$2="Tonnes",AppQt.Data!BA172,(AppQt.Data!BA172*ozton*AppQt.Data!BA$7)/1000000),"-")</f>
        <v>7.5332086619224832</v>
      </c>
      <c r="BF24" s="87">
        <f>IFERROR(IF($B$2="Tonnes",AppQt.Data!BB172,(AppQt.Data!BB172*ozton*AppQt.Data!BB$7)/1000000),"-")</f>
        <v>1.9470056306605503</v>
      </c>
      <c r="BG24" s="87">
        <f>IFERROR(IF($B$2="Tonnes",AppQt.Data!BC172,(AppQt.Data!BC172*ozton*AppQt.Data!BC$7)/1000000),"-")</f>
        <v>5.7954704538086323</v>
      </c>
      <c r="BH24" s="87">
        <f>IFERROR(IF($B$2="Tonnes",AppQt.Data!BD172,(AppQt.Data!BD172*ozton*AppQt.Data!BD$7)/1000000),"-")</f>
        <v>6.6736607630939559</v>
      </c>
      <c r="BI24" s="88" t="str">
        <f t="shared" si="3"/>
        <v>▼</v>
      </c>
      <c r="BJ24" s="129">
        <f t="shared" si="2"/>
        <v>-14.498994358531814</v>
      </c>
    </row>
    <row r="25" spans="1:62" ht="13.8">
      <c r="A25" s="50"/>
      <c r="B25" s="94" t="s">
        <v>260</v>
      </c>
      <c r="C25" s="87">
        <f>IFERROR(IF($B$2="Tonnes",AppAn.Data!L148,(AppAn.Data!L148*ozton*AppAn.Data!L$6)/1000000),"-")</f>
        <v>84.984190905526845</v>
      </c>
      <c r="D25" s="87">
        <f>IFERROR(IF($B$2="Tonnes",AppAn.Data!M148,(AppAn.Data!M148*ozton*AppAn.Data!M$6)/1000000),"-")</f>
        <v>98.152132220235146</v>
      </c>
      <c r="E25" s="87">
        <f>IFERROR(IF($B$2="Tonnes",AppAn.Data!N148,(AppAn.Data!N148*ozton*AppAn.Data!N$6)/1000000),"-")</f>
        <v>102.13612016050075</v>
      </c>
      <c r="F25" s="87">
        <f>IFERROR(IF($B$2="Tonnes",AppAn.Data!O148,(AppAn.Data!O148*ozton*AppAn.Data!O$6)/1000000),"-")</f>
        <v>127.69198832948497</v>
      </c>
      <c r="G25" s="87">
        <f>IFERROR(IF($B$2="Tonnes",AppAn.Data!P148,(AppAn.Data!P148*ozton*AppAn.Data!P$6)/1000000),"-")</f>
        <v>75.359242128200378</v>
      </c>
      <c r="H25" s="87">
        <f>IFERROR(IF($B$2="Tonnes",AppAn.Data!Q148,(AppAn.Data!Q148*ozton*AppAn.Data!Q$6)/1000000),"-")</f>
        <v>67.312271576907847</v>
      </c>
      <c r="I25" s="87">
        <f>IFERROR(IF($B$2="Tonnes",AppAn.Data!R148,(AppAn.Data!R148*ozton*AppAn.Data!R$6)/1000000),"-")</f>
        <v>45.139094572703684</v>
      </c>
      <c r="J25" s="87">
        <f>IFERROR(IF($B$2="Tonnes",AppAn.Data!S148,(AppAn.Data!S148*ozton*AppAn.Data!S$6)/1000000),"-")</f>
        <v>64.532725479332655</v>
      </c>
      <c r="K25" s="87">
        <f>IFERROR(IF($B$2="Tonnes",AppAn.Data!T148,(AppAn.Data!T148*ozton*AppAn.Data!T$6)/1000000),"-")</f>
        <v>91.151195911234254</v>
      </c>
      <c r="L25" s="87">
        <f>IFERROR(IF($B$2="Tonnes",AppAn.Data!U148,(AppAn.Data!U148*ozton*AppAn.Data!U$6)/1000000),"-")</f>
        <v>69.630895856334718</v>
      </c>
      <c r="M25" s="87">
        <f>IFERROR(IF($B$2="Tonnes",AppAn.Data!V148,(AppAn.Data!V148*ozton*AppAn.Data!V$6)/1000000),"-")</f>
        <v>56.261140300619942</v>
      </c>
      <c r="N25" s="88" t="str">
        <f t="shared" si="0"/>
        <v>▼</v>
      </c>
      <c r="O25" s="129">
        <f t="shared" si="1"/>
        <v>-19.200895509516059</v>
      </c>
      <c r="P25" s="50"/>
      <c r="Q25" s="87">
        <f>IFERROR(IF($B$2="Tonnes",AppQt.Data!M173,(AppQt.Data!M173*ozton*AppQt.Data!M$7)/1000000),"-")</f>
        <v>21.250650001416624</v>
      </c>
      <c r="R25" s="87">
        <f>IFERROR(IF($B$2="Tonnes",AppQt.Data!N173,(AppQt.Data!N173*ozton*AppQt.Data!N$7)/1000000),"-")</f>
        <v>21.489328815732762</v>
      </c>
      <c r="S25" s="87">
        <f>IFERROR(IF($B$2="Tonnes",AppQt.Data!O173,(AppQt.Data!O173*ozton*AppQt.Data!O$7)/1000000),"-")</f>
        <v>25.598893446878701</v>
      </c>
      <c r="T25" s="87">
        <f>IFERROR(IF($B$2="Tonnes",AppQt.Data!P173,(AppQt.Data!P173*ozton*AppQt.Data!P$7)/1000000),"-")</f>
        <v>16.645318641498744</v>
      </c>
      <c r="U25" s="87">
        <f>IFERROR(IF($B$2="Tonnes",AppQt.Data!Q173,(AppQt.Data!Q173*ozton*AppQt.Data!Q$7)/1000000),"-")</f>
        <v>21.563382434179569</v>
      </c>
      <c r="V25" s="87">
        <f>IFERROR(IF($B$2="Tonnes",AppQt.Data!R173,(AppQt.Data!R173*ozton*AppQt.Data!R$7)/1000000),"-")</f>
        <v>22.101540416516468</v>
      </c>
      <c r="W25" s="87">
        <f>IFERROR(IF($B$2="Tonnes",AppQt.Data!S173,(AppQt.Data!S173*ozton*AppQt.Data!S$7)/1000000),"-")</f>
        <v>30.198073856956373</v>
      </c>
      <c r="X25" s="87">
        <f>IFERROR(IF($B$2="Tonnes",AppQt.Data!T173,(AppQt.Data!T173*ozton*AppQt.Data!T$7)/1000000),"-")</f>
        <v>24.289135512582735</v>
      </c>
      <c r="Y25" s="87">
        <f>IFERROR(IF($B$2="Tonnes",AppQt.Data!U173,(AppQt.Data!U173*ozton*AppQt.Data!U$7)/1000000),"-")</f>
        <v>22.716606349412608</v>
      </c>
      <c r="Z25" s="87">
        <f>IFERROR(IF($B$2="Tonnes",AppQt.Data!V173,(AppQt.Data!V173*ozton*AppQt.Data!V$7)/1000000),"-")</f>
        <v>24.167654577755719</v>
      </c>
      <c r="AA25" s="87">
        <f>IFERROR(IF($B$2="Tonnes",AppQt.Data!W173,(AppQt.Data!W173*ozton*AppQt.Data!W$7)/1000000),"-")</f>
        <v>27.60329813490938</v>
      </c>
      <c r="AB25" s="87">
        <f>IFERROR(IF($B$2="Tonnes",AppQt.Data!X173,(AppQt.Data!X173*ozton*AppQt.Data!X$7)/1000000),"-")</f>
        <v>27.648561098423059</v>
      </c>
      <c r="AC25" s="87">
        <f>IFERROR(IF($B$2="Tonnes",AppQt.Data!Y173,(AppQt.Data!Y173*ozton*AppQt.Data!Y$7)/1000000),"-")</f>
        <v>25.883521172805779</v>
      </c>
      <c r="AD25" s="87">
        <f>IFERROR(IF($B$2="Tonnes",AppQt.Data!Z173,(AppQt.Data!Z173*ozton*AppQt.Data!Z$7)/1000000),"-")</f>
        <v>42.217283171104128</v>
      </c>
      <c r="AE25" s="87">
        <f>IFERROR(IF($B$2="Tonnes",AppQt.Data!AA173,(AppQt.Data!AA173*ozton*AppQt.Data!AA$7)/1000000),"-")</f>
        <v>29.297958337904923</v>
      </c>
      <c r="AF25" s="87">
        <f>IFERROR(IF($B$2="Tonnes",AppQt.Data!AB173,(AppQt.Data!AB173*ozton*AppQt.Data!AB$7)/1000000),"-")</f>
        <v>30.293225647670141</v>
      </c>
      <c r="AG25" s="87">
        <f>IFERROR(IF($B$2="Tonnes",AppQt.Data!AC173,(AppQt.Data!AC173*ozton*AppQt.Data!AC$7)/1000000),"-")</f>
        <v>30.807595066049828</v>
      </c>
      <c r="AH25" s="87">
        <f>IFERROR(IF($B$2="Tonnes",AppQt.Data!AD173,(AppQt.Data!AD173*ozton*AppQt.Data!AD$7)/1000000),"-")</f>
        <v>18.884649801942842</v>
      </c>
      <c r="AI25" s="87">
        <f>IFERROR(IF($B$2="Tonnes",AppQt.Data!AE173,(AppQt.Data!AE173*ozton*AppQt.Data!AE$7)/1000000),"-")</f>
        <v>14.148547713637264</v>
      </c>
      <c r="AJ25" s="87">
        <f>IFERROR(IF($B$2="Tonnes",AppQt.Data!AF173,(AppQt.Data!AF173*ozton*AppQt.Data!AF$7)/1000000),"-")</f>
        <v>11.518449546570446</v>
      </c>
      <c r="AK25" s="87">
        <f>IFERROR(IF($B$2="Tonnes",AppQt.Data!AG173,(AppQt.Data!AG173*ozton*AppQt.Data!AG$7)/1000000),"-")</f>
        <v>23.467570528761001</v>
      </c>
      <c r="AL25" s="87">
        <f>IFERROR(IF($B$2="Tonnes",AppQt.Data!AH173,(AppQt.Data!AH173*ozton*AppQt.Data!AH$7)/1000000),"-")</f>
        <v>14.959123915292034</v>
      </c>
      <c r="AM25" s="87">
        <f>IFERROR(IF($B$2="Tonnes",AppQt.Data!AI173,(AppQt.Data!AI173*ozton*AppQt.Data!AI$7)/1000000),"-")</f>
        <v>16.23652663458309</v>
      </c>
      <c r="AN25" s="87">
        <f>IFERROR(IF($B$2="Tonnes",AppQt.Data!AJ173,(AppQt.Data!AJ173*ozton*AppQt.Data!AJ$7)/1000000),"-")</f>
        <v>12.649050498271718</v>
      </c>
      <c r="AO25" s="87">
        <f>IFERROR(IF($B$2="Tonnes",AppQt.Data!AK173,(AppQt.Data!AK173*ozton*AppQt.Data!AK$7)/1000000),"-")</f>
        <v>11.222764827691689</v>
      </c>
      <c r="AP25" s="87">
        <f>IFERROR(IF($B$2="Tonnes",AppQt.Data!AL173,(AppQt.Data!AL173*ozton*AppQt.Data!AL$7)/1000000),"-")</f>
        <v>9.979625839611538</v>
      </c>
      <c r="AQ25" s="87">
        <f>IFERROR(IF($B$2="Tonnes",AppQt.Data!AM173,(AppQt.Data!AM173*ozton*AppQt.Data!AM$7)/1000000),"-")</f>
        <v>11.739675267503085</v>
      </c>
      <c r="AR25" s="87">
        <f>IFERROR(IF($B$2="Tonnes",AppQt.Data!AN173,(AppQt.Data!AN173*ozton*AppQt.Data!AN$7)/1000000),"-")</f>
        <v>12.197028637897368</v>
      </c>
      <c r="AS25" s="87">
        <f>IFERROR(IF($B$2="Tonnes",AppQt.Data!AO173,(AppQt.Data!AO173*ozton*AppQt.Data!AO$7)/1000000),"-")</f>
        <v>15.364841461274327</v>
      </c>
      <c r="AT25" s="87">
        <f>IFERROR(IF($B$2="Tonnes",AppQt.Data!AP173,(AppQt.Data!AP173*ozton*AppQt.Data!AP$7)/1000000),"-")</f>
        <v>15.175886274418243</v>
      </c>
      <c r="AU25" s="87">
        <f>IFERROR(IF($B$2="Tonnes",AppQt.Data!AQ173,(AppQt.Data!AQ173*ozton*AppQt.Data!AQ$7)/1000000),"-")</f>
        <v>17.591443111426926</v>
      </c>
      <c r="AV25" s="87">
        <f>IFERROR(IF($B$2="Tonnes",AppQt.Data!AR173,(AppQt.Data!AR173*ozton*AppQt.Data!AR$7)/1000000),"-")</f>
        <v>16.400554632213151</v>
      </c>
      <c r="AW25" s="87">
        <f>IFERROR(IF($B$2="Tonnes",AppQt.Data!AS173,(AppQt.Data!AS173*ozton*AppQt.Data!AS$7)/1000000),"-")</f>
        <v>19.977735833119379</v>
      </c>
      <c r="AX25" s="87">
        <f>IFERROR(IF($B$2="Tonnes",AppQt.Data!AT173,(AppQt.Data!AT173*ozton*AppQt.Data!AT$7)/1000000),"-")</f>
        <v>21.720002033656144</v>
      </c>
      <c r="AY25" s="87">
        <f>IFERROR(IF($B$2="Tonnes",AppQt.Data!AU173,(AppQt.Data!AU173*ozton*AppQt.Data!AU$7)/1000000),"-")</f>
        <v>25.74489912989949</v>
      </c>
      <c r="AZ25" s="87">
        <f>IFERROR(IF($B$2="Tonnes",AppQt.Data!AV173,(AppQt.Data!AV173*ozton*AppQt.Data!AV$7)/1000000),"-")</f>
        <v>23.708558914559241</v>
      </c>
      <c r="BA25" s="87">
        <f>IFERROR(IF($B$2="Tonnes",AppQt.Data!AW173,(AppQt.Data!AW173*ozton*AppQt.Data!AW$7)/1000000),"-")</f>
        <v>20.85671577745541</v>
      </c>
      <c r="BB25" s="87">
        <f>IFERROR(IF($B$2="Tonnes",AppQt.Data!AX173,(AppQt.Data!AX173*ozton*AppQt.Data!AX$7)/1000000),"-")</f>
        <v>17.804220174752565</v>
      </c>
      <c r="BC25" s="87">
        <f>IFERROR(IF($B$2="Tonnes",AppQt.Data!AY173,(AppQt.Data!AY173*ozton*AppQt.Data!AY$7)/1000000),"-")</f>
        <v>16.191323702160517</v>
      </c>
      <c r="BD25" s="87">
        <f>IFERROR(IF($B$2="Tonnes",AppQt.Data!AZ173,(AppQt.Data!AZ173*ozton*AppQt.Data!AZ$7)/1000000),"-")</f>
        <v>14.778636201966222</v>
      </c>
      <c r="BE25" s="87">
        <f>IFERROR(IF($B$2="Tonnes",AppQt.Data!BA173,(AppQt.Data!BA173*ozton*AppQt.Data!BA$7)/1000000),"-")</f>
        <v>16.580444218494424</v>
      </c>
      <c r="BF25" s="87">
        <f>IFERROR(IF($B$2="Tonnes",AppQt.Data!BB173,(AppQt.Data!BB173*ozton*AppQt.Data!BB$7)/1000000),"-")</f>
        <v>9.9147687799124142</v>
      </c>
      <c r="BG25" s="87">
        <f>IFERROR(IF($B$2="Tonnes",AppQt.Data!BC173,(AppQt.Data!BC173*ozton*AppQt.Data!BC$7)/1000000),"-")</f>
        <v>16.25802841582912</v>
      </c>
      <c r="BH25" s="87">
        <f>IFERROR(IF($B$2="Tonnes",AppQt.Data!BD173,(AppQt.Data!BD173*ozton*AppQt.Data!BD$7)/1000000),"-")</f>
        <v>13.507898886383988</v>
      </c>
      <c r="BI25" s="88" t="str">
        <f t="shared" si="3"/>
        <v>▼</v>
      </c>
      <c r="BJ25" s="129">
        <f t="shared" si="2"/>
        <v>-8.5984748404130062</v>
      </c>
    </row>
    <row r="26" spans="1:62" ht="13.8">
      <c r="A26" s="50"/>
      <c r="B26" s="94" t="s">
        <v>82</v>
      </c>
      <c r="C26" s="87">
        <f>IFERROR(IF($B$2="Tonnes",AppAn.Data!L149,(AppAn.Data!L149*ozton*AppAn.Data!L$6)/1000000),"-")</f>
        <v>15.172049328296952</v>
      </c>
      <c r="D26" s="87">
        <f>IFERROR(IF($B$2="Tonnes",AppAn.Data!M149,(AppAn.Data!M149*ozton*AppAn.Data!M$6)/1000000),"-")</f>
        <v>16.553207913275518</v>
      </c>
      <c r="E26" s="87">
        <f>IFERROR(IF($B$2="Tonnes",AppAn.Data!N149,(AppAn.Data!N149*ozton*AppAn.Data!N$6)/1000000),"-")</f>
        <v>18.61820368943269</v>
      </c>
      <c r="F26" s="87">
        <f>IFERROR(IF($B$2="Tonnes",AppAn.Data!O149,(AppAn.Data!O149*ozton*AppAn.Data!O$6)/1000000),"-")</f>
        <v>29.745628266137437</v>
      </c>
      <c r="G26" s="87">
        <f>IFERROR(IF($B$2="Tonnes",AppAn.Data!P149,(AppAn.Data!P149*ozton*AppAn.Data!P$6)/1000000),"-")</f>
        <v>34.599772667003727</v>
      </c>
      <c r="H26" s="87">
        <f>IFERROR(IF($B$2="Tonnes",AppAn.Data!Q149,(AppAn.Data!Q149*ozton*AppAn.Data!Q$6)/1000000),"-")</f>
        <v>31.628244746969671</v>
      </c>
      <c r="I26" s="87">
        <f>IFERROR(IF($B$2="Tonnes",AppAn.Data!R149,(AppAn.Data!R149*ozton*AppAn.Data!R$6)/1000000),"-")</f>
        <v>29.189639716482297</v>
      </c>
      <c r="J26" s="87">
        <f>IFERROR(IF($B$2="Tonnes",AppAn.Data!S149,(AppAn.Data!S149*ozton*AppAn.Data!S$6)/1000000),"-")</f>
        <v>29.555226958128152</v>
      </c>
      <c r="K26" s="87">
        <f>IFERROR(IF($B$2="Tonnes",AppAn.Data!T149,(AppAn.Data!T149*ozton*AppAn.Data!T$6)/1000000),"-")</f>
        <v>31.986808440990746</v>
      </c>
      <c r="L26" s="87">
        <f>IFERROR(IF($B$2="Tonnes",AppAn.Data!U149,(AppAn.Data!U149*ozton*AppAn.Data!U$6)/1000000),"-")</f>
        <v>30.406475119623742</v>
      </c>
      <c r="M26" s="87">
        <f>IFERROR(IF($B$2="Tonnes",AppAn.Data!V149,(AppAn.Data!V149*ozton*AppAn.Data!V$6)/1000000),"-")</f>
        <v>21.394062287608357</v>
      </c>
      <c r="N26" s="88" t="str">
        <f t="shared" si="0"/>
        <v>▼</v>
      </c>
      <c r="O26" s="129">
        <f t="shared" si="1"/>
        <v>-29.639781647031327</v>
      </c>
      <c r="P26" s="50"/>
      <c r="Q26" s="87">
        <f>IFERROR(IF($B$2="Tonnes",AppQt.Data!M174,(AppQt.Data!M174*ozton*AppQt.Data!M$7)/1000000),"-")</f>
        <v>3.8160571530538818</v>
      </c>
      <c r="R26" s="87">
        <f>IFERROR(IF($B$2="Tonnes",AppQt.Data!N174,(AppQt.Data!N174*ozton*AppQt.Data!N$7)/1000000),"-")</f>
        <v>3.9388665089282928</v>
      </c>
      <c r="S26" s="87">
        <f>IFERROR(IF($B$2="Tonnes",AppQt.Data!O174,(AppQt.Data!O174*ozton*AppQt.Data!O$7)/1000000),"-")</f>
        <v>4.4399397659711726</v>
      </c>
      <c r="T26" s="87">
        <f>IFERROR(IF($B$2="Tonnes",AppQt.Data!P174,(AppQt.Data!P174*ozton*AppQt.Data!P$7)/1000000),"-")</f>
        <v>2.977185900343605</v>
      </c>
      <c r="U26" s="87">
        <f>IFERROR(IF($B$2="Tonnes",AppQt.Data!Q174,(AppQt.Data!Q174*ozton*AppQt.Data!Q$7)/1000000),"-")</f>
        <v>4.1420711629761957</v>
      </c>
      <c r="V26" s="87">
        <f>IFERROR(IF($B$2="Tonnes",AppQt.Data!R174,(AppQt.Data!R174*ozton*AppQt.Data!R$7)/1000000),"-")</f>
        <v>4.3837147861492713</v>
      </c>
      <c r="W26" s="87">
        <f>IFERROR(IF($B$2="Tonnes",AppQt.Data!S174,(AppQt.Data!S174*ozton*AppQt.Data!S$7)/1000000),"-")</f>
        <v>4.5910671171825834</v>
      </c>
      <c r="X26" s="87">
        <f>IFERROR(IF($B$2="Tonnes",AppQt.Data!T174,(AppQt.Data!T174*ozton*AppQt.Data!T$7)/1000000),"-")</f>
        <v>3.4363548469674674</v>
      </c>
      <c r="Y26" s="87">
        <f>IFERROR(IF($B$2="Tonnes",AppQt.Data!U174,(AppQt.Data!U174*ozton*AppQt.Data!U$7)/1000000),"-")</f>
        <v>4.4643578489887279</v>
      </c>
      <c r="Z26" s="87">
        <f>IFERROR(IF($B$2="Tonnes",AppQt.Data!V174,(AppQt.Data!V174*ozton*AppQt.Data!V$7)/1000000),"-")</f>
        <v>4.7647632824912547</v>
      </c>
      <c r="AA26" s="87">
        <f>IFERROR(IF($B$2="Tonnes",AppQt.Data!W174,(AppQt.Data!W174*ozton*AppQt.Data!W$7)/1000000),"-")</f>
        <v>4.8882795405868329</v>
      </c>
      <c r="AB26" s="87">
        <f>IFERROR(IF($B$2="Tonnes",AppQt.Data!X174,(AppQt.Data!X174*ozton*AppQt.Data!X$7)/1000000),"-")</f>
        <v>4.5008030173658744</v>
      </c>
      <c r="AC26" s="87">
        <f>IFERROR(IF($B$2="Tonnes",AppQt.Data!Y174,(AppQt.Data!Y174*ozton*AppQt.Data!Y$7)/1000000),"-")</f>
        <v>6.6623236004622308</v>
      </c>
      <c r="AD26" s="87">
        <f>IFERROR(IF($B$2="Tonnes",AppQt.Data!Z174,(AppQt.Data!Z174*ozton*AppQt.Data!Z$7)/1000000),"-")</f>
        <v>8.0594517110912012</v>
      </c>
      <c r="AE26" s="87">
        <f>IFERROR(IF($B$2="Tonnes",AppQt.Data!AA174,(AppQt.Data!AA174*ozton*AppQt.Data!AA$7)/1000000),"-")</f>
        <v>7.7871704350645032</v>
      </c>
      <c r="AF26" s="87">
        <f>IFERROR(IF($B$2="Tonnes",AppQt.Data!AB174,(AppQt.Data!AB174*ozton*AppQt.Data!AB$7)/1000000),"-")</f>
        <v>7.2366825195195004</v>
      </c>
      <c r="AG26" s="87">
        <f>IFERROR(IF($B$2="Tonnes",AppQt.Data!AC174,(AppQt.Data!AC174*ozton*AppQt.Data!AC$7)/1000000),"-")</f>
        <v>9.6351681608599282</v>
      </c>
      <c r="AH26" s="87">
        <f>IFERROR(IF($B$2="Tonnes",AppQt.Data!AD174,(AppQt.Data!AD174*ozton*AppQt.Data!AD$7)/1000000),"-")</f>
        <v>9.3846635149832878</v>
      </c>
      <c r="AI26" s="87">
        <f>IFERROR(IF($B$2="Tonnes",AppQt.Data!AE174,(AppQt.Data!AE174*ozton*AppQt.Data!AE$7)/1000000),"-")</f>
        <v>7.4801089436485668</v>
      </c>
      <c r="AJ26" s="87">
        <f>IFERROR(IF($B$2="Tonnes",AppQt.Data!AF174,(AppQt.Data!AF174*ozton*AppQt.Data!AF$7)/1000000),"-")</f>
        <v>8.0998320475119403</v>
      </c>
      <c r="AK26" s="87">
        <f>IFERROR(IF($B$2="Tonnes",AppQt.Data!AG174,(AppQt.Data!AG174*ozton*AppQt.Data!AG$7)/1000000),"-")</f>
        <v>8.6819631784113351</v>
      </c>
      <c r="AL26" s="87">
        <f>IFERROR(IF($B$2="Tonnes",AppQt.Data!AH174,(AppQt.Data!AH174*ozton*AppQt.Data!AH$7)/1000000),"-")</f>
        <v>9.0477566456296437</v>
      </c>
      <c r="AM26" s="87">
        <f>IFERROR(IF($B$2="Tonnes",AppQt.Data!AI174,(AppQt.Data!AI174*ozton*AppQt.Data!AI$7)/1000000),"-")</f>
        <v>6.8293260793887489</v>
      </c>
      <c r="AN26" s="87">
        <f>IFERROR(IF($B$2="Tonnes",AppQt.Data!AJ174,(AppQt.Data!AJ174*ozton*AppQt.Data!AJ$7)/1000000),"-")</f>
        <v>7.0691988435399411</v>
      </c>
      <c r="AO26" s="87">
        <f>IFERROR(IF($B$2="Tonnes",AppQt.Data!AK174,(AppQt.Data!AK174*ozton*AppQt.Data!AK$7)/1000000),"-")</f>
        <v>8.1376110391212197</v>
      </c>
      <c r="AP26" s="87">
        <f>IFERROR(IF($B$2="Tonnes",AppQt.Data!AL174,(AppQt.Data!AL174*ozton*AppQt.Data!AL$7)/1000000),"-")</f>
        <v>7.9718800906878249</v>
      </c>
      <c r="AQ26" s="87">
        <f>IFERROR(IF($B$2="Tonnes",AppQt.Data!AM174,(AppQt.Data!AM174*ozton*AppQt.Data!AM$7)/1000000),"-")</f>
        <v>5.7202315450711083</v>
      </c>
      <c r="AR26" s="87">
        <f>IFERROR(IF($B$2="Tonnes",AppQt.Data!AN174,(AppQt.Data!AN174*ozton*AppQt.Data!AN$7)/1000000),"-")</f>
        <v>7.359917041602146</v>
      </c>
      <c r="AS26" s="87">
        <f>IFERROR(IF($B$2="Tonnes",AppQt.Data!AO174,(AppQt.Data!AO174*ozton*AppQt.Data!AO$7)/1000000),"-")</f>
        <v>7.6710178327659015</v>
      </c>
      <c r="AT26" s="87">
        <f>IFERROR(IF($B$2="Tonnes",AppQt.Data!AP174,(AppQt.Data!AP174*ozton*AppQt.Data!AP$7)/1000000),"-")</f>
        <v>8.1633383002440425</v>
      </c>
      <c r="AU26" s="87">
        <f>IFERROR(IF($B$2="Tonnes",AppQt.Data!AQ174,(AppQt.Data!AQ174*ozton*AppQt.Data!AQ$7)/1000000),"-")</f>
        <v>5.9742558021258159</v>
      </c>
      <c r="AV26" s="87">
        <f>IFERROR(IF($B$2="Tonnes",AppQt.Data!AR174,(AppQt.Data!AR174*ozton*AppQt.Data!AR$7)/1000000),"-")</f>
        <v>7.7466150229923922</v>
      </c>
      <c r="AW26" s="87">
        <f>IFERROR(IF($B$2="Tonnes",AppQt.Data!AS174,(AppQt.Data!AS174*ozton*AppQt.Data!AS$7)/1000000),"-")</f>
        <v>7.4803790071531227</v>
      </c>
      <c r="AX26" s="87">
        <f>IFERROR(IF($B$2="Tonnes",AppQt.Data!AT174,(AppQt.Data!AT174*ozton*AppQt.Data!AT$7)/1000000),"-")</f>
        <v>9.3398374653752434</v>
      </c>
      <c r="AY26" s="87">
        <f>IFERROR(IF($B$2="Tonnes",AppQt.Data!AU174,(AppQt.Data!AU174*ozton*AppQt.Data!AU$7)/1000000),"-")</f>
        <v>7.4438847756133573</v>
      </c>
      <c r="AZ26" s="87">
        <f>IFERROR(IF($B$2="Tonnes",AppQt.Data!AV174,(AppQt.Data!AV174*ozton*AppQt.Data!AV$7)/1000000),"-")</f>
        <v>7.7227071928490236</v>
      </c>
      <c r="BA26" s="87">
        <f>IFERROR(IF($B$2="Tonnes",AppQt.Data!AW174,(AppQt.Data!AW174*ozton*AppQt.Data!AW$7)/1000000),"-")</f>
        <v>7.5552270723133574</v>
      </c>
      <c r="BB26" s="87">
        <f>IFERROR(IF($B$2="Tonnes",AppQt.Data!AX174,(AppQt.Data!AX174*ozton*AppQt.Data!AX$7)/1000000),"-")</f>
        <v>9.1610518013042306</v>
      </c>
      <c r="BC26" s="87">
        <f>IFERROR(IF($B$2="Tonnes",AppQt.Data!AY174,(AppQt.Data!AY174*ozton*AppQt.Data!AY$7)/1000000),"-")</f>
        <v>6.2679362585098737</v>
      </c>
      <c r="BD26" s="87">
        <f>IFERROR(IF($B$2="Tonnes",AppQt.Data!AZ174,(AppQt.Data!AZ174*ozton*AppQt.Data!AZ$7)/1000000),"-")</f>
        <v>7.4222599874962825</v>
      </c>
      <c r="BE26" s="87">
        <f>IFERROR(IF($B$2="Tonnes",AppQt.Data!BA174,(AppQt.Data!BA174*ozton*AppQt.Data!BA$7)/1000000),"-")</f>
        <v>6.9082135319732849</v>
      </c>
      <c r="BF26" s="87">
        <f>IFERROR(IF($B$2="Tonnes",AppQt.Data!BB174,(AppQt.Data!BB174*ozton*AppQt.Data!BB$7)/1000000),"-")</f>
        <v>3.2114278489810042</v>
      </c>
      <c r="BG26" s="87">
        <f>IFERROR(IF($B$2="Tonnes",AppQt.Data!BC174,(AppQt.Data!BC174*ozton*AppQt.Data!BC$7)/1000000),"-")</f>
        <v>4.8253677411978142</v>
      </c>
      <c r="BH26" s="87">
        <f>IFERROR(IF($B$2="Tonnes",AppQt.Data!BD174,(AppQt.Data!BD174*ozton*AppQt.Data!BD$7)/1000000),"-")</f>
        <v>6.4490531654562524</v>
      </c>
      <c r="BI26" s="88" t="str">
        <f t="shared" si="3"/>
        <v>▼</v>
      </c>
      <c r="BJ26" s="129">
        <f t="shared" si="2"/>
        <v>-13.112001245975179</v>
      </c>
    </row>
    <row r="27" spans="1:62" ht="13.8">
      <c r="A27" s="50"/>
      <c r="B27" s="89" t="s">
        <v>83</v>
      </c>
      <c r="C27" s="87">
        <f>IFERROR(IF($B$2="Tonnes",AppAn.Data!L150,(AppAn.Data!L150*ozton*AppAn.Data!L$6)/1000000),"-")</f>
        <v>108.75436767925923</v>
      </c>
      <c r="D27" s="87">
        <f>IFERROR(IF($B$2="Tonnes",AppAn.Data!M150,(AppAn.Data!M150*ozton*AppAn.Data!M$6)/1000000),"-")</f>
        <v>145.52727775710864</v>
      </c>
      <c r="E27" s="87">
        <f>IFERROR(IF($B$2="Tonnes",AppAn.Data!N150,(AppAn.Data!N150*ozton*AppAn.Data!N$6)/1000000),"-")</f>
        <v>113.95032381031507</v>
      </c>
      <c r="F27" s="87">
        <f>IFERROR(IF($B$2="Tonnes",AppAn.Data!O150,(AppAn.Data!O150*ozton*AppAn.Data!O$6)/1000000),"-")</f>
        <v>184.08426649782302</v>
      </c>
      <c r="G27" s="87">
        <f>IFERROR(IF($B$2="Tonnes",AppAn.Data!P150,(AppAn.Data!P150*ozton*AppAn.Data!P$6)/1000000),"-")</f>
        <v>116.68963015812867</v>
      </c>
      <c r="H27" s="87">
        <f>IFERROR(IF($B$2="Tonnes",AppAn.Data!Q150,(AppAn.Data!Q150*ozton*AppAn.Data!Q$6)/1000000),"-")</f>
        <v>72.12357134932698</v>
      </c>
      <c r="I27" s="87">
        <f>IFERROR(IF($B$2="Tonnes",AppAn.Data!R150,(AppAn.Data!R150*ozton*AppAn.Data!R$6)/1000000),"-")</f>
        <v>70.123098309328441</v>
      </c>
      <c r="J27" s="87">
        <f>IFERROR(IF($B$2="Tonnes",AppAn.Data!S150,(AppAn.Data!S150*ozton*AppAn.Data!S$6)/1000000),"-")</f>
        <v>93.570216312955353</v>
      </c>
      <c r="K27" s="87">
        <f>IFERROR(IF($B$2="Tonnes",AppAn.Data!T150,(AppAn.Data!T150*ozton*AppAn.Data!T$6)/1000000),"-")</f>
        <v>74.170456899198768</v>
      </c>
      <c r="L27" s="87">
        <f>IFERROR(IF($B$2="Tonnes",AppAn.Data!U150,(AppAn.Data!U150*ozton*AppAn.Data!U$6)/1000000),"-")</f>
        <v>89.635804134001262</v>
      </c>
      <c r="M27" s="87">
        <f>IFERROR(IF($B$2="Tonnes",AppAn.Data!V150,(AppAn.Data!V150*ozton*AppAn.Data!V$6)/1000000),"-")</f>
        <v>146.96435339734808</v>
      </c>
      <c r="N27" s="88" t="str">
        <f t="shared" si="0"/>
        <v>▲</v>
      </c>
      <c r="O27" s="129">
        <f t="shared" si="1"/>
        <v>63.957198596270047</v>
      </c>
      <c r="P27" s="50"/>
      <c r="Q27" s="87">
        <f>IFERROR(IF($B$2="Tonnes",AppQt.Data!M175,(AppQt.Data!M175*ozton*AppQt.Data!M$7)/1000000),"-")</f>
        <v>26.618363783867913</v>
      </c>
      <c r="R27" s="87">
        <f>IFERROR(IF($B$2="Tonnes",AppQt.Data!N175,(AppQt.Data!N175*ozton*AppQt.Data!N$7)/1000000),"-")</f>
        <v>23.51025263189721</v>
      </c>
      <c r="S27" s="87">
        <f>IFERROR(IF($B$2="Tonnes",AppQt.Data!O175,(AppQt.Data!O175*ozton*AppQt.Data!O$7)/1000000),"-")</f>
        <v>43.902017849751346</v>
      </c>
      <c r="T27" s="87">
        <f>IFERROR(IF($B$2="Tonnes",AppQt.Data!P175,(AppQt.Data!P175*ozton*AppQt.Data!P$7)/1000000),"-")</f>
        <v>14.723733413742767</v>
      </c>
      <c r="U27" s="87">
        <f>IFERROR(IF($B$2="Tonnes",AppQt.Data!Q175,(AppQt.Data!Q175*ozton*AppQt.Data!Q$7)/1000000),"-")</f>
        <v>36.862244793882482</v>
      </c>
      <c r="V27" s="87">
        <f>IFERROR(IF($B$2="Tonnes",AppQt.Data!R175,(AppQt.Data!R175*ozton*AppQt.Data!R$7)/1000000),"-")</f>
        <v>37.795290322883957</v>
      </c>
      <c r="W27" s="87">
        <f>IFERROR(IF($B$2="Tonnes",AppQt.Data!S175,(AppQt.Data!S175*ozton*AppQt.Data!S$7)/1000000),"-")</f>
        <v>46.898829045429046</v>
      </c>
      <c r="X27" s="87">
        <f>IFERROR(IF($B$2="Tonnes",AppQt.Data!T175,(AppQt.Data!T175*ozton*AppQt.Data!T$7)/1000000),"-")</f>
        <v>23.970913594913149</v>
      </c>
      <c r="Y27" s="87">
        <f>IFERROR(IF($B$2="Tonnes",AppQt.Data!U175,(AppQt.Data!U175*ozton*AppQt.Data!U$7)/1000000),"-")</f>
        <v>31.546571184721529</v>
      </c>
      <c r="Z27" s="87">
        <f>IFERROR(IF($B$2="Tonnes",AppQt.Data!V175,(AppQt.Data!V175*ozton*AppQt.Data!V$7)/1000000),"-")</f>
        <v>38.737280542286626</v>
      </c>
      <c r="AA27" s="87">
        <f>IFERROR(IF($B$2="Tonnes",AppQt.Data!W175,(AppQt.Data!W175*ozton*AppQt.Data!W$7)/1000000),"-")</f>
        <v>29.913852596026612</v>
      </c>
      <c r="AB27" s="87">
        <f>IFERROR(IF($B$2="Tonnes",AppQt.Data!X175,(AppQt.Data!X175*ozton*AppQt.Data!X$7)/1000000),"-")</f>
        <v>13.752619487280324</v>
      </c>
      <c r="AC27" s="87">
        <f>IFERROR(IF($B$2="Tonnes",AppQt.Data!Y175,(AppQt.Data!Y175*ozton*AppQt.Data!Y$7)/1000000),"-")</f>
        <v>48.141692706119215</v>
      </c>
      <c r="AD27" s="87">
        <f>IFERROR(IF($B$2="Tonnes",AppQt.Data!Z175,(AppQt.Data!Z175*ozton*AppQt.Data!Z$7)/1000000),"-")</f>
        <v>64.69207128996031</v>
      </c>
      <c r="AE27" s="87">
        <f>IFERROR(IF($B$2="Tonnes",AppQt.Data!AA175,(AppQt.Data!AA175*ozton*AppQt.Data!AA$7)/1000000),"-")</f>
        <v>31.622376511240756</v>
      </c>
      <c r="AF27" s="87">
        <f>IFERROR(IF($B$2="Tonnes",AppQt.Data!AB175,(AppQt.Data!AB175*ozton*AppQt.Data!AB$7)/1000000),"-")</f>
        <v>39.628125990502745</v>
      </c>
      <c r="AG27" s="87">
        <f>IFERROR(IF($B$2="Tonnes",AppQt.Data!AC175,(AppQt.Data!AC175*ozton*AppQt.Data!AC$7)/1000000),"-")</f>
        <v>27.005804880224453</v>
      </c>
      <c r="AH27" s="87">
        <f>IFERROR(IF($B$2="Tonnes",AppQt.Data!AD175,(AppQt.Data!AD175*ozton*AppQt.Data!AD$7)/1000000),"-")</f>
        <v>32.071379958766478</v>
      </c>
      <c r="AI27" s="87">
        <f>IFERROR(IF($B$2="Tonnes",AppQt.Data!AE175,(AppQt.Data!AE175*ozton*AppQt.Data!AE$7)/1000000),"-")</f>
        <v>22.336633395992589</v>
      </c>
      <c r="AJ27" s="87">
        <f>IFERROR(IF($B$2="Tonnes",AppQt.Data!AF175,(AppQt.Data!AF175*ozton*AppQt.Data!AF$7)/1000000),"-")</f>
        <v>35.275811923145135</v>
      </c>
      <c r="AK27" s="87">
        <f>IFERROR(IF($B$2="Tonnes",AppQt.Data!AG175,(AppQt.Data!AG175*ozton*AppQt.Data!AG$7)/1000000),"-")</f>
        <v>15.639665130397564</v>
      </c>
      <c r="AL27" s="87">
        <f>IFERROR(IF($B$2="Tonnes",AppQt.Data!AH175,(AppQt.Data!AH175*ozton*AppQt.Data!AH$7)/1000000),"-")</f>
        <v>16.05165343681243</v>
      </c>
      <c r="AM27" s="87">
        <f>IFERROR(IF($B$2="Tonnes",AppQt.Data!AI175,(AppQt.Data!AI175*ozton*AppQt.Data!AI$7)/1000000),"-")</f>
        <v>21.23233731685918</v>
      </c>
      <c r="AN27" s="87">
        <f>IFERROR(IF($B$2="Tonnes",AppQt.Data!AJ175,(AppQt.Data!AJ175*ozton*AppQt.Data!AJ$7)/1000000),"-")</f>
        <v>19.199915465257806</v>
      </c>
      <c r="AO27" s="87">
        <f>IFERROR(IF($B$2="Tonnes",AppQt.Data!AK175,(AppQt.Data!AK175*ozton*AppQt.Data!AK$7)/1000000),"-")</f>
        <v>13.70502591730776</v>
      </c>
      <c r="AP27" s="87">
        <f>IFERROR(IF($B$2="Tonnes",AppQt.Data!AL175,(AppQt.Data!AL175*ozton*AppQt.Data!AL$7)/1000000),"-")</f>
        <v>13.724215854490994</v>
      </c>
      <c r="AQ27" s="87">
        <f>IFERROR(IF($B$2="Tonnes",AppQt.Data!AM175,(AppQt.Data!AM175*ozton*AppQt.Data!AM$7)/1000000),"-")</f>
        <v>14.648897904995193</v>
      </c>
      <c r="AR27" s="87">
        <f>IFERROR(IF($B$2="Tonnes",AppQt.Data!AN175,(AppQt.Data!AN175*ozton*AppQt.Data!AN$7)/1000000),"-")</f>
        <v>28.044958632534495</v>
      </c>
      <c r="AS27" s="87">
        <f>IFERROR(IF($B$2="Tonnes",AppQt.Data!AO175,(AppQt.Data!AO175*ozton*AppQt.Data!AO$7)/1000000),"-")</f>
        <v>17.233771475295445</v>
      </c>
      <c r="AT27" s="87">
        <f>IFERROR(IF($B$2="Tonnes",AppQt.Data!AP175,(AppQt.Data!AP175*ozton*AppQt.Data!AP$7)/1000000),"-")</f>
        <v>34.434870934801381</v>
      </c>
      <c r="AU27" s="87">
        <f>IFERROR(IF($B$2="Tonnes",AppQt.Data!AQ175,(AppQt.Data!AQ175*ozton*AppQt.Data!AQ$7)/1000000),"-")</f>
        <v>25.35355678182551</v>
      </c>
      <c r="AV27" s="87">
        <f>IFERROR(IF($B$2="Tonnes",AppQt.Data!AR175,(AppQt.Data!AR175*ozton*AppQt.Data!AR$7)/1000000),"-")</f>
        <v>16.548017121033023</v>
      </c>
      <c r="AW27" s="87">
        <f>IFERROR(IF($B$2="Tonnes",AppQt.Data!AS175,(AppQt.Data!AS175*ozton*AppQt.Data!AS$7)/1000000),"-")</f>
        <v>23.202498651469298</v>
      </c>
      <c r="AX27" s="87">
        <f>IFERROR(IF($B$2="Tonnes",AppQt.Data!AT175,(AppQt.Data!AT175*ozton*AppQt.Data!AT$7)/1000000),"-")</f>
        <v>21.57254908326891</v>
      </c>
      <c r="AY27" s="87">
        <f>IFERROR(IF($B$2="Tonnes",AppQt.Data!AU175,(AppQt.Data!AU175*ozton*AppQt.Data!AU$7)/1000000),"-")</f>
        <v>11.834583322732026</v>
      </c>
      <c r="AZ27" s="87">
        <f>IFERROR(IF($B$2="Tonnes",AppQt.Data!AV175,(AppQt.Data!AV175*ozton*AppQt.Data!AV$7)/1000000),"-")</f>
        <v>17.560825841728537</v>
      </c>
      <c r="BA27" s="87">
        <f>IFERROR(IF($B$2="Tonnes",AppQt.Data!AW175,(AppQt.Data!AW175*ozton*AppQt.Data!AW$7)/1000000),"-")</f>
        <v>26.204632522546021</v>
      </c>
      <c r="BB27" s="87">
        <f>IFERROR(IF($B$2="Tonnes",AppQt.Data!AX175,(AppQt.Data!AX175*ozton*AppQt.Data!AX$7)/1000000),"-")</f>
        <v>19.248382095653618</v>
      </c>
      <c r="BC27" s="87">
        <f>IFERROR(IF($B$2="Tonnes",AppQt.Data!AY175,(AppQt.Data!AY175*ozton*AppQt.Data!AY$7)/1000000),"-")</f>
        <v>15.085283570556783</v>
      </c>
      <c r="BD27" s="87">
        <f>IFERROR(IF($B$2="Tonnes",AppQt.Data!AZ175,(AppQt.Data!AZ175*ozton*AppQt.Data!AZ$7)/1000000),"-")</f>
        <v>29.097505945244841</v>
      </c>
      <c r="BE27" s="87">
        <f>IFERROR(IF($B$2="Tonnes",AppQt.Data!BA175,(AppQt.Data!BA175*ozton*AppQt.Data!BA$7)/1000000),"-")</f>
        <v>31.906394178921772</v>
      </c>
      <c r="BF27" s="87">
        <f>IFERROR(IF($B$2="Tonnes",AppQt.Data!BB175,(AppQt.Data!BB175*ozton*AppQt.Data!BB$7)/1000000),"-")</f>
        <v>23.964555330816843</v>
      </c>
      <c r="BG27" s="87">
        <f>IFERROR(IF($B$2="Tonnes",AppQt.Data!BC175,(AppQt.Data!BC175*ozton*AppQt.Data!BC$7)/1000000),"-")</f>
        <v>55.853039835734435</v>
      </c>
      <c r="BH27" s="87">
        <f>IFERROR(IF($B$2="Tonnes",AppQt.Data!BD175,(AppQt.Data!BD175*ozton*AppQt.Data!BD$7)/1000000),"-")</f>
        <v>35.240364051874998</v>
      </c>
      <c r="BI27" s="88" t="str">
        <f t="shared" si="3"/>
        <v>▲</v>
      </c>
      <c r="BJ27" s="129">
        <f t="shared" si="2"/>
        <v>21.111287401022196</v>
      </c>
    </row>
    <row r="28" spans="1:62" ht="13.8">
      <c r="A28" s="50"/>
      <c r="B28" s="89" t="s">
        <v>84</v>
      </c>
      <c r="C28" s="87">
        <f>IFERROR(IF($B$2="Tonnes",AppAn.Data!L151,(AppAn.Data!L151*ozton*AppAn.Data!L$6)/1000000),"-")</f>
        <v>60.331146228484116</v>
      </c>
      <c r="D28" s="87">
        <f>IFERROR(IF($B$2="Tonnes",AppAn.Data!M151,(AppAn.Data!M151*ozton*AppAn.Data!M$6)/1000000),"-")</f>
        <v>64.351035548686241</v>
      </c>
      <c r="E28" s="87">
        <f>IFERROR(IF($B$2="Tonnes",AppAn.Data!N151,(AppAn.Data!N151*ozton*AppAn.Data!N$6)/1000000),"-")</f>
        <v>67.656104525862048</v>
      </c>
      <c r="F28" s="87">
        <f>IFERROR(IF($B$2="Tonnes",AppAn.Data!O151,(AppAn.Data!O151*ozton*AppAn.Data!O$6)/1000000),"-")</f>
        <v>79.704222187499994</v>
      </c>
      <c r="G28" s="87">
        <f>IFERROR(IF($B$2="Tonnes",AppAn.Data!P151,(AppAn.Data!P151*ozton*AppAn.Data!P$6)/1000000),"-")</f>
        <v>75.49502111755568</v>
      </c>
      <c r="H28" s="87">
        <f>IFERROR(IF($B$2="Tonnes",AppAn.Data!Q151,(AppAn.Data!Q151*ozton*AppAn.Data!Q$6)/1000000),"-")</f>
        <v>47.948042150967112</v>
      </c>
      <c r="I28" s="87">
        <f>IFERROR(IF($B$2="Tonnes",AppAn.Data!R151,(AppAn.Data!R151*ozton*AppAn.Data!R$6)/1000000),"-")</f>
        <v>41.998456520722797</v>
      </c>
      <c r="J28" s="87">
        <f>IFERROR(IF($B$2="Tonnes",AppAn.Data!S151,(AppAn.Data!S151*ozton*AppAn.Data!S$6)/1000000),"-")</f>
        <v>42.272228910012423</v>
      </c>
      <c r="K28" s="87">
        <f>IFERROR(IF($B$2="Tonnes",AppAn.Data!T151,(AppAn.Data!T151*ozton*AppAn.Data!T$6)/1000000),"-")</f>
        <v>45.604196167437614</v>
      </c>
      <c r="L28" s="87">
        <f>IFERROR(IF($B$2="Tonnes",AppAn.Data!U151,(AppAn.Data!U151*ozton*AppAn.Data!U$6)/1000000),"-")</f>
        <v>48.105793844758203</v>
      </c>
      <c r="M28" s="87">
        <f>IFERROR(IF($B$2="Tonnes",AppAn.Data!V151,(AppAn.Data!V151*ozton*AppAn.Data!V$6)/1000000),"-")</f>
        <v>38.274620996905675</v>
      </c>
      <c r="N28" s="88" t="str">
        <f t="shared" si="0"/>
        <v>▼</v>
      </c>
      <c r="O28" s="129">
        <f t="shared" si="1"/>
        <v>-20.436567120331951</v>
      </c>
      <c r="P28" s="50"/>
      <c r="Q28" s="87">
        <f>IFERROR(IF($B$2="Tonnes",AppQt.Data!M176,(AppQt.Data!M176*ozton*AppQt.Data!M$7)/1000000),"-")</f>
        <v>14.218584660319307</v>
      </c>
      <c r="R28" s="87">
        <f>IFERROR(IF($B$2="Tonnes",AppQt.Data!N176,(AppQt.Data!N176*ozton*AppQt.Data!N$7)/1000000),"-")</f>
        <v>15.340048634209213</v>
      </c>
      <c r="S28" s="87">
        <f>IFERROR(IF($B$2="Tonnes",AppQt.Data!O176,(AppQt.Data!O176*ozton*AppQt.Data!O$7)/1000000),"-")</f>
        <v>13.683515969046233</v>
      </c>
      <c r="T28" s="87">
        <f>IFERROR(IF($B$2="Tonnes",AppQt.Data!P176,(AppQt.Data!P176*ozton*AppQt.Data!P$7)/1000000),"-")</f>
        <v>17.088996964909363</v>
      </c>
      <c r="U28" s="87">
        <f>IFERROR(IF($B$2="Tonnes",AppQt.Data!Q176,(AppQt.Data!Q176*ozton*AppQt.Data!Q$7)/1000000),"-")</f>
        <v>14.938562596599692</v>
      </c>
      <c r="V28" s="87">
        <f>IFERROR(IF($B$2="Tonnes",AppQt.Data!R176,(AppQt.Data!R176*ozton*AppQt.Data!R$7)/1000000),"-")</f>
        <v>15.324309119010818</v>
      </c>
      <c r="W28" s="87">
        <f>IFERROR(IF($B$2="Tonnes",AppQt.Data!S176,(AppQt.Data!S176*ozton*AppQt.Data!S$7)/1000000),"-")</f>
        <v>15.70940030911901</v>
      </c>
      <c r="X28" s="87">
        <f>IFERROR(IF($B$2="Tonnes",AppQt.Data!T176,(AppQt.Data!T176*ozton*AppQt.Data!T$7)/1000000),"-")</f>
        <v>18.378763523956721</v>
      </c>
      <c r="Y28" s="87">
        <f>IFERROR(IF($B$2="Tonnes",AppQt.Data!U176,(AppQt.Data!U176*ozton*AppQt.Data!U$7)/1000000),"-")</f>
        <v>16.303195043103447</v>
      </c>
      <c r="Z28" s="87">
        <f>IFERROR(IF($B$2="Tonnes",AppQt.Data!V176,(AppQt.Data!V176*ozton*AppQt.Data!V$7)/1000000),"-")</f>
        <v>15.38286637931034</v>
      </c>
      <c r="AA28" s="87">
        <f>IFERROR(IF($B$2="Tonnes",AppQt.Data!W176,(AppQt.Data!W176*ozton*AppQt.Data!W$7)/1000000),"-")</f>
        <v>16.70049568965517</v>
      </c>
      <c r="AB28" s="87">
        <f>IFERROR(IF($B$2="Tonnes",AppQt.Data!X176,(AppQt.Data!X176*ozton*AppQt.Data!X$7)/1000000),"-")</f>
        <v>19.269547413793099</v>
      </c>
      <c r="AC28" s="87">
        <f>IFERROR(IF($B$2="Tonnes",AppQt.Data!Y176,(AppQt.Data!Y176*ozton*AppQt.Data!Y$7)/1000000),"-")</f>
        <v>17.841102812499997</v>
      </c>
      <c r="AD28" s="87">
        <f>IFERROR(IF($B$2="Tonnes",AppQt.Data!Z176,(AppQt.Data!Z176*ozton*AppQt.Data!Z$7)/1000000),"-")</f>
        <v>18.236422499999996</v>
      </c>
      <c r="AE28" s="87">
        <f>IFERROR(IF($B$2="Tonnes",AppQt.Data!AA176,(AppQt.Data!AA176*ozton*AppQt.Data!AA$7)/1000000),"-")</f>
        <v>21.349296874999997</v>
      </c>
      <c r="AF28" s="87">
        <f>IFERROR(IF($B$2="Tonnes",AppQt.Data!AB176,(AppQt.Data!AB176*ozton*AppQt.Data!AB$7)/1000000),"-")</f>
        <v>22.277399999999997</v>
      </c>
      <c r="AG28" s="87">
        <f>IFERROR(IF($B$2="Tonnes",AppQt.Data!AC176,(AppQt.Data!AC176*ozton*AppQt.Data!AC$7)/1000000),"-")</f>
        <v>21.743681233522224</v>
      </c>
      <c r="AH28" s="87">
        <f>IFERROR(IF($B$2="Tonnes",AppQt.Data!AD176,(AppQt.Data!AD176*ozton*AppQt.Data!AD$7)/1000000),"-")</f>
        <v>19.17330004110152</v>
      </c>
      <c r="AI28" s="87">
        <f>IFERROR(IF($B$2="Tonnes",AppQt.Data!AE176,(AppQt.Data!AE176*ozton*AppQt.Data!AE$7)/1000000),"-")</f>
        <v>18.900979842931935</v>
      </c>
      <c r="AJ28" s="87">
        <f>IFERROR(IF($B$2="Tonnes",AppQt.Data!AF176,(AppQt.Data!AF176*ozton*AppQt.Data!AF$7)/1000000),"-")</f>
        <v>15.677059999999997</v>
      </c>
      <c r="AK28" s="87">
        <f>IFERROR(IF($B$2="Tonnes",AppQt.Data!AG176,(AppQt.Data!AG176*ozton*AppQt.Data!AG$7)/1000000),"-")</f>
        <v>13.182608251807739</v>
      </c>
      <c r="AL28" s="87">
        <f>IFERROR(IF($B$2="Tonnes",AppQt.Data!AH176,(AppQt.Data!AH176*ozton*AppQt.Data!AH$7)/1000000),"-")</f>
        <v>10.154978421701603</v>
      </c>
      <c r="AM28" s="87">
        <f>IFERROR(IF($B$2="Tonnes",AppQt.Data!AI176,(AppQt.Data!AI176*ozton*AppQt.Data!AI$7)/1000000),"-")</f>
        <v>14.582515183246073</v>
      </c>
      <c r="AN28" s="87">
        <f>IFERROR(IF($B$2="Tonnes",AppQt.Data!AJ176,(AppQt.Data!AJ176*ozton*AppQt.Data!AJ$7)/1000000),"-")</f>
        <v>10.027940294211701</v>
      </c>
      <c r="AO28" s="87">
        <f>IFERROR(IF($B$2="Tonnes",AppQt.Data!AK176,(AppQt.Data!AK176*ozton*AppQt.Data!AK$7)/1000000),"-")</f>
        <v>10.760146320714588</v>
      </c>
      <c r="AP28" s="87">
        <f>IFERROR(IF($B$2="Tonnes",AppQt.Data!AL176,(AppQt.Data!AL176*ozton*AppQt.Data!AL$7)/1000000),"-")</f>
        <v>9.6734140156185795</v>
      </c>
      <c r="AQ28" s="87">
        <f>IFERROR(IF($B$2="Tonnes",AppQt.Data!AM176,(AppQt.Data!AM176*ozton*AppQt.Data!AM$7)/1000000),"-")</f>
        <v>10.553250261780104</v>
      </c>
      <c r="AR28" s="87">
        <f>IFERROR(IF($B$2="Tonnes",AppQt.Data!AN176,(AppQt.Data!AN176*ozton*AppQt.Data!AN$7)/1000000),"-")</f>
        <v>11.011645922609528</v>
      </c>
      <c r="AS28" s="87">
        <f>IFERROR(IF($B$2="Tonnes",AppQt.Data!AO176,(AppQt.Data!AO176*ozton*AppQt.Data!AO$7)/1000000),"-")</f>
        <v>10.081522628668651</v>
      </c>
      <c r="AT28" s="87">
        <f>IFERROR(IF($B$2="Tonnes",AppQt.Data!AP176,(AppQt.Data!AP176*ozton*AppQt.Data!AP$7)/1000000),"-")</f>
        <v>8.7959131113851203</v>
      </c>
      <c r="AU28" s="87">
        <f>IFERROR(IF($B$2="Tonnes",AppQt.Data!AQ176,(AppQt.Data!AQ176*ozton*AppQt.Data!AQ$7)/1000000),"-")</f>
        <v>11.207068062827222</v>
      </c>
      <c r="AV28" s="87">
        <f>IFERROR(IF($B$2="Tonnes",AppQt.Data!AR176,(AppQt.Data!AR176*ozton*AppQt.Data!AR$7)/1000000),"-")</f>
        <v>12.187725107131433</v>
      </c>
      <c r="AW28" s="87">
        <f>IFERROR(IF($B$2="Tonnes",AppQt.Data!AS176,(AppQt.Data!AS176*ozton*AppQt.Data!AS$7)/1000000),"-")</f>
        <v>10.884548760102085</v>
      </c>
      <c r="AX28" s="87">
        <f>IFERROR(IF($B$2="Tonnes",AppQt.Data!AT176,(AppQt.Data!AT176*ozton*AppQt.Data!AT$7)/1000000),"-")</f>
        <v>9.5282544225236325</v>
      </c>
      <c r="AY28" s="87">
        <f>IFERROR(IF($B$2="Tonnes",AppQt.Data!AU176,(AppQt.Data!AU176*ozton*AppQt.Data!AU$7)/1000000),"-")</f>
        <v>12.084524869109945</v>
      </c>
      <c r="AZ28" s="87">
        <f>IFERROR(IF($B$2="Tonnes",AppQt.Data!AV176,(AppQt.Data!AV176*ozton*AppQt.Data!AV$7)/1000000),"-")</f>
        <v>13.10686811570195</v>
      </c>
      <c r="BA28" s="87">
        <f>IFERROR(IF($B$2="Tonnes",AppQt.Data!AW176,(AppQt.Data!AW176*ozton*AppQt.Data!AW$7)/1000000),"-")</f>
        <v>11.558182710506166</v>
      </c>
      <c r="BB28" s="87">
        <f>IFERROR(IF($B$2="Tonnes",AppQt.Data!AX176,(AppQt.Data!AX176*ozton*AppQt.Data!AX$7)/1000000),"-")</f>
        <v>10.086484599424578</v>
      </c>
      <c r="BC28" s="87">
        <f>IFERROR(IF($B$2="Tonnes",AppQt.Data!AY176,(AppQt.Data!AY176*ozton*AppQt.Data!AY$7)/1000000),"-")</f>
        <v>12.666886125654447</v>
      </c>
      <c r="BD28" s="87">
        <f>IFERROR(IF($B$2="Tonnes",AppQt.Data!AZ176,(AppQt.Data!AZ176*ozton*AppQt.Data!AZ$7)/1000000),"-")</f>
        <v>13.79424040917301</v>
      </c>
      <c r="BE28" s="87">
        <f>IFERROR(IF($B$2="Tonnes",AppQt.Data!BA176,(AppQt.Data!BA176*ozton*AppQt.Data!BA$7)/1000000),"-")</f>
        <v>10.795302439455552</v>
      </c>
      <c r="BF28" s="87">
        <f>IFERROR(IF($B$2="Tonnes",AppQt.Data!BB176,(AppQt.Data!BB176*ozton*AppQt.Data!BB$7)/1000000),"-")</f>
        <v>4.8614238397698326</v>
      </c>
      <c r="BG28" s="87">
        <f>IFERROR(IF($B$2="Tonnes",AppQt.Data!BC176,(AppQt.Data!BC176*ozton*AppQt.Data!BC$7)/1000000),"-")</f>
        <v>10.72453459942458</v>
      </c>
      <c r="BH28" s="87">
        <f>IFERROR(IF($B$2="Tonnes",AppQt.Data!BD176,(AppQt.Data!BD176*ozton*AppQt.Data!BD$7)/1000000),"-")</f>
        <v>11.893360118255707</v>
      </c>
      <c r="BI28" s="88" t="str">
        <f t="shared" si="3"/>
        <v>▼</v>
      </c>
      <c r="BJ28" s="129">
        <f t="shared" si="2"/>
        <v>-13.780246208071301</v>
      </c>
    </row>
    <row r="29" spans="1:62" ht="13.8">
      <c r="A29" s="50"/>
      <c r="B29" s="93" t="s">
        <v>86</v>
      </c>
      <c r="C29" s="87">
        <f>IFERROR(IF($B$2="Tonnes",AppAn.Data!L152,(AppAn.Data!L152*ozton*AppAn.Data!L$6)/1000000),"-")</f>
        <v>303.83485301626143</v>
      </c>
      <c r="D29" s="87">
        <f>IFERROR(IF($B$2="Tonnes",AppAn.Data!M152,(AppAn.Data!M152*ozton*AppAn.Data!M$6)/1000000),"-")</f>
        <v>266.84714134054798</v>
      </c>
      <c r="E29" s="87">
        <f>IFERROR(IF($B$2="Tonnes",AppAn.Data!N152,(AppAn.Data!N152*ozton*AppAn.Data!N$6)/1000000),"-")</f>
        <v>224.19039659496505</v>
      </c>
      <c r="F29" s="87">
        <f>IFERROR(IF($B$2="Tonnes",AppAn.Data!O152,(AppAn.Data!O152*ozton*AppAn.Data!O$6)/1000000),"-")</f>
        <v>251.43180384519059</v>
      </c>
      <c r="G29" s="87">
        <f>IFERROR(IF($B$2="Tonnes",AppAn.Data!P152,(AppAn.Data!P152*ozton*AppAn.Data!P$6)/1000000),"-")</f>
        <v>224.61694803292073</v>
      </c>
      <c r="H29" s="87">
        <f>IFERROR(IF($B$2="Tonnes",AppAn.Data!Q152,(AppAn.Data!Q152*ozton*AppAn.Data!Q$6)/1000000),"-")</f>
        <v>248.48869334630047</v>
      </c>
      <c r="I29" s="87">
        <f>IFERROR(IF($B$2="Tonnes",AppAn.Data!R152,(AppAn.Data!R152*ozton*AppAn.Data!R$6)/1000000),"-")</f>
        <v>266.4677325282201</v>
      </c>
      <c r="J29" s="87">
        <f>IFERROR(IF($B$2="Tonnes",AppAn.Data!S152,(AppAn.Data!S152*ozton*AppAn.Data!S$6)/1000000),"-")</f>
        <v>215.38362360169472</v>
      </c>
      <c r="K29" s="87">
        <f>IFERROR(IF($B$2="Tonnes",AppAn.Data!T152,(AppAn.Data!T152*ozton*AppAn.Data!T$6)/1000000),"-")</f>
        <v>209.90550106842332</v>
      </c>
      <c r="L29" s="87">
        <f>IFERROR(IF($B$2="Tonnes",AppAn.Data!U152,(AppAn.Data!U152*ozton*AppAn.Data!U$6)/1000000),"-")</f>
        <v>205.89587304416767</v>
      </c>
      <c r="M29" s="87">
        <f>IFERROR(IF($B$2="Tonnes",AppAn.Data!V152,(AppAn.Data!V152*ozton*AppAn.Data!V$6)/1000000),"-")</f>
        <v>234.9255496060818</v>
      </c>
      <c r="N29" s="88" t="str">
        <f t="shared" si="0"/>
        <v>▲</v>
      </c>
      <c r="O29" s="129">
        <f t="shared" si="1"/>
        <v>14.099202734231998</v>
      </c>
      <c r="P29" s="50"/>
      <c r="Q29" s="87">
        <f>IFERROR(IF($B$2="Tonnes",AppQt.Data!M177,(AppQt.Data!M177*ozton*AppQt.Data!M$7)/1000000),"-")</f>
        <v>53.233264949678492</v>
      </c>
      <c r="R29" s="87">
        <f>IFERROR(IF($B$2="Tonnes",AppQt.Data!N177,(AppQt.Data!N177*ozton*AppQt.Data!N$7)/1000000),"-")</f>
        <v>77.622723537252426</v>
      </c>
      <c r="S29" s="87">
        <f>IFERROR(IF($B$2="Tonnes",AppQt.Data!O177,(AppQt.Data!O177*ozton*AppQt.Data!O$7)/1000000),"-")</f>
        <v>71.141631559408779</v>
      </c>
      <c r="T29" s="87">
        <f>IFERROR(IF($B$2="Tonnes",AppQt.Data!P177,(AppQt.Data!P177*ozton*AppQt.Data!P$7)/1000000),"-")</f>
        <v>101.83723296992176</v>
      </c>
      <c r="U29" s="87">
        <f>IFERROR(IF($B$2="Tonnes",AppQt.Data!Q177,(AppQt.Data!Q177*ozton*AppQt.Data!Q$7)/1000000),"-")</f>
        <v>54.45929595962037</v>
      </c>
      <c r="V29" s="87">
        <f>IFERROR(IF($B$2="Tonnes",AppQt.Data!R177,(AppQt.Data!R177*ozton*AppQt.Data!R$7)/1000000),"-")</f>
        <v>61.261284904163134</v>
      </c>
      <c r="W29" s="87">
        <f>IFERROR(IF($B$2="Tonnes",AppQt.Data!S177,(AppQt.Data!S177*ozton*AppQt.Data!S$7)/1000000),"-")</f>
        <v>66.708732926154028</v>
      </c>
      <c r="X29" s="87">
        <f>IFERROR(IF($B$2="Tonnes",AppQt.Data!T177,(AppQt.Data!T177*ozton*AppQt.Data!T$7)/1000000),"-")</f>
        <v>84.417827550610411</v>
      </c>
      <c r="Y29" s="87">
        <f>IFERROR(IF($B$2="Tonnes",AppQt.Data!U177,(AppQt.Data!U177*ozton*AppQt.Data!U$7)/1000000),"-")</f>
        <v>44.422965468023619</v>
      </c>
      <c r="Z29" s="87">
        <f>IFERROR(IF($B$2="Tonnes",AppQt.Data!V177,(AppQt.Data!V177*ozton*AppQt.Data!V$7)/1000000),"-")</f>
        <v>49.768260514939882</v>
      </c>
      <c r="AA29" s="87">
        <f>IFERROR(IF($B$2="Tonnes",AppQt.Data!W177,(AppQt.Data!W177*ozton*AppQt.Data!W$7)/1000000),"-")</f>
        <v>53.142213289235336</v>
      </c>
      <c r="AB29" s="87">
        <f>IFERROR(IF($B$2="Tonnes",AppQt.Data!X177,(AppQt.Data!X177*ozton*AppQt.Data!X$7)/1000000),"-")</f>
        <v>76.856957322766249</v>
      </c>
      <c r="AC29" s="87">
        <f>IFERROR(IF($B$2="Tonnes",AppQt.Data!Y177,(AppQt.Data!Y177*ozton*AppQt.Data!Y$7)/1000000),"-")</f>
        <v>56.409706429995126</v>
      </c>
      <c r="AD29" s="87">
        <f>IFERROR(IF($B$2="Tonnes",AppQt.Data!Z177,(AppQt.Data!Z177*ozton*AppQt.Data!Z$7)/1000000),"-")</f>
        <v>66.356217380756647</v>
      </c>
      <c r="AE29" s="87">
        <f>IFERROR(IF($B$2="Tonnes",AppQt.Data!AA177,(AppQt.Data!AA177*ozton*AppQt.Data!AA$7)/1000000),"-")</f>
        <v>50.837467412717039</v>
      </c>
      <c r="AF29" s="87">
        <f>IFERROR(IF($B$2="Tonnes",AppQt.Data!AB177,(AppQt.Data!AB177*ozton*AppQt.Data!AB$7)/1000000),"-")</f>
        <v>77.828412621721753</v>
      </c>
      <c r="AG29" s="87">
        <f>IFERROR(IF($B$2="Tonnes",AppQt.Data!AC177,(AppQt.Data!AC177*ozton*AppQt.Data!AC$7)/1000000),"-")</f>
        <v>45.913392196468365</v>
      </c>
      <c r="AH29" s="87">
        <f>IFERROR(IF($B$2="Tonnes",AppQt.Data!AD177,(AppQt.Data!AD177*ozton*AppQt.Data!AD$7)/1000000),"-")</f>
        <v>51.918907850055014</v>
      </c>
      <c r="AI29" s="87">
        <f>IFERROR(IF($B$2="Tonnes",AppQt.Data!AE177,(AppQt.Data!AE177*ozton*AppQt.Data!AE$7)/1000000),"-")</f>
        <v>50.355078208846251</v>
      </c>
      <c r="AJ29" s="87">
        <f>IFERROR(IF($B$2="Tonnes",AppQt.Data!AF177,(AppQt.Data!AF177*ozton*AppQt.Data!AF$7)/1000000),"-")</f>
        <v>76.429569777551094</v>
      </c>
      <c r="AK29" s="87">
        <f>IFERROR(IF($B$2="Tonnes",AppQt.Data!AG177,(AppQt.Data!AG177*ozton*AppQt.Data!AG$7)/1000000),"-")</f>
        <v>46.192042110050039</v>
      </c>
      <c r="AL29" s="87">
        <f>IFERROR(IF($B$2="Tonnes",AppQt.Data!AH177,(AppQt.Data!AH177*ozton*AppQt.Data!AH$7)/1000000),"-")</f>
        <v>52.765693604150727</v>
      </c>
      <c r="AM29" s="87">
        <f>IFERROR(IF($B$2="Tonnes",AppQt.Data!AI177,(AppQt.Data!AI177*ozton*AppQt.Data!AI$7)/1000000),"-")</f>
        <v>70.923477041492305</v>
      </c>
      <c r="AN29" s="87">
        <f>IFERROR(IF($B$2="Tonnes",AppQt.Data!AJ177,(AppQt.Data!AJ177*ozton*AppQt.Data!AJ$7)/1000000),"-")</f>
        <v>78.607480590607381</v>
      </c>
      <c r="AO29" s="87">
        <f>IFERROR(IF($B$2="Tonnes",AppQt.Data!AK177,(AppQt.Data!AK177*ozton*AppQt.Data!AK$7)/1000000),"-")</f>
        <v>55.418799379609858</v>
      </c>
      <c r="AP29" s="87">
        <f>IFERROR(IF($B$2="Tonnes",AppQt.Data!AL177,(AppQt.Data!AL177*ozton*AppQt.Data!AL$7)/1000000),"-")</f>
        <v>67.518781676124917</v>
      </c>
      <c r="AQ29" s="87">
        <f>IFERROR(IF($B$2="Tonnes",AppQt.Data!AM177,(AppQt.Data!AM177*ozton*AppQt.Data!AM$7)/1000000),"-")</f>
        <v>56.015818387590102</v>
      </c>
      <c r="AR29" s="87">
        <f>IFERROR(IF($B$2="Tonnes",AppQt.Data!AN177,(AppQt.Data!AN177*ozton*AppQt.Data!AN$7)/1000000),"-")</f>
        <v>87.514333084895199</v>
      </c>
      <c r="AS29" s="87">
        <f>IFERROR(IF($B$2="Tonnes",AppQt.Data!AO177,(AppQt.Data!AO177*ozton*AppQt.Data!AO$7)/1000000),"-")</f>
        <v>50.953707038425435</v>
      </c>
      <c r="AT29" s="87">
        <f>IFERROR(IF($B$2="Tonnes",AppQt.Data!AP177,(AppQt.Data!AP177*ozton*AppQt.Data!AP$7)/1000000),"-")</f>
        <v>45.721453790055698</v>
      </c>
      <c r="AU29" s="87">
        <f>IFERROR(IF($B$2="Tonnes",AppQt.Data!AQ177,(AppQt.Data!AQ177*ozton*AppQt.Data!AQ$7)/1000000),"-")</f>
        <v>46.444844854449073</v>
      </c>
      <c r="AV29" s="87">
        <f>IFERROR(IF($B$2="Tonnes",AppQt.Data!AR177,(AppQt.Data!AR177*ozton*AppQt.Data!AR$7)/1000000),"-")</f>
        <v>72.26361791876451</v>
      </c>
      <c r="AW29" s="87">
        <f>IFERROR(IF($B$2="Tonnes",AppQt.Data!AS177,(AppQt.Data!AS177*ozton*AppQt.Data!AS$7)/1000000),"-")</f>
        <v>41.369718890638637</v>
      </c>
      <c r="AX29" s="87">
        <f>IFERROR(IF($B$2="Tonnes",AppQt.Data!AT177,(AppQt.Data!AT177*ozton*AppQt.Data!AT$7)/1000000),"-")</f>
        <v>47.383387495911514</v>
      </c>
      <c r="AY29" s="87">
        <f>IFERROR(IF($B$2="Tonnes",AppQt.Data!AU177,(AppQt.Data!AU177*ozton*AppQt.Data!AU$7)/1000000),"-")</f>
        <v>49.077913460480914</v>
      </c>
      <c r="AZ29" s="87">
        <f>IFERROR(IF($B$2="Tonnes",AppQt.Data!AV177,(AppQt.Data!AV177*ozton*AppQt.Data!AV$7)/1000000),"-")</f>
        <v>72.074481221392205</v>
      </c>
      <c r="BA29" s="87">
        <f>IFERROR(IF($B$2="Tonnes",AppQt.Data!AW177,(AppQt.Data!AW177*ozton*AppQt.Data!AW$7)/1000000),"-")</f>
        <v>43.242004263182892</v>
      </c>
      <c r="BB29" s="87">
        <f>IFERROR(IF($B$2="Tonnes",AppQt.Data!AX177,(AppQt.Data!AX177*ozton*AppQt.Data!AX$7)/1000000),"-")</f>
        <v>45.755834788825709</v>
      </c>
      <c r="BC29" s="87">
        <f>IFERROR(IF($B$2="Tonnes",AppQt.Data!AY177,(AppQt.Data!AY177*ozton*AppQt.Data!AY$7)/1000000),"-")</f>
        <v>46.559339593790391</v>
      </c>
      <c r="BD29" s="87">
        <f>IFERROR(IF($B$2="Tonnes",AppQt.Data!AZ177,(AppQt.Data!AZ177*ozton*AppQt.Data!AZ$7)/1000000),"-")</f>
        <v>70.338694398368702</v>
      </c>
      <c r="BE29" s="87">
        <f>IFERROR(IF($B$2="Tonnes",AppQt.Data!BA177,(AppQt.Data!BA177*ozton*AppQt.Data!BA$7)/1000000),"-")</f>
        <v>50.083785179997307</v>
      </c>
      <c r="BF29" s="87">
        <f>IFERROR(IF($B$2="Tonnes",AppQt.Data!BB177,(AppQt.Data!BB177*ozton*AppQt.Data!BB$7)/1000000),"-")</f>
        <v>43.867921541006098</v>
      </c>
      <c r="BG29" s="87">
        <f>IFERROR(IF($B$2="Tonnes",AppQt.Data!BC177,(AppQt.Data!BC177*ozton*AppQt.Data!BC$7)/1000000),"-")</f>
        <v>60.648757198279448</v>
      </c>
      <c r="BH29" s="87">
        <f>IFERROR(IF($B$2="Tonnes",AppQt.Data!BD177,(AppQt.Data!BD177*ozton*AppQt.Data!BD$7)/1000000),"-")</f>
        <v>80.325085686798957</v>
      </c>
      <c r="BI29" s="88" t="str">
        <f t="shared" si="3"/>
        <v>▲</v>
      </c>
      <c r="BJ29" s="129">
        <f t="shared" si="2"/>
        <v>14.197578408082956</v>
      </c>
    </row>
    <row r="30" spans="1:62" ht="13.8">
      <c r="A30" s="50"/>
      <c r="B30" s="94" t="s">
        <v>87</v>
      </c>
      <c r="C30" s="87">
        <f>IFERROR(IF($B$2="Tonnes",AppAn.Data!L153,(AppAn.Data!L153*ozton*AppAn.Data!L$6)/1000000),"-")</f>
        <v>226.68297004756693</v>
      </c>
      <c r="D30" s="87">
        <f>IFERROR(IF($B$2="Tonnes",AppAn.Data!M153,(AppAn.Data!M153*ozton*AppAn.Data!M$6)/1000000),"-")</f>
        <v>198.49551548459601</v>
      </c>
      <c r="E30" s="87">
        <f>IFERROR(IF($B$2="Tonnes",AppAn.Data!N153,(AppAn.Data!N153*ozton*AppAn.Data!N$6)/1000000),"-")</f>
        <v>160.18638339940065</v>
      </c>
      <c r="F30" s="87">
        <f>IFERROR(IF($B$2="Tonnes",AppAn.Data!O153,(AppAn.Data!O153*ozton*AppAn.Data!O$6)/1000000),"-")</f>
        <v>187.77592229113816</v>
      </c>
      <c r="G30" s="87">
        <f>IFERROR(IF($B$2="Tonnes",AppAn.Data!P153,(AppAn.Data!P153*ozton*AppAn.Data!P$6)/1000000),"-")</f>
        <v>164.7460874154909</v>
      </c>
      <c r="H30" s="87">
        <f>IFERROR(IF($B$2="Tonnes",AppAn.Data!Q153,(AppAn.Data!Q153*ozton*AppAn.Data!Q$6)/1000000),"-")</f>
        <v>190.5501970917125</v>
      </c>
      <c r="I30" s="87">
        <f>IFERROR(IF($B$2="Tonnes",AppAn.Data!R153,(AppAn.Data!R153*ozton*AppAn.Data!R$6)/1000000),"-")</f>
        <v>210.09701837508399</v>
      </c>
      <c r="J30" s="87">
        <f>IFERROR(IF($B$2="Tonnes",AppAn.Data!S153,(AppAn.Data!S153*ozton*AppAn.Data!S$6)/1000000),"-")</f>
        <v>158.86519987054584</v>
      </c>
      <c r="K30" s="87">
        <f>IFERROR(IF($B$2="Tonnes",AppAn.Data!T153,(AppAn.Data!T153*ozton*AppAn.Data!T$6)/1000000),"-")</f>
        <v>154.44276413645275</v>
      </c>
      <c r="L30" s="87">
        <f>IFERROR(IF($B$2="Tonnes",AppAn.Data!U153,(AppAn.Data!U153*ozton*AppAn.Data!U$6)/1000000),"-")</f>
        <v>150.79977750967009</v>
      </c>
      <c r="M30" s="87">
        <f>IFERROR(IF($B$2="Tonnes",AppAn.Data!V153,(AppAn.Data!V153*ozton*AppAn.Data!V$6)/1000000),"-")</f>
        <v>184.59068816718371</v>
      </c>
      <c r="N30" s="88" t="str">
        <f t="shared" si="0"/>
        <v>▲</v>
      </c>
      <c r="O30" s="129">
        <f t="shared" si="1"/>
        <v>22.407798748474118</v>
      </c>
      <c r="P30" s="50"/>
      <c r="Q30" s="87">
        <f>IFERROR(IF($B$2="Tonnes",AppQt.Data!M178,(AppQt.Data!M178*ozton*AppQt.Data!M$7)/1000000),"-")</f>
        <v>39.418925121035983</v>
      </c>
      <c r="R30" s="87">
        <f>IFERROR(IF($B$2="Tonnes",AppQt.Data!N178,(AppQt.Data!N178*ozton*AppQt.Data!N$7)/1000000),"-")</f>
        <v>56.669648101996458</v>
      </c>
      <c r="S30" s="87">
        <f>IFERROR(IF($B$2="Tonnes",AppQt.Data!O178,(AppQt.Data!O178*ozton*AppQt.Data!O$7)/1000000),"-")</f>
        <v>55.160011611738867</v>
      </c>
      <c r="T30" s="87">
        <f>IFERROR(IF($B$2="Tonnes",AppQt.Data!P178,(AppQt.Data!P178*ozton*AppQt.Data!P$7)/1000000),"-")</f>
        <v>75.434385212795632</v>
      </c>
      <c r="U30" s="87">
        <f>IFERROR(IF($B$2="Tonnes",AppQt.Data!Q178,(AppQt.Data!Q178*ozton*AppQt.Data!Q$7)/1000000),"-")</f>
        <v>41.879205774694647</v>
      </c>
      <c r="V30" s="87">
        <f>IFERROR(IF($B$2="Tonnes",AppQt.Data!R178,(AppQt.Data!R178*ozton*AppQt.Data!R$7)/1000000),"-")</f>
        <v>43.032207045733216</v>
      </c>
      <c r="W30" s="87">
        <f>IFERROR(IF($B$2="Tonnes",AppQt.Data!S178,(AppQt.Data!S178*ozton*AppQt.Data!S$7)/1000000),"-")</f>
        <v>51.937372422734121</v>
      </c>
      <c r="X30" s="87">
        <f>IFERROR(IF($B$2="Tonnes",AppQt.Data!T178,(AppQt.Data!T178*ozton*AppQt.Data!T$7)/1000000),"-")</f>
        <v>61.646730241434028</v>
      </c>
      <c r="Y30" s="87">
        <f>IFERROR(IF($B$2="Tonnes",AppQt.Data!U178,(AppQt.Data!U178*ozton*AppQt.Data!U$7)/1000000),"-")</f>
        <v>33.400833111150391</v>
      </c>
      <c r="Z30" s="87">
        <f>IFERROR(IF($B$2="Tonnes",AppQt.Data!V178,(AppQt.Data!V178*ozton*AppQt.Data!V$7)/1000000),"-")</f>
        <v>32.478218340817406</v>
      </c>
      <c r="AA30" s="87">
        <f>IFERROR(IF($B$2="Tonnes",AppQt.Data!W178,(AppQt.Data!W178*ozton*AppQt.Data!W$7)/1000000),"-")</f>
        <v>37.992113335691563</v>
      </c>
      <c r="AB30" s="87">
        <f>IFERROR(IF($B$2="Tonnes",AppQt.Data!X178,(AppQt.Data!X178*ozton*AppQt.Data!X$7)/1000000),"-")</f>
        <v>56.315218611741301</v>
      </c>
      <c r="AC30" s="87">
        <f>IFERROR(IF($B$2="Tonnes",AppQt.Data!Y178,(AppQt.Data!Y178*ozton*AppQt.Data!Y$7)/1000000),"-")</f>
        <v>43.90639174520436</v>
      </c>
      <c r="AD30" s="87">
        <f>IFERROR(IF($B$2="Tonnes",AppQt.Data!Z178,(AppQt.Data!Z178*ozton*AppQt.Data!Z$7)/1000000),"-")</f>
        <v>50.825812648660118</v>
      </c>
      <c r="AE30" s="87">
        <f>IFERROR(IF($B$2="Tonnes",AppQt.Data!AA178,(AppQt.Data!AA178*ozton*AppQt.Data!AA$7)/1000000),"-")</f>
        <v>35.348356472841019</v>
      </c>
      <c r="AF30" s="87">
        <f>IFERROR(IF($B$2="Tonnes",AppQt.Data!AB178,(AppQt.Data!AB178*ozton*AppQt.Data!AB$7)/1000000),"-")</f>
        <v>57.695361424432669</v>
      </c>
      <c r="AG30" s="87">
        <f>IFERROR(IF($B$2="Tonnes",AppQt.Data!AC178,(AppQt.Data!AC178*ozton*AppQt.Data!AC$7)/1000000),"-")</f>
        <v>32.907847924716592</v>
      </c>
      <c r="AH30" s="87">
        <f>IFERROR(IF($B$2="Tonnes",AppQt.Data!AD178,(AppQt.Data!AD178*ozton*AppQt.Data!AD$7)/1000000),"-")</f>
        <v>36.70297639773824</v>
      </c>
      <c r="AI30" s="87">
        <f>IFERROR(IF($B$2="Tonnes",AppQt.Data!AE178,(AppQt.Data!AE178*ozton*AppQt.Data!AE$7)/1000000),"-")</f>
        <v>36.805762410712695</v>
      </c>
      <c r="AJ30" s="87">
        <f>IFERROR(IF($B$2="Tonnes",AppQt.Data!AF178,(AppQt.Data!AF178*ozton*AppQt.Data!AF$7)/1000000),"-")</f>
        <v>58.329500682323371</v>
      </c>
      <c r="AK30" s="87">
        <f>IFERROR(IF($B$2="Tonnes",AppQt.Data!AG178,(AppQt.Data!AG178*ozton*AppQt.Data!AG$7)/1000000),"-")</f>
        <v>33.884436824273472</v>
      </c>
      <c r="AL30" s="87">
        <f>IFERROR(IF($B$2="Tonnes",AppQt.Data!AH178,(AppQt.Data!AH178*ozton*AppQt.Data!AH$7)/1000000),"-")</f>
        <v>37.950561103020355</v>
      </c>
      <c r="AM30" s="87">
        <f>IFERROR(IF($B$2="Tonnes",AppQt.Data!AI178,(AppQt.Data!AI178*ozton*AppQt.Data!AI$7)/1000000),"-")</f>
        <v>57.072651808202906</v>
      </c>
      <c r="AN30" s="87">
        <f>IFERROR(IF($B$2="Tonnes",AppQt.Data!AJ178,(AppQt.Data!AJ178*ozton*AppQt.Data!AJ$7)/1000000),"-")</f>
        <v>61.642547356215779</v>
      </c>
      <c r="AO30" s="87">
        <f>IFERROR(IF($B$2="Tonnes",AppQt.Data!AK178,(AppQt.Data!AK178*ozton*AppQt.Data!AK$7)/1000000),"-")</f>
        <v>43.2448979162684</v>
      </c>
      <c r="AP30" s="87">
        <f>IFERROR(IF($B$2="Tonnes",AppQt.Data!AL178,(AppQt.Data!AL178*ozton*AppQt.Data!AL$7)/1000000),"-")</f>
        <v>52.887625079162675</v>
      </c>
      <c r="AQ30" s="87">
        <f>IFERROR(IF($B$2="Tonnes",AppQt.Data!AM178,(AppQt.Data!AM178*ozton*AppQt.Data!AM$7)/1000000),"-")</f>
        <v>43.068232941989066</v>
      </c>
      <c r="AR30" s="87">
        <f>IFERROR(IF($B$2="Tonnes",AppQt.Data!AN178,(AppQt.Data!AN178*ozton*AppQt.Data!AN$7)/1000000),"-")</f>
        <v>70.896262437663836</v>
      </c>
      <c r="AS30" s="87">
        <f>IFERROR(IF($B$2="Tonnes",AppQt.Data!AO178,(AppQt.Data!AO178*ozton*AppQt.Data!AO$7)/1000000),"-")</f>
        <v>38.203100584251189</v>
      </c>
      <c r="AT30" s="87">
        <f>IFERROR(IF($B$2="Tonnes",AppQt.Data!AP178,(AppQt.Data!AP178*ozton*AppQt.Data!AP$7)/1000000),"-")</f>
        <v>31.668217488857593</v>
      </c>
      <c r="AU30" s="87">
        <f>IFERROR(IF($B$2="Tonnes",AppQt.Data!AQ178,(AppQt.Data!AQ178*ozton*AppQt.Data!AQ$7)/1000000),"-")</f>
        <v>33.238229670956919</v>
      </c>
      <c r="AV30" s="87">
        <f>IFERROR(IF($B$2="Tonnes",AppQt.Data!AR178,(AppQt.Data!AR178*ozton*AppQt.Data!AR$7)/1000000),"-")</f>
        <v>55.755652126480136</v>
      </c>
      <c r="AW30" s="87">
        <f>IFERROR(IF($B$2="Tonnes",AppQt.Data!AS178,(AppQt.Data!AS178*ozton*AppQt.Data!AS$7)/1000000),"-")</f>
        <v>29.21602341508811</v>
      </c>
      <c r="AX30" s="87">
        <f>IFERROR(IF($B$2="Tonnes",AppQt.Data!AT178,(AppQt.Data!AT178*ozton*AppQt.Data!AT$7)/1000000),"-")</f>
        <v>33.451273352522819</v>
      </c>
      <c r="AY30" s="87">
        <f>IFERROR(IF($B$2="Tonnes",AppQt.Data!AU178,(AppQt.Data!AU178*ozton*AppQt.Data!AU$7)/1000000),"-")</f>
        <v>35.923196512499572</v>
      </c>
      <c r="AZ30" s="87">
        <f>IFERROR(IF($B$2="Tonnes",AppQt.Data!AV178,(AppQt.Data!AV178*ozton*AppQt.Data!AV$7)/1000000),"-")</f>
        <v>55.852270856342216</v>
      </c>
      <c r="BA30" s="87">
        <f>IFERROR(IF($B$2="Tonnes",AppQt.Data!AW178,(AppQt.Data!AW178*ozton*AppQt.Data!AW$7)/1000000),"-")</f>
        <v>31.288997046470342</v>
      </c>
      <c r="BB30" s="87">
        <f>IFERROR(IF($B$2="Tonnes",AppQt.Data!AX178,(AppQt.Data!AX178*ozton*AppQt.Data!AX$7)/1000000),"-")</f>
        <v>32.009505860467016</v>
      </c>
      <c r="BC30" s="87">
        <f>IFERROR(IF($B$2="Tonnes",AppQt.Data!AY178,(AppQt.Data!AY178*ozton*AppQt.Data!AY$7)/1000000),"-")</f>
        <v>33.815043702555734</v>
      </c>
      <c r="BD30" s="87">
        <f>IFERROR(IF($B$2="Tonnes",AppQt.Data!AZ178,(AppQt.Data!AZ178*ozton*AppQt.Data!AZ$7)/1000000),"-")</f>
        <v>53.686230900176994</v>
      </c>
      <c r="BE30" s="87">
        <f>IFERROR(IF($B$2="Tonnes",AppQt.Data!BA178,(AppQt.Data!BA178*ozton*AppQt.Data!BA$7)/1000000),"-")</f>
        <v>38.481120936475392</v>
      </c>
      <c r="BF30" s="87">
        <f>IFERROR(IF($B$2="Tonnes",AppQt.Data!BB178,(AppQt.Data!BB178*ozton*AppQt.Data!BB$7)/1000000),"-")</f>
        <v>32.627401855029269</v>
      </c>
      <c r="BG30" s="87">
        <f>IFERROR(IF($B$2="Tonnes",AppQt.Data!BC178,(AppQt.Data!BC178*ozton*AppQt.Data!BC$7)/1000000),"-")</f>
        <v>49.183273078925353</v>
      </c>
      <c r="BH30" s="87">
        <f>IFERROR(IF($B$2="Tonnes",AppQt.Data!BD178,(AppQt.Data!BD178*ozton*AppQt.Data!BD$7)/1000000),"-")</f>
        <v>64.298892296753706</v>
      </c>
      <c r="BI30" s="88" t="str">
        <f t="shared" si="3"/>
        <v>▲</v>
      </c>
      <c r="BJ30" s="129">
        <f t="shared" si="2"/>
        <v>19.767939038800584</v>
      </c>
    </row>
    <row r="31" spans="1:62" ht="13.8">
      <c r="A31" s="50"/>
      <c r="B31" s="94" t="s">
        <v>88</v>
      </c>
      <c r="C31" s="87">
        <f>IFERROR(IF($B$2="Tonnes",AppAn.Data!L154,(AppAn.Data!L154*ozton*AppAn.Data!L$6)/1000000),"-")</f>
        <v>20.438088538756137</v>
      </c>
      <c r="D31" s="87">
        <f>IFERROR(IF($B$2="Tonnes",AppAn.Data!M154,(AppAn.Data!M154*ozton*AppAn.Data!M$6)/1000000),"-")</f>
        <v>20.56001097454088</v>
      </c>
      <c r="E31" s="87">
        <f>IFERROR(IF($B$2="Tonnes",AppAn.Data!N154,(AppAn.Data!N154*ozton*AppAn.Data!N$6)/1000000),"-")</f>
        <v>17.58682040118012</v>
      </c>
      <c r="F31" s="87">
        <f>IFERROR(IF($B$2="Tonnes",AppAn.Data!O154,(AppAn.Data!O154*ozton*AppAn.Data!O$6)/1000000),"-")</f>
        <v>19.646597754002322</v>
      </c>
      <c r="G31" s="87">
        <f>IFERROR(IF($B$2="Tonnes",AppAn.Data!P154,(AppAn.Data!P154*ozton*AppAn.Data!P$6)/1000000),"-")</f>
        <v>18.360088823854355</v>
      </c>
      <c r="H31" s="87">
        <f>IFERROR(IF($B$2="Tonnes",AppAn.Data!Q154,(AppAn.Data!Q154*ozton*AppAn.Data!Q$6)/1000000),"-")</f>
        <v>17.535638550030534</v>
      </c>
      <c r="I31" s="87">
        <f>IFERROR(IF($B$2="Tonnes",AppAn.Data!R154,(AppAn.Data!R154*ozton*AppAn.Data!R$6)/1000000),"-")</f>
        <v>17.934076738023009</v>
      </c>
      <c r="J31" s="87">
        <f>IFERROR(IF($B$2="Tonnes",AppAn.Data!S154,(AppAn.Data!S154*ozton*AppAn.Data!S$6)/1000000),"-")</f>
        <v>17.013080619715257</v>
      </c>
      <c r="K31" s="87">
        <f>IFERROR(IF($B$2="Tonnes",AppAn.Data!T154,(AppAn.Data!T154*ozton*AppAn.Data!T$6)/1000000),"-")</f>
        <v>16.465125940264805</v>
      </c>
      <c r="L31" s="87">
        <f>IFERROR(IF($B$2="Tonnes",AppAn.Data!U154,(AppAn.Data!U154*ozton*AppAn.Data!U$6)/1000000),"-")</f>
        <v>17.401138203150072</v>
      </c>
      <c r="M31" s="87">
        <f>IFERROR(IF($B$2="Tonnes",AppAn.Data!V154,(AppAn.Data!V154*ozton*AppAn.Data!V$6)/1000000),"-")</f>
        <v>20.390642115401882</v>
      </c>
      <c r="N31" s="88" t="str">
        <f t="shared" si="0"/>
        <v>▲</v>
      </c>
      <c r="O31" s="129">
        <f t="shared" si="1"/>
        <v>17.179933159260983</v>
      </c>
      <c r="P31" s="50"/>
      <c r="Q31" s="87">
        <f>IFERROR(IF($B$2="Tonnes",AppQt.Data!M179,(AppQt.Data!M179*ozton*AppQt.Data!M$7)/1000000),"-")</f>
        <v>3.8292373405999451</v>
      </c>
      <c r="R31" s="87">
        <f>IFERROR(IF($B$2="Tonnes",AppQt.Data!N179,(AppQt.Data!N179*ozton*AppQt.Data!N$7)/1000000),"-")</f>
        <v>5.7302384364131775</v>
      </c>
      <c r="S31" s="87">
        <f>IFERROR(IF($B$2="Tonnes",AppQt.Data!O179,(AppQt.Data!O179*ozton*AppQt.Data!O$7)/1000000),"-")</f>
        <v>4.3928929964461227</v>
      </c>
      <c r="T31" s="87">
        <f>IFERROR(IF($B$2="Tonnes",AppQt.Data!P179,(AppQt.Data!P179*ozton*AppQt.Data!P$7)/1000000),"-")</f>
        <v>6.4857197652968903</v>
      </c>
      <c r="U31" s="87">
        <f>IFERROR(IF($B$2="Tonnes",AppQt.Data!Q179,(AppQt.Data!Q179*ozton*AppQt.Data!Q$7)/1000000),"-")</f>
        <v>4.3352433570838738</v>
      </c>
      <c r="V31" s="87">
        <f>IFERROR(IF($B$2="Tonnes",AppQt.Data!R179,(AppQt.Data!R179*ozton*AppQt.Data!R$7)/1000000),"-")</f>
        <v>4.5416012185690713</v>
      </c>
      <c r="W31" s="87">
        <f>IFERROR(IF($B$2="Tonnes",AppQt.Data!S179,(AppQt.Data!S179*ozton*AppQt.Data!S$7)/1000000),"-")</f>
        <v>5.1891296414090178</v>
      </c>
      <c r="X31" s="87">
        <f>IFERROR(IF($B$2="Tonnes",AppQt.Data!T179,(AppQt.Data!T179*ozton*AppQt.Data!T$7)/1000000),"-")</f>
        <v>6.4940367574789182</v>
      </c>
      <c r="Y31" s="87">
        <f>IFERROR(IF($B$2="Tonnes",AppQt.Data!U179,(AppQt.Data!U179*ozton*AppQt.Data!U$7)/1000000),"-")</f>
        <v>3.3718909731031403</v>
      </c>
      <c r="Z31" s="87">
        <f>IFERROR(IF($B$2="Tonnes",AppQt.Data!V179,(AppQt.Data!V179*ozton*AppQt.Data!V$7)/1000000),"-")</f>
        <v>4.2435231954192556</v>
      </c>
      <c r="AA31" s="87">
        <f>IFERROR(IF($B$2="Tonnes",AppQt.Data!W179,(AppQt.Data!W179*ozton*AppQt.Data!W$7)/1000000),"-")</f>
        <v>3.9891046816040232</v>
      </c>
      <c r="AB31" s="87">
        <f>IFERROR(IF($B$2="Tonnes",AppQt.Data!X179,(AppQt.Data!X179*ozton*AppQt.Data!X$7)/1000000),"-")</f>
        <v>5.9823015510537001</v>
      </c>
      <c r="AC31" s="87">
        <f>IFERROR(IF($B$2="Tonnes",AppQt.Data!Y179,(AppQt.Data!Y179*ozton*AppQt.Data!Y$7)/1000000),"-")</f>
        <v>3.5165555533758557</v>
      </c>
      <c r="AD31" s="87">
        <f>IFERROR(IF($B$2="Tonnes",AppQt.Data!Z179,(AppQt.Data!Z179*ozton*AppQt.Data!Z$7)/1000000),"-")</f>
        <v>5.113314398927522</v>
      </c>
      <c r="AE31" s="87">
        <f>IFERROR(IF($B$2="Tonnes",AppQt.Data!AA179,(AppQt.Data!AA179*ozton*AppQt.Data!AA$7)/1000000),"-")</f>
        <v>4.3306052000064597</v>
      </c>
      <c r="AF31" s="87">
        <f>IFERROR(IF($B$2="Tonnes",AppQt.Data!AB179,(AppQt.Data!AB179*ozton*AppQt.Data!AB$7)/1000000),"-")</f>
        <v>6.6861226016924844</v>
      </c>
      <c r="AG31" s="87">
        <f>IFERROR(IF($B$2="Tonnes",AppQt.Data!AC179,(AppQt.Data!AC179*ozton*AppQt.Data!AC$7)/1000000),"-")</f>
        <v>3.865870980575175</v>
      </c>
      <c r="AH31" s="87">
        <f>IFERROR(IF($B$2="Tonnes",AppQt.Data!AD179,(AppQt.Data!AD179*ozton*AppQt.Data!AD$7)/1000000),"-")</f>
        <v>4.284280320687964</v>
      </c>
      <c r="AI31" s="87">
        <f>IFERROR(IF($B$2="Tonnes",AppQt.Data!AE179,(AppQt.Data!AE179*ozton*AppQt.Data!AE$7)/1000000),"-")</f>
        <v>3.3860215183463982</v>
      </c>
      <c r="AJ31" s="87">
        <f>IFERROR(IF($B$2="Tonnes",AppQt.Data!AF179,(AppQt.Data!AF179*ozton*AppQt.Data!AF$7)/1000000),"-")</f>
        <v>6.823916004244821</v>
      </c>
      <c r="AK31" s="87">
        <f>IFERROR(IF($B$2="Tonnes",AppQt.Data!AG179,(AppQt.Data!AG179*ozton*AppQt.Data!AG$7)/1000000),"-")</f>
        <v>3.5795640384890173</v>
      </c>
      <c r="AL31" s="87">
        <f>IFERROR(IF($B$2="Tonnes",AppQt.Data!AH179,(AppQt.Data!AH179*ozton*AppQt.Data!AH$7)/1000000),"-")</f>
        <v>4.1006625723556942</v>
      </c>
      <c r="AM31" s="87">
        <f>IFERROR(IF($B$2="Tonnes",AppQt.Data!AI179,(AppQt.Data!AI179*ozton*AppQt.Data!AI$7)/1000000),"-")</f>
        <v>3.6785009590962394</v>
      </c>
      <c r="AN31" s="87">
        <f>IFERROR(IF($B$2="Tonnes",AppQt.Data!AJ179,(AppQt.Data!AJ179*ozton*AppQt.Data!AJ$7)/1000000),"-")</f>
        <v>6.1769109800895796</v>
      </c>
      <c r="AO31" s="87">
        <f>IFERROR(IF($B$2="Tonnes",AppQt.Data!AK179,(AppQt.Data!AK179*ozton*AppQt.Data!AK$7)/1000000),"-")</f>
        <v>3.7644963381582759</v>
      </c>
      <c r="AP31" s="87">
        <f>IFERROR(IF($B$2="Tonnes",AppQt.Data!AL179,(AppQt.Data!AL179*ozton*AppQt.Data!AL$7)/1000000),"-")</f>
        <v>4.7075480635677849</v>
      </c>
      <c r="AQ31" s="87">
        <f>IFERROR(IF($B$2="Tonnes",AppQt.Data!AM179,(AppQt.Data!AM179*ozton*AppQt.Data!AM$7)/1000000),"-")</f>
        <v>3.2375171360100801</v>
      </c>
      <c r="AR31" s="87">
        <f>IFERROR(IF($B$2="Tonnes",AppQt.Data!AN179,(AppQt.Data!AN179*ozton*AppQt.Data!AN$7)/1000000),"-")</f>
        <v>6.2245152002868664</v>
      </c>
      <c r="AS31" s="87">
        <f>IFERROR(IF($B$2="Tonnes",AppQt.Data!AO179,(AppQt.Data!AO179*ozton*AppQt.Data!AO$7)/1000000),"-")</f>
        <v>4.0395105710288188</v>
      </c>
      <c r="AT31" s="87">
        <f>IFERROR(IF($B$2="Tonnes",AppQt.Data!AP179,(AppQt.Data!AP179*ozton*AppQt.Data!AP$7)/1000000),"-")</f>
        <v>3.830868017298247</v>
      </c>
      <c r="AU31" s="87">
        <f>IFERROR(IF($B$2="Tonnes",AppQt.Data!AQ179,(AppQt.Data!AQ179*ozton*AppQt.Data!AQ$7)/1000000),"-")</f>
        <v>3.1979417259788088</v>
      </c>
      <c r="AV31" s="87">
        <f>IFERROR(IF($B$2="Tonnes",AppQt.Data!AR179,(AppQt.Data!AR179*ozton*AppQt.Data!AR$7)/1000000),"-")</f>
        <v>5.9447603054093818</v>
      </c>
      <c r="AW31" s="87">
        <f>IFERROR(IF($B$2="Tonnes",AppQt.Data!AS179,(AppQt.Data!AS179*ozton*AppQt.Data!AS$7)/1000000),"-")</f>
        <v>3.3496533021789636</v>
      </c>
      <c r="AX31" s="87">
        <f>IFERROR(IF($B$2="Tonnes",AppQt.Data!AT179,(AppQt.Data!AT179*ozton*AppQt.Data!AT$7)/1000000),"-")</f>
        <v>3.9837752823440908</v>
      </c>
      <c r="AY31" s="87">
        <f>IFERROR(IF($B$2="Tonnes",AppQt.Data!AU179,(AppQt.Data!AU179*ozton*AppQt.Data!AU$7)/1000000),"-")</f>
        <v>3.2655739233837759</v>
      </c>
      <c r="AZ31" s="87">
        <f>IFERROR(IF($B$2="Tonnes",AppQt.Data!AV179,(AppQt.Data!AV179*ozton*AppQt.Data!AV$7)/1000000),"-")</f>
        <v>5.8661234323579761</v>
      </c>
      <c r="BA31" s="87">
        <f>IFERROR(IF($B$2="Tonnes",AppQt.Data!AW179,(AppQt.Data!AW179*ozton*AppQt.Data!AW$7)/1000000),"-")</f>
        <v>3.7026124468977981</v>
      </c>
      <c r="BB31" s="87">
        <f>IFERROR(IF($B$2="Tonnes",AppQt.Data!AX179,(AppQt.Data!AX179*ozton*AppQt.Data!AX$7)/1000000),"-")</f>
        <v>4.0970666830793938</v>
      </c>
      <c r="BC31" s="87">
        <f>IFERROR(IF($B$2="Tonnes",AppQt.Data!AY179,(AppQt.Data!AY179*ozton*AppQt.Data!AY$7)/1000000),"-")</f>
        <v>3.2843554743413597</v>
      </c>
      <c r="BD31" s="87">
        <f>IFERROR(IF($B$2="Tonnes",AppQt.Data!AZ179,(AppQt.Data!AZ179*ozton*AppQt.Data!AZ$7)/1000000),"-")</f>
        <v>6.3171035988315225</v>
      </c>
      <c r="BE31" s="87">
        <f>IFERROR(IF($B$2="Tonnes",AppQt.Data!BA179,(AppQt.Data!BA179*ozton*AppQt.Data!BA$7)/1000000),"-")</f>
        <v>4.2890121950461557</v>
      </c>
      <c r="BF31" s="87">
        <f>IFERROR(IF($B$2="Tonnes",AppQt.Data!BB179,(AppQt.Data!BB179*ozton*AppQt.Data!BB$7)/1000000),"-")</f>
        <v>4.0628401852067331</v>
      </c>
      <c r="BG31" s="87">
        <f>IFERROR(IF($B$2="Tonnes",AppQt.Data!BC179,(AppQt.Data!BC179*ozton*AppQt.Data!BC$7)/1000000),"-")</f>
        <v>4.7608698414108188</v>
      </c>
      <c r="BH31" s="87">
        <f>IFERROR(IF($B$2="Tonnes",AppQt.Data!BD179,(AppQt.Data!BD179*ozton*AppQt.Data!BD$7)/1000000),"-")</f>
        <v>7.2779198937381739</v>
      </c>
      <c r="BI31" s="88" t="str">
        <f t="shared" si="3"/>
        <v>▲</v>
      </c>
      <c r="BJ31" s="129">
        <f t="shared" si="2"/>
        <v>15.209759977410764</v>
      </c>
    </row>
    <row r="32" spans="1:62" ht="13.8">
      <c r="A32" s="50"/>
      <c r="B32" s="94" t="s">
        <v>89</v>
      </c>
      <c r="C32" s="87">
        <f>IFERROR(IF($B$2="Tonnes",AppAn.Data!L155,(AppAn.Data!L155*ozton*AppAn.Data!L$6)/1000000),"-")</f>
        <v>27.468809092407273</v>
      </c>
      <c r="D32" s="87">
        <f>IFERROR(IF($B$2="Tonnes",AppAn.Data!M155,(AppAn.Data!M155*ozton*AppAn.Data!M$6)/1000000),"-")</f>
        <v>21.859818709408849</v>
      </c>
      <c r="E32" s="87">
        <f>IFERROR(IF($B$2="Tonnes",AppAn.Data!N155,(AppAn.Data!N155*ozton*AppAn.Data!N$6)/1000000),"-")</f>
        <v>18.356200932073072</v>
      </c>
      <c r="F32" s="87">
        <f>IFERROR(IF($B$2="Tonnes",AppAn.Data!O155,(AppAn.Data!O155*ozton*AppAn.Data!O$6)/1000000),"-")</f>
        <v>18.385616519814228</v>
      </c>
      <c r="G32" s="87">
        <f>IFERROR(IF($B$2="Tonnes",AppAn.Data!P155,(AppAn.Data!P155*ozton*AppAn.Data!P$6)/1000000),"-")</f>
        <v>17.984940840562029</v>
      </c>
      <c r="H32" s="87">
        <f>IFERROR(IF($B$2="Tonnes",AppAn.Data!Q155,(AppAn.Data!Q155*ozton*AppAn.Data!Q$6)/1000000),"-")</f>
        <v>19.01558572248792</v>
      </c>
      <c r="I32" s="87">
        <f>IFERROR(IF($B$2="Tonnes",AppAn.Data!R155,(AppAn.Data!R155*ozton*AppAn.Data!R$6)/1000000),"-")</f>
        <v>18.227550448084273</v>
      </c>
      <c r="J32" s="87">
        <f>IFERROR(IF($B$2="Tonnes",AppAn.Data!S155,(AppAn.Data!S155*ozton*AppAn.Data!S$6)/1000000),"-")</f>
        <v>19.310204111433613</v>
      </c>
      <c r="K32" s="87">
        <f>IFERROR(IF($B$2="Tonnes",AppAn.Data!T155,(AppAn.Data!T155*ozton*AppAn.Data!T$6)/1000000),"-")</f>
        <v>18.879738041705757</v>
      </c>
      <c r="L32" s="87">
        <f>IFERROR(IF($B$2="Tonnes",AppAn.Data!U155,(AppAn.Data!U155*ozton*AppAn.Data!U$6)/1000000),"-")</f>
        <v>18.067457123247529</v>
      </c>
      <c r="M32" s="87">
        <f>IFERROR(IF($B$2="Tonnes",AppAn.Data!V155,(AppAn.Data!V155*ozton*AppAn.Data!V$6)/1000000),"-")</f>
        <v>13.488251556526214</v>
      </c>
      <c r="N32" s="88" t="str">
        <f t="shared" si="0"/>
        <v>▼</v>
      </c>
      <c r="O32" s="129">
        <f t="shared" si="1"/>
        <v>-25.345047371548578</v>
      </c>
      <c r="P32" s="50"/>
      <c r="Q32" s="87">
        <f>IFERROR(IF($B$2="Tonnes",AppQt.Data!M180,(AppQt.Data!M180*ozton*AppQt.Data!M$7)/1000000),"-")</f>
        <v>5.8555758739273207</v>
      </c>
      <c r="R32" s="87">
        <f>IFERROR(IF($B$2="Tonnes",AppQt.Data!N180,(AppQt.Data!N180*ozton*AppQt.Data!N$7)/1000000),"-")</f>
        <v>7.4715616215588048</v>
      </c>
      <c r="S32" s="87">
        <f>IFERROR(IF($B$2="Tonnes",AppQt.Data!O180,(AppQt.Data!O180*ozton*AppQt.Data!O$7)/1000000),"-")</f>
        <v>5.2670627056681756</v>
      </c>
      <c r="T32" s="87">
        <f>IFERROR(IF($B$2="Tonnes",AppQt.Data!P180,(AppQt.Data!P180*ozton*AppQt.Data!P$7)/1000000),"-")</f>
        <v>8.8746088912529739</v>
      </c>
      <c r="U32" s="87">
        <f>IFERROR(IF($B$2="Tonnes",AppQt.Data!Q180,(AppQt.Data!Q180*ozton*AppQt.Data!Q$7)/1000000),"-")</f>
        <v>4.1911626917058395</v>
      </c>
      <c r="V32" s="87">
        <f>IFERROR(IF($B$2="Tonnes",AppQt.Data!R180,(AppQt.Data!R180*ozton*AppQt.Data!R$7)/1000000),"-")</f>
        <v>6.0648084922942891</v>
      </c>
      <c r="W32" s="87">
        <f>IFERROR(IF($B$2="Tonnes",AppQt.Data!S180,(AppQt.Data!S180*ozton*AppQt.Data!S$7)/1000000),"-")</f>
        <v>4.3127773982172242</v>
      </c>
      <c r="X32" s="87">
        <f>IFERROR(IF($B$2="Tonnes",AppQt.Data!T180,(AppQt.Data!T180*ozton*AppQt.Data!T$7)/1000000),"-")</f>
        <v>7.2910701271914977</v>
      </c>
      <c r="Y32" s="87">
        <f>IFERROR(IF($B$2="Tonnes",AppQt.Data!U180,(AppQt.Data!U180*ozton*AppQt.Data!U$7)/1000000),"-")</f>
        <v>3.6701483295501003</v>
      </c>
      <c r="Z32" s="87">
        <f>IFERROR(IF($B$2="Tonnes",AppQt.Data!V180,(AppQt.Data!V180*ozton*AppQt.Data!V$7)/1000000),"-")</f>
        <v>4.9375487832697562</v>
      </c>
      <c r="AA32" s="87">
        <f>IFERROR(IF($B$2="Tonnes",AppQt.Data!W180,(AppQt.Data!W180*ozton*AppQt.Data!W$7)/1000000),"-")</f>
        <v>4.9679616636026482</v>
      </c>
      <c r="AB32" s="87">
        <f>IFERROR(IF($B$2="Tonnes",AppQt.Data!X180,(AppQt.Data!X180*ozton*AppQt.Data!X$7)/1000000),"-")</f>
        <v>4.7805421556505694</v>
      </c>
      <c r="AC32" s="87">
        <f>IFERROR(IF($B$2="Tonnes",AppQt.Data!Y180,(AppQt.Data!Y180*ozton*AppQt.Data!Y$7)/1000000),"-")</f>
        <v>4.0570208250020112</v>
      </c>
      <c r="AD32" s="87">
        <f>IFERROR(IF($B$2="Tonnes",AppQt.Data!Z180,(AppQt.Data!Z180*ozton*AppQt.Data!Z$7)/1000000),"-")</f>
        <v>4.4478124256712475</v>
      </c>
      <c r="AE32" s="87">
        <f>IFERROR(IF($B$2="Tonnes",AppQt.Data!AA180,(AppQt.Data!AA180*ozton*AppQt.Data!AA$7)/1000000),"-")</f>
        <v>4.9155767329184243</v>
      </c>
      <c r="AF32" s="87">
        <f>IFERROR(IF($B$2="Tonnes",AppQt.Data!AB180,(AppQt.Data!AB180*ozton*AppQt.Data!AB$7)/1000000),"-")</f>
        <v>4.9652065362225457</v>
      </c>
      <c r="AG32" s="87">
        <f>IFERROR(IF($B$2="Tonnes",AppQt.Data!AC180,(AppQt.Data!AC180*ozton*AppQt.Data!AC$7)/1000000),"-")</f>
        <v>4.4716770364317897</v>
      </c>
      <c r="AH32" s="87">
        <f>IFERROR(IF($B$2="Tonnes",AppQt.Data!AD180,(AppQt.Data!AD180*ozton*AppQt.Data!AD$7)/1000000),"-")</f>
        <v>4.2637012651817576</v>
      </c>
      <c r="AI32" s="87">
        <f>IFERROR(IF($B$2="Tonnes",AppQt.Data!AE180,(AppQt.Data!AE180*ozton*AppQt.Data!AE$7)/1000000),"-")</f>
        <v>4.629673773172752</v>
      </c>
      <c r="AJ32" s="87">
        <f>IFERROR(IF($B$2="Tonnes",AppQt.Data!AF180,(AppQt.Data!AF180*ozton*AppQt.Data!AF$7)/1000000),"-")</f>
        <v>4.6198887657757304</v>
      </c>
      <c r="AK32" s="87">
        <f>IFERROR(IF($B$2="Tonnes",AppQt.Data!AG180,(AppQt.Data!AG180*ozton*AppQt.Data!AG$7)/1000000),"-")</f>
        <v>4.5152454436832699</v>
      </c>
      <c r="AL32" s="87">
        <f>IFERROR(IF($B$2="Tonnes",AppQt.Data!AH180,(AppQt.Data!AH180*ozton*AppQt.Data!AH$7)/1000000),"-")</f>
        <v>4.5892360534086674</v>
      </c>
      <c r="AM32" s="87">
        <f>IFERROR(IF($B$2="Tonnes",AppQt.Data!AI180,(AppQt.Data!AI180*ozton*AppQt.Data!AI$7)/1000000),"-")</f>
        <v>5.1662585632945381</v>
      </c>
      <c r="AN32" s="87">
        <f>IFERROR(IF($B$2="Tonnes",AppQt.Data!AJ180,(AppQt.Data!AJ180*ozton*AppQt.Data!AJ$7)/1000000),"-")</f>
        <v>4.7448456621014428</v>
      </c>
      <c r="AO32" s="87">
        <f>IFERROR(IF($B$2="Tonnes",AppQt.Data!AK180,(AppQt.Data!AK180*ozton*AppQt.Data!AK$7)/1000000),"-")</f>
        <v>4.4958239415384114</v>
      </c>
      <c r="AP32" s="87">
        <f>IFERROR(IF($B$2="Tonnes",AppQt.Data!AL180,(AppQt.Data!AL180*ozton*AppQt.Data!AL$7)/1000000),"-")</f>
        <v>4.340508750010418</v>
      </c>
      <c r="AQ32" s="87">
        <f>IFERROR(IF($B$2="Tonnes",AppQt.Data!AM180,(AppQt.Data!AM180*ozton*AppQt.Data!AM$7)/1000000),"-")</f>
        <v>4.7947803095909487</v>
      </c>
      <c r="AR32" s="87">
        <f>IFERROR(IF($B$2="Tonnes",AppQt.Data!AN180,(AppQt.Data!AN180*ozton*AppQt.Data!AN$7)/1000000),"-")</f>
        <v>4.5964374469444911</v>
      </c>
      <c r="AS32" s="87">
        <f>IFERROR(IF($B$2="Tonnes",AppQt.Data!AO180,(AppQt.Data!AO180*ozton*AppQt.Data!AO$7)/1000000),"-")</f>
        <v>4.8165958831454239</v>
      </c>
      <c r="AT32" s="87">
        <f>IFERROR(IF($B$2="Tonnes",AppQt.Data!AP180,(AppQt.Data!AP180*ozton*AppQt.Data!AP$7)/1000000),"-")</f>
        <v>4.685435283899853</v>
      </c>
      <c r="AU32" s="87">
        <f>IFERROR(IF($B$2="Tonnes",AppQt.Data!AQ180,(AppQt.Data!AQ180*ozton*AppQt.Data!AQ$7)/1000000),"-")</f>
        <v>5.1168854575133444</v>
      </c>
      <c r="AV32" s="87">
        <f>IFERROR(IF($B$2="Tonnes",AppQt.Data!AR180,(AppQt.Data!AR180*ozton*AppQt.Data!AR$7)/1000000),"-")</f>
        <v>4.6912874868749936</v>
      </c>
      <c r="AW32" s="87">
        <f>IFERROR(IF($B$2="Tonnes",AppQt.Data!AS180,(AppQt.Data!AS180*ozton*AppQt.Data!AS$7)/1000000),"-")</f>
        <v>4.940682173371564</v>
      </c>
      <c r="AX32" s="87">
        <f>IFERROR(IF($B$2="Tonnes",AppQt.Data!AT180,(AppQt.Data!AT180*ozton*AppQt.Data!AT$7)/1000000),"-")</f>
        <v>4.4946142710446093</v>
      </c>
      <c r="AY32" s="87">
        <f>IFERROR(IF($B$2="Tonnes",AppQt.Data!AU180,(AppQt.Data!AU180*ozton*AppQt.Data!AU$7)/1000000),"-")</f>
        <v>4.9420992645975721</v>
      </c>
      <c r="AZ32" s="87">
        <f>IFERROR(IF($B$2="Tonnes",AppQt.Data!AV180,(AppQt.Data!AV180*ozton*AppQt.Data!AV$7)/1000000),"-")</f>
        <v>4.5023423326920131</v>
      </c>
      <c r="BA32" s="87">
        <f>IFERROR(IF($B$2="Tonnes",AppQt.Data!AW180,(AppQt.Data!AW180*ozton*AppQt.Data!AW$7)/1000000),"-")</f>
        <v>4.5027027698147544</v>
      </c>
      <c r="BB32" s="87">
        <f>IFERROR(IF($B$2="Tonnes",AppQt.Data!AX180,(AppQt.Data!AX180*ozton*AppQt.Data!AX$7)/1000000),"-")</f>
        <v>4.4382238847792994</v>
      </c>
      <c r="BC32" s="87">
        <f>IFERROR(IF($B$2="Tonnes",AppQt.Data!AY180,(AppQt.Data!AY180*ozton*AppQt.Data!AY$7)/1000000),"-")</f>
        <v>4.732503907293296</v>
      </c>
      <c r="BD32" s="87">
        <f>IFERROR(IF($B$2="Tonnes",AppQt.Data!AZ180,(AppQt.Data!AZ180*ozton*AppQt.Data!AZ$7)/1000000),"-")</f>
        <v>4.3940265613601763</v>
      </c>
      <c r="BE32" s="87">
        <f>IFERROR(IF($B$2="Tonnes",AppQt.Data!BA180,(AppQt.Data!BA180*ozton*AppQt.Data!BA$7)/1000000),"-")</f>
        <v>3.7533446484757564</v>
      </c>
      <c r="BF32" s="87">
        <f>IFERROR(IF($B$2="Tonnes",AppQt.Data!BB180,(AppQt.Data!BB180*ozton*AppQt.Data!BB$7)/1000000),"-")</f>
        <v>3.1312910609201023</v>
      </c>
      <c r="BG32" s="87">
        <f>IFERROR(IF($B$2="Tonnes",AppQt.Data!BC180,(AppQt.Data!BC180*ozton*AppQt.Data!BC$7)/1000000),"-")</f>
        <v>3.1995937712232765</v>
      </c>
      <c r="BH32" s="87">
        <f>IFERROR(IF($B$2="Tonnes",AppQt.Data!BD180,(AppQt.Data!BD180*ozton*AppQt.Data!BD$7)/1000000),"-")</f>
        <v>3.4040220759070769</v>
      </c>
      <c r="BI32" s="88" t="str">
        <f t="shared" si="3"/>
        <v>▼</v>
      </c>
      <c r="BJ32" s="129">
        <f t="shared" si="2"/>
        <v>-22.530689599351039</v>
      </c>
    </row>
    <row r="33" spans="1:62" ht="13.8">
      <c r="A33" s="50"/>
      <c r="B33" s="94" t="s">
        <v>90</v>
      </c>
      <c r="C33" s="87">
        <f>IFERROR(IF($B$2="Tonnes",AppAn.Data!L156,(AppAn.Data!L156*ozton*AppAn.Data!L$6)/1000000),"-")</f>
        <v>29.24498533753108</v>
      </c>
      <c r="D33" s="87">
        <f>IFERROR(IF($B$2="Tonnes",AppAn.Data!M156,(AppAn.Data!M156*ozton*AppAn.Data!M$6)/1000000),"-")</f>
        <v>25.931796172002201</v>
      </c>
      <c r="E33" s="87">
        <f>IFERROR(IF($B$2="Tonnes",AppAn.Data!N156,(AppAn.Data!N156*ozton*AppAn.Data!N$6)/1000000),"-")</f>
        <v>28.060991862311209</v>
      </c>
      <c r="F33" s="87">
        <f>IFERROR(IF($B$2="Tonnes",AppAn.Data!O156,(AppAn.Data!O156*ozton*AppAn.Data!O$6)/1000000),"-")</f>
        <v>25.623667280235857</v>
      </c>
      <c r="G33" s="87">
        <f>IFERROR(IF($B$2="Tonnes",AppAn.Data!P156,(AppAn.Data!P156*ozton*AppAn.Data!P$6)/1000000),"-")</f>
        <v>23.525830953013436</v>
      </c>
      <c r="H33" s="87">
        <f>IFERROR(IF($B$2="Tonnes",AppAn.Data!Q156,(AppAn.Data!Q156*ozton*AppAn.Data!Q$6)/1000000),"-")</f>
        <v>21.387271982069489</v>
      </c>
      <c r="I33" s="87">
        <f>IFERROR(IF($B$2="Tonnes",AppAn.Data!R156,(AppAn.Data!R156*ozton*AppAn.Data!R$6)/1000000),"-")</f>
        <v>20.209086967028796</v>
      </c>
      <c r="J33" s="87">
        <f>IFERROR(IF($B$2="Tonnes",AppAn.Data!S156,(AppAn.Data!S156*ozton*AppAn.Data!S$6)/1000000),"-")</f>
        <v>20.195139000000001</v>
      </c>
      <c r="K33" s="87">
        <f>IFERROR(IF($B$2="Tonnes",AppAn.Data!T156,(AppAn.Data!T156*ozton*AppAn.Data!T$6)/1000000),"-")</f>
        <v>20.117872949999999</v>
      </c>
      <c r="L33" s="87">
        <f>IFERROR(IF($B$2="Tonnes",AppAn.Data!U156,(AppAn.Data!U156*ozton*AppAn.Data!U$6)/1000000),"-")</f>
        <v>19.627500208099995</v>
      </c>
      <c r="M33" s="87">
        <f>IFERROR(IF($B$2="Tonnes",AppAn.Data!V156,(AppAn.Data!V156*ozton*AppAn.Data!V$6)/1000000),"-")</f>
        <v>16.455967766969998</v>
      </c>
      <c r="N33" s="88" t="str">
        <f t="shared" si="0"/>
        <v>▼</v>
      </c>
      <c r="O33" s="129">
        <f t="shared" si="1"/>
        <v>-16.158616265463856</v>
      </c>
      <c r="P33" s="50"/>
      <c r="Q33" s="87">
        <f>IFERROR(IF($B$2="Tonnes",AppQt.Data!M181,(AppQt.Data!M181*ozton*AppQt.Data!M$7)/1000000),"-")</f>
        <v>4.1295266141152362</v>
      </c>
      <c r="R33" s="87">
        <f>IFERROR(IF($B$2="Tonnes",AppQt.Data!N181,(AppQt.Data!N181*ozton*AppQt.Data!N$7)/1000000),"-")</f>
        <v>7.7512753772839913</v>
      </c>
      <c r="S33" s="87">
        <f>IFERROR(IF($B$2="Tonnes",AppQt.Data!O181,(AppQt.Data!O181*ozton*AppQt.Data!O$7)/1000000),"-")</f>
        <v>6.3216642455556036</v>
      </c>
      <c r="T33" s="87">
        <f>IFERROR(IF($B$2="Tonnes",AppQt.Data!P181,(AppQt.Data!P181*ozton*AppQt.Data!P$7)/1000000),"-")</f>
        <v>11.042519100576248</v>
      </c>
      <c r="U33" s="87">
        <f>IFERROR(IF($B$2="Tonnes",AppQt.Data!Q181,(AppQt.Data!Q181*ozton*AppQt.Data!Q$7)/1000000),"-")</f>
        <v>4.0536841361360061</v>
      </c>
      <c r="V33" s="87">
        <f>IFERROR(IF($B$2="Tonnes",AppQt.Data!R181,(AppQt.Data!R181*ozton*AppQt.Data!R$7)/1000000),"-")</f>
        <v>7.6226681475665483</v>
      </c>
      <c r="W33" s="87">
        <f>IFERROR(IF($B$2="Tonnes",AppQt.Data!S181,(AppQt.Data!S181*ozton*AppQt.Data!S$7)/1000000),"-")</f>
        <v>5.2694534637936759</v>
      </c>
      <c r="X33" s="87">
        <f>IFERROR(IF($B$2="Tonnes",AppQt.Data!T181,(AppQt.Data!T181*ozton*AppQt.Data!T$7)/1000000),"-")</f>
        <v>8.9859904245059692</v>
      </c>
      <c r="Y33" s="87">
        <f>IFERROR(IF($B$2="Tonnes",AppQt.Data!U181,(AppQt.Data!U181*ozton*AppQt.Data!U$7)/1000000),"-")</f>
        <v>3.9800930542199873</v>
      </c>
      <c r="Z33" s="87">
        <f>IFERROR(IF($B$2="Tonnes",AppQt.Data!V181,(AppQt.Data!V181*ozton*AppQt.Data!V$7)/1000000),"-")</f>
        <v>8.1089701954334501</v>
      </c>
      <c r="AA33" s="87">
        <f>IFERROR(IF($B$2="Tonnes",AppQt.Data!W181,(AppQt.Data!W181*ozton*AppQt.Data!W$7)/1000000),"-")</f>
        <v>6.1930336083371014</v>
      </c>
      <c r="AB33" s="87">
        <f>IFERROR(IF($B$2="Tonnes",AppQt.Data!X181,(AppQt.Data!X181*ozton*AppQt.Data!X$7)/1000000),"-")</f>
        <v>9.7788950043206704</v>
      </c>
      <c r="AC33" s="87">
        <f>IFERROR(IF($B$2="Tonnes",AppQt.Data!Y181,(AppQt.Data!Y181*ozton*AppQt.Data!Y$7)/1000000),"-")</f>
        <v>4.929738306412891</v>
      </c>
      <c r="AD33" s="87">
        <f>IFERROR(IF($B$2="Tonnes",AppQt.Data!Z181,(AppQt.Data!Z181*ozton*AppQt.Data!Z$7)/1000000),"-")</f>
        <v>5.9692779074977533</v>
      </c>
      <c r="AE33" s="87">
        <f>IFERROR(IF($B$2="Tonnes",AppQt.Data!AA181,(AppQt.Data!AA181*ozton*AppQt.Data!AA$7)/1000000),"-")</f>
        <v>6.2429290069511438</v>
      </c>
      <c r="AF33" s="87">
        <f>IFERROR(IF($B$2="Tonnes",AppQt.Data!AB181,(AppQt.Data!AB181*ozton*AppQt.Data!AB$7)/1000000),"-")</f>
        <v>8.4817220593740643</v>
      </c>
      <c r="AG33" s="87">
        <f>IFERROR(IF($B$2="Tonnes",AppQt.Data!AC181,(AppQt.Data!AC181*ozton*AppQt.Data!AC$7)/1000000),"-")</f>
        <v>4.6679962547448088</v>
      </c>
      <c r="AH33" s="87">
        <f>IFERROR(IF($B$2="Tonnes",AppQt.Data!AD181,(AppQt.Data!AD181*ozton*AppQt.Data!AD$7)/1000000),"-")</f>
        <v>6.6679498664470493</v>
      </c>
      <c r="AI33" s="87">
        <f>IFERROR(IF($B$2="Tonnes",AppQt.Data!AE181,(AppQt.Data!AE181*ozton*AppQt.Data!AE$7)/1000000),"-")</f>
        <v>5.5336205066144117</v>
      </c>
      <c r="AJ33" s="87">
        <f>IFERROR(IF($B$2="Tonnes",AppQt.Data!AF181,(AppQt.Data!AF181*ozton*AppQt.Data!AF$7)/1000000),"-")</f>
        <v>6.6562643252071698</v>
      </c>
      <c r="AK33" s="87">
        <f>IFERROR(IF($B$2="Tonnes",AppQt.Data!AG181,(AppQt.Data!AG181*ozton*AppQt.Data!AG$7)/1000000),"-")</f>
        <v>4.2127958036042816</v>
      </c>
      <c r="AL33" s="87">
        <f>IFERROR(IF($B$2="Tonnes",AppQt.Data!AH181,(AppQt.Data!AH181*ozton*AppQt.Data!AH$7)/1000000),"-")</f>
        <v>6.125233875366014</v>
      </c>
      <c r="AM33" s="87">
        <f>IFERROR(IF($B$2="Tonnes",AppQt.Data!AI181,(AppQt.Data!AI181*ozton*AppQt.Data!AI$7)/1000000),"-")</f>
        <v>5.0060657108986151</v>
      </c>
      <c r="AN33" s="87">
        <f>IFERROR(IF($B$2="Tonnes",AppQt.Data!AJ181,(AppQt.Data!AJ181*ozton*AppQt.Data!AJ$7)/1000000),"-")</f>
        <v>6.0431765922005773</v>
      </c>
      <c r="AO33" s="87">
        <f>IFERROR(IF($B$2="Tonnes",AppQt.Data!AK181,(AppQt.Data!AK181*ozton*AppQt.Data!AK$7)/1000000),"-")</f>
        <v>3.9135811836447654</v>
      </c>
      <c r="AP33" s="87">
        <f>IFERROR(IF($B$2="Tonnes",AppQt.Data!AL181,(AppQt.Data!AL181*ozton*AppQt.Data!AL$7)/1000000),"-")</f>
        <v>5.5830997833840321</v>
      </c>
      <c r="AQ33" s="87">
        <f>IFERROR(IF($B$2="Tonnes",AppQt.Data!AM181,(AppQt.Data!AM181*ozton*AppQt.Data!AM$7)/1000000),"-")</f>
        <v>4.9152880000000003</v>
      </c>
      <c r="AR33" s="87">
        <f>IFERROR(IF($B$2="Tonnes",AppQt.Data!AN181,(AppQt.Data!AN181*ozton*AppQt.Data!AN$7)/1000000),"-")</f>
        <v>5.7971179999999993</v>
      </c>
      <c r="AS33" s="87">
        <f>IFERROR(IF($B$2="Tonnes",AppQt.Data!AO181,(AppQt.Data!AO181*ozton*AppQt.Data!AO$7)/1000000),"-")</f>
        <v>3.8944999999999999</v>
      </c>
      <c r="AT33" s="87">
        <f>IFERROR(IF($B$2="Tonnes",AppQt.Data!AP181,(AppQt.Data!AP181*ozton*AppQt.Data!AP$7)/1000000),"-")</f>
        <v>5.5369329999999994</v>
      </c>
      <c r="AU33" s="87">
        <f>IFERROR(IF($B$2="Tonnes",AppQt.Data!AQ181,(AppQt.Data!AQ181*ozton*AppQt.Data!AQ$7)/1000000),"-")</f>
        <v>4.891788</v>
      </c>
      <c r="AV33" s="87">
        <f>IFERROR(IF($B$2="Tonnes",AppQt.Data!AR181,(AppQt.Data!AR181*ozton*AppQt.Data!AR$7)/1000000),"-")</f>
        <v>5.8719179999999991</v>
      </c>
      <c r="AW33" s="87">
        <f>IFERROR(IF($B$2="Tonnes",AppQt.Data!AS181,(AppQt.Data!AS181*ozton*AppQt.Data!AS$7)/1000000),"-")</f>
        <v>3.8633599999999992</v>
      </c>
      <c r="AX33" s="87">
        <f>IFERROR(IF($B$2="Tonnes",AppQt.Data!AT181,(AppQt.Data!AT181*ozton*AppQt.Data!AT$7)/1000000),"-")</f>
        <v>5.4537245900000002</v>
      </c>
      <c r="AY33" s="87">
        <f>IFERROR(IF($B$2="Tonnes",AppQt.Data!AU181,(AppQt.Data!AU181*ozton*AppQt.Data!AU$7)/1000000),"-")</f>
        <v>4.9470437600000006</v>
      </c>
      <c r="AZ33" s="87">
        <f>IFERROR(IF($B$2="Tonnes",AppQt.Data!AV181,(AppQt.Data!AV181*ozton*AppQt.Data!AV$7)/1000000),"-")</f>
        <v>5.8537445999999997</v>
      </c>
      <c r="BA33" s="87">
        <f>IFERROR(IF($B$2="Tonnes",AppQt.Data!AW181,(AppQt.Data!AW181*ozton*AppQt.Data!AW$7)/1000000),"-")</f>
        <v>3.7476919999999998</v>
      </c>
      <c r="BB33" s="87">
        <f>IFERROR(IF($B$2="Tonnes",AppQt.Data!AX181,(AppQt.Data!AX181*ozton*AppQt.Data!AX$7)/1000000),"-")</f>
        <v>5.211038360499999</v>
      </c>
      <c r="BC33" s="87">
        <f>IFERROR(IF($B$2="Tonnes",AppQt.Data!AY181,(AppQt.Data!AY181*ozton*AppQt.Data!AY$7)/1000000),"-")</f>
        <v>4.7274365095999986</v>
      </c>
      <c r="BD33" s="87">
        <f>IFERROR(IF($B$2="Tonnes",AppQt.Data!AZ181,(AppQt.Data!AZ181*ozton*AppQt.Data!AZ$7)/1000000),"-")</f>
        <v>5.9413333379999997</v>
      </c>
      <c r="BE33" s="87">
        <f>IFERROR(IF($B$2="Tonnes",AppQt.Data!BA181,(AppQt.Data!BA181*ozton*AppQt.Data!BA$7)/1000000),"-")</f>
        <v>3.5603073999999992</v>
      </c>
      <c r="BF33" s="87">
        <f>IFERROR(IF($B$2="Tonnes",AppQt.Data!BB181,(AppQt.Data!BB181*ozton*AppQt.Data!BB$7)/1000000),"-")</f>
        <v>4.0463884398499994</v>
      </c>
      <c r="BG33" s="87">
        <f>IFERROR(IF($B$2="Tonnes",AppQt.Data!BC181,(AppQt.Data!BC181*ozton*AppQt.Data!BC$7)/1000000),"-")</f>
        <v>3.5050205067199998</v>
      </c>
      <c r="BH33" s="87">
        <f>IFERROR(IF($B$2="Tonnes",AppQt.Data!BD181,(AppQt.Data!BD181*ozton*AppQt.Data!BD$7)/1000000),"-")</f>
        <v>5.3442514204000009</v>
      </c>
      <c r="BI33" s="88" t="str">
        <f t="shared" si="3"/>
        <v>▼</v>
      </c>
      <c r="BJ33" s="129">
        <f t="shared" si="2"/>
        <v>-10.049628317959202</v>
      </c>
    </row>
    <row r="34" spans="1:62" ht="13.8">
      <c r="A34" s="50"/>
      <c r="B34" s="93" t="s">
        <v>91</v>
      </c>
      <c r="C34" s="87">
        <f>IFERROR(IF($B$2="Tonnes",AppAn.Data!L157,(AppAn.Data!L157*ozton*AppAn.Data!L$6)/1000000),"-")</f>
        <v>394.47466448685066</v>
      </c>
      <c r="D34" s="87">
        <f>IFERROR(IF($B$2="Tonnes",AppAn.Data!M157,(AppAn.Data!M157*ozton*AppAn.Data!M$6)/1000000),"-")</f>
        <v>421.58934046307866</v>
      </c>
      <c r="E34" s="87">
        <f>IFERROR(IF($B$2="Tonnes",AppAn.Data!N157,(AppAn.Data!N157*ozton*AppAn.Data!N$6)/1000000),"-")</f>
        <v>317.32938653683885</v>
      </c>
      <c r="F34" s="87">
        <f>IFERROR(IF($B$2="Tonnes",AppAn.Data!O157,(AppAn.Data!O157*ozton*AppAn.Data!O$6)/1000000),"-")</f>
        <v>336.47188572021059</v>
      </c>
      <c r="G34" s="87">
        <f>IFERROR(IF($B$2="Tonnes",AppAn.Data!P157,(AppAn.Data!P157*ozton*AppAn.Data!P$6)/1000000),"-")</f>
        <v>274.43943574080333</v>
      </c>
      <c r="H34" s="87">
        <f>IFERROR(IF($B$2="Tonnes",AppAn.Data!Q157,(AppAn.Data!Q157*ozton*AppAn.Data!Q$6)/1000000),"-")</f>
        <v>297.55880136286373</v>
      </c>
      <c r="I34" s="87">
        <f>IFERROR(IF($B$2="Tonnes",AppAn.Data!R157,(AppAn.Data!R157*ozton*AppAn.Data!R$6)/1000000),"-")</f>
        <v>278.04603448713635</v>
      </c>
      <c r="J34" s="87">
        <f>IFERROR(IF($B$2="Tonnes",AppAn.Data!S157,(AppAn.Data!S157*ozton*AppAn.Data!S$6)/1000000),"-")</f>
        <v>266.51859848188388</v>
      </c>
      <c r="K34" s="87">
        <f>IFERROR(IF($B$2="Tonnes",AppAn.Data!T157,(AppAn.Data!T157*ozton*AppAn.Data!T$6)/1000000),"-")</f>
        <v>245.18628983601437</v>
      </c>
      <c r="L34" s="87">
        <f>IFERROR(IF($B$2="Tonnes",AppAn.Data!U157,(AppAn.Data!U157*ozton*AppAn.Data!U$6)/1000000),"-")</f>
        <v>225.24391337121239</v>
      </c>
      <c r="M34" s="87">
        <f>IFERROR(IF($B$2="Tonnes",AppAn.Data!V157,(AppAn.Data!V157*ozton*AppAn.Data!V$6)/1000000),"-")</f>
        <v>312.85877249943383</v>
      </c>
      <c r="N34" s="88" t="str">
        <f t="shared" si="0"/>
        <v>▲</v>
      </c>
      <c r="O34" s="129">
        <f t="shared" si="1"/>
        <v>38.897769896151679</v>
      </c>
      <c r="P34" s="50"/>
      <c r="Q34" s="87">
        <f>IFERROR(IF($B$2="Tonnes",AppQt.Data!M182,(AppQt.Data!M182*ozton*AppQt.Data!M$7)/1000000),"-")</f>
        <v>65.358174583983086</v>
      </c>
      <c r="R34" s="87">
        <f>IFERROR(IF($B$2="Tonnes",AppQt.Data!N182,(AppQt.Data!N182*ozton*AppQt.Data!N$7)/1000000),"-")</f>
        <v>133.07776762927779</v>
      </c>
      <c r="S34" s="87">
        <f>IFERROR(IF($B$2="Tonnes",AppQt.Data!O182,(AppQt.Data!O182*ozton*AppQt.Data!O$7)/1000000),"-")</f>
        <v>69.545260502551685</v>
      </c>
      <c r="T34" s="87">
        <f>IFERROR(IF($B$2="Tonnes",AppQt.Data!P182,(AppQt.Data!P182*ozton*AppQt.Data!P$7)/1000000),"-")</f>
        <v>126.49346177103814</v>
      </c>
      <c r="U34" s="87">
        <f>IFERROR(IF($B$2="Tonnes",AppQt.Data!Q182,(AppQt.Data!Q182*ozton*AppQt.Data!Q$7)/1000000),"-")</f>
        <v>92.058126763075393</v>
      </c>
      <c r="V34" s="87">
        <f>IFERROR(IF($B$2="Tonnes",AppQt.Data!R182,(AppQt.Data!R182*ozton*AppQt.Data!R$7)/1000000),"-")</f>
        <v>75.743358641890751</v>
      </c>
      <c r="W34" s="87">
        <f>IFERROR(IF($B$2="Tonnes",AppQt.Data!S182,(AppQt.Data!S182*ozton*AppQt.Data!S$7)/1000000),"-")</f>
        <v>131.00510110866111</v>
      </c>
      <c r="X34" s="87">
        <f>IFERROR(IF($B$2="Tonnes",AppQt.Data!T182,(AppQt.Data!T182*ozton*AppQt.Data!T$7)/1000000),"-")</f>
        <v>122.78275394945143</v>
      </c>
      <c r="Y34" s="87">
        <f>IFERROR(IF($B$2="Tonnes",AppQt.Data!U182,(AppQt.Data!U182*ozton*AppQt.Data!U$7)/1000000),"-")</f>
        <v>69.70740216963938</v>
      </c>
      <c r="Z34" s="87">
        <f>IFERROR(IF($B$2="Tonnes",AppQt.Data!V182,(AppQt.Data!V182*ozton*AppQt.Data!V$7)/1000000),"-")</f>
        <v>81.83053684768069</v>
      </c>
      <c r="AA34" s="87">
        <f>IFERROR(IF($B$2="Tonnes",AppQt.Data!W182,(AppQt.Data!W182*ozton*AppQt.Data!W$7)/1000000),"-")</f>
        <v>70.903058231644707</v>
      </c>
      <c r="AB34" s="87">
        <f>IFERROR(IF($B$2="Tonnes",AppQt.Data!X182,(AppQt.Data!X182*ozton*AppQt.Data!X$7)/1000000),"-")</f>
        <v>94.888389287874048</v>
      </c>
      <c r="AC34" s="87">
        <f>IFERROR(IF($B$2="Tonnes",AppQt.Data!Y182,(AppQt.Data!Y182*ozton*AppQt.Data!Y$7)/1000000),"-")</f>
        <v>58.201215440003025</v>
      </c>
      <c r="AD34" s="87">
        <f>IFERROR(IF($B$2="Tonnes",AppQt.Data!Z182,(AppQt.Data!Z182*ozton*AppQt.Data!Z$7)/1000000),"-")</f>
        <v>94.615667691409669</v>
      </c>
      <c r="AE34" s="87">
        <f>IFERROR(IF($B$2="Tonnes",AppQt.Data!AA182,(AppQt.Data!AA182*ozton*AppQt.Data!AA$7)/1000000),"-")</f>
        <v>71.109891062068527</v>
      </c>
      <c r="AF34" s="87">
        <f>IFERROR(IF($B$2="Tonnes",AppQt.Data!AB182,(AppQt.Data!AB182*ozton*AppQt.Data!AB$7)/1000000),"-")</f>
        <v>112.5451115267294</v>
      </c>
      <c r="AG34" s="87">
        <f>IFERROR(IF($B$2="Tonnes",AppQt.Data!AC182,(AppQt.Data!AC182*ozton*AppQt.Data!AC$7)/1000000),"-")</f>
        <v>65.056194280245123</v>
      </c>
      <c r="AH34" s="87">
        <f>IFERROR(IF($B$2="Tonnes",AppQt.Data!AD182,(AppQt.Data!AD182*ozton*AppQt.Data!AD$7)/1000000),"-")</f>
        <v>54.012223144526338</v>
      </c>
      <c r="AI34" s="87">
        <f>IFERROR(IF($B$2="Tonnes",AppQt.Data!AE182,(AppQt.Data!AE182*ozton*AppQt.Data!AE$7)/1000000),"-")</f>
        <v>57.884120822243219</v>
      </c>
      <c r="AJ34" s="87">
        <f>IFERROR(IF($B$2="Tonnes",AppQt.Data!AF182,(AppQt.Data!AF182*ozton*AppQt.Data!AF$7)/1000000),"-")</f>
        <v>97.486897493788689</v>
      </c>
      <c r="AK34" s="87">
        <f>IFERROR(IF($B$2="Tonnes",AppQt.Data!AG182,(AppQt.Data!AG182*ozton*AppQt.Data!AG$7)/1000000),"-")</f>
        <v>71.191485061950814</v>
      </c>
      <c r="AL34" s="87">
        <f>IFERROR(IF($B$2="Tonnes",AppQt.Data!AH182,(AppQt.Data!AH182*ozton*AppQt.Data!AH$7)/1000000),"-")</f>
        <v>60.53183962902267</v>
      </c>
      <c r="AM34" s="87">
        <f>IFERROR(IF($B$2="Tonnes",AppQt.Data!AI182,(AppQt.Data!AI182*ozton*AppQt.Data!AI$7)/1000000),"-")</f>
        <v>71.653129716092593</v>
      </c>
      <c r="AN34" s="87">
        <f>IFERROR(IF($B$2="Tonnes",AppQt.Data!AJ182,(AppQt.Data!AJ182*ozton*AppQt.Data!AJ$7)/1000000),"-")</f>
        <v>94.182346955797655</v>
      </c>
      <c r="AO34" s="87">
        <f>IFERROR(IF($B$2="Tonnes",AppQt.Data!AK182,(AppQt.Data!AK182*ozton*AppQt.Data!AK$7)/1000000),"-")</f>
        <v>68.934514016775097</v>
      </c>
      <c r="AP34" s="87">
        <f>IFERROR(IF($B$2="Tonnes",AppQt.Data!AL182,(AppQt.Data!AL182*ozton*AppQt.Data!AL$7)/1000000),"-")</f>
        <v>55.95323959361491</v>
      </c>
      <c r="AQ34" s="87">
        <f>IFERROR(IF($B$2="Tonnes",AppQt.Data!AM182,(AppQt.Data!AM182*ozton*AppQt.Data!AM$7)/1000000),"-")</f>
        <v>46.276366184067811</v>
      </c>
      <c r="AR34" s="87">
        <f>IFERROR(IF($B$2="Tonnes",AppQt.Data!AN182,(AppQt.Data!AN182*ozton*AppQt.Data!AN$7)/1000000),"-")</f>
        <v>106.88191469267848</v>
      </c>
      <c r="AS34" s="87">
        <f>IFERROR(IF($B$2="Tonnes",AppQt.Data!AO182,(AppQt.Data!AO182*ozton*AppQt.Data!AO$7)/1000000),"-")</f>
        <v>77.518903453397812</v>
      </c>
      <c r="AT34" s="87">
        <f>IFERROR(IF($B$2="Tonnes",AppQt.Data!AP182,(AppQt.Data!AP182*ozton*AppQt.Data!AP$7)/1000000),"-")</f>
        <v>54.032811277027605</v>
      </c>
      <c r="AU34" s="87">
        <f>IFERROR(IF($B$2="Tonnes",AppQt.Data!AQ182,(AppQt.Data!AQ182*ozton*AppQt.Data!AQ$7)/1000000),"-")</f>
        <v>59.133550827925411</v>
      </c>
      <c r="AV34" s="87">
        <f>IFERROR(IF($B$2="Tonnes",AppQt.Data!AR182,(AppQt.Data!AR182*ozton*AppQt.Data!AR$7)/1000000),"-")</f>
        <v>75.83333292353305</v>
      </c>
      <c r="AW34" s="87">
        <f>IFERROR(IF($B$2="Tonnes",AppQt.Data!AS182,(AppQt.Data!AS182*ozton*AppQt.Data!AS$7)/1000000),"-")</f>
        <v>53.089418489091734</v>
      </c>
      <c r="AX34" s="87">
        <f>IFERROR(IF($B$2="Tonnes",AppQt.Data!AT182,(AppQt.Data!AT182*ozton*AppQt.Data!AT$7)/1000000),"-")</f>
        <v>47.941953156866347</v>
      </c>
      <c r="AY34" s="87">
        <f>IFERROR(IF($B$2="Tonnes",AppQt.Data!AU182,(AppQt.Data!AU182*ozton*AppQt.Data!AU$7)/1000000),"-")</f>
        <v>64.461704139983368</v>
      </c>
      <c r="AZ34" s="87">
        <f>IFERROR(IF($B$2="Tonnes",AppQt.Data!AV182,(AppQt.Data!AV182*ozton*AppQt.Data!AV$7)/1000000),"-")</f>
        <v>79.69321405007291</v>
      </c>
      <c r="BA34" s="87">
        <f>IFERROR(IF($B$2="Tonnes",AppQt.Data!AW182,(AppQt.Data!AW182*ozton*AppQt.Data!AW$7)/1000000),"-")</f>
        <v>55.303292240286979</v>
      </c>
      <c r="BB34" s="87">
        <f>IFERROR(IF($B$2="Tonnes",AppQt.Data!AX182,(AppQt.Data!AX182*ozton*AppQt.Data!AX$7)/1000000),"-")</f>
        <v>43.879220696166414</v>
      </c>
      <c r="BC34" s="87">
        <f>IFERROR(IF($B$2="Tonnes",AppQt.Data!AY182,(AppQt.Data!AY182*ozton*AppQt.Data!AY$7)/1000000),"-")</f>
        <v>43.877176078621943</v>
      </c>
      <c r="BD34" s="87">
        <f>IFERROR(IF($B$2="Tonnes",AppQt.Data!AZ182,(AppQt.Data!AZ182*ozton*AppQt.Data!AZ$7)/1000000),"-")</f>
        <v>82.184224356137065</v>
      </c>
      <c r="BE34" s="87">
        <f>IFERROR(IF($B$2="Tonnes",AppQt.Data!BA182,(AppQt.Data!BA182*ozton*AppQt.Data!BA$7)/1000000),"-")</f>
        <v>83.915938083697029</v>
      </c>
      <c r="BF34" s="87">
        <f>IFERROR(IF($B$2="Tonnes",AppQt.Data!BB182,(AppQt.Data!BB182*ozton*AppQt.Data!BB$7)/1000000),"-")</f>
        <v>78.287163166256065</v>
      </c>
      <c r="BG34" s="87">
        <f>IFERROR(IF($B$2="Tonnes",AppQt.Data!BC182,(AppQt.Data!BC182*ozton*AppQt.Data!BC$7)/1000000),"-")</f>
        <v>61.060324855746813</v>
      </c>
      <c r="BH34" s="87">
        <f>IFERROR(IF($B$2="Tonnes",AppQt.Data!BD182,(AppQt.Data!BD182*ozton*AppQt.Data!BD$7)/1000000),"-")</f>
        <v>89.595346393733877</v>
      </c>
      <c r="BI34" s="88" t="str">
        <f t="shared" si="3"/>
        <v>▲</v>
      </c>
      <c r="BJ34" s="129">
        <f t="shared" si="2"/>
        <v>9.0176942054979605</v>
      </c>
    </row>
    <row r="35" spans="1:62" ht="13.8">
      <c r="A35" s="50"/>
      <c r="B35" s="94" t="s">
        <v>92</v>
      </c>
      <c r="C35" s="87">
        <f>IFERROR(IF($B$2="Tonnes",AppAn.Data!L158,(AppAn.Data!L158*ozton*AppAn.Data!L$6)/1000000),"-")</f>
        <v>22.020128288373389</v>
      </c>
      <c r="D35" s="87">
        <f>IFERROR(IF($B$2="Tonnes",AppAn.Data!M158,(AppAn.Data!M158*ozton*AppAn.Data!M$6)/1000000),"-")</f>
        <v>25.670580350474729</v>
      </c>
      <c r="E35" s="87">
        <f>IFERROR(IF($B$2="Tonnes",AppAn.Data!N158,(AppAn.Data!N158*ozton*AppAn.Data!N$6)/1000000),"-")</f>
        <v>18.374692709251899</v>
      </c>
      <c r="F35" s="87">
        <f>IFERROR(IF($B$2="Tonnes",AppAn.Data!O158,(AppAn.Data!O158*ozton*AppAn.Data!O$6)/1000000),"-")</f>
        <v>16.806056320086508</v>
      </c>
      <c r="G35" s="87">
        <f>IFERROR(IF($B$2="Tonnes",AppAn.Data!P158,(AppAn.Data!P158*ozton*AppAn.Data!P$6)/1000000),"-")</f>
        <v>15.134299999999998</v>
      </c>
      <c r="H35" s="87">
        <f>IFERROR(IF($B$2="Tonnes",AppAn.Data!Q158,(AppAn.Data!Q158*ozton*AppAn.Data!Q$6)/1000000),"-")</f>
        <v>13.053345</v>
      </c>
      <c r="I35" s="87">
        <f>IFERROR(IF($B$2="Tonnes",AppAn.Data!R158,(AppAn.Data!R158*ozton*AppAn.Data!R$6)/1000000),"-")</f>
        <v>9.1606950000000005</v>
      </c>
      <c r="J35" s="87">
        <f>IFERROR(IF($B$2="Tonnes",AppAn.Data!S158,(AppAn.Data!S158*ozton*AppAn.Data!S$6)/1000000),"-")</f>
        <v>13.201499999999999</v>
      </c>
      <c r="K35" s="87">
        <f>IFERROR(IF($B$2="Tonnes",AppAn.Data!T158,(AppAn.Data!T158*ozton*AppAn.Data!T$6)/1000000),"-")</f>
        <v>11.807349999999998</v>
      </c>
      <c r="L35" s="87">
        <f>IFERROR(IF($B$2="Tonnes",AppAn.Data!U158,(AppAn.Data!U158*ozton*AppAn.Data!U$6)/1000000),"-")</f>
        <v>12.94985</v>
      </c>
      <c r="M35" s="87">
        <f>IFERROR(IF($B$2="Tonnes",AppAn.Data!V158,(AppAn.Data!V158*ozton*AppAn.Data!V$6)/1000000),"-")</f>
        <v>14.823650000000001</v>
      </c>
      <c r="N35" s="88" t="str">
        <f t="shared" si="0"/>
        <v>▲</v>
      </c>
      <c r="O35" s="129">
        <f t="shared" si="1"/>
        <v>14.469665671803167</v>
      </c>
      <c r="P35" s="50"/>
      <c r="Q35" s="87">
        <f>IFERROR(IF($B$2="Tonnes",AppQt.Data!M183,(AppQt.Data!M183*ozton*AppQt.Data!M$7)/1000000),"-")</f>
        <v>4.2179973093719036</v>
      </c>
      <c r="R35" s="87">
        <f>IFERROR(IF($B$2="Tonnes",AppQt.Data!N183,(AppQt.Data!N183*ozton*AppQt.Data!N$7)/1000000),"-")</f>
        <v>4.2032745385282455</v>
      </c>
      <c r="S35" s="87">
        <f>IFERROR(IF($B$2="Tonnes",AppQt.Data!O183,(AppQt.Data!O183*ozton*AppQt.Data!O$7)/1000000),"-")</f>
        <v>2.8742282349479678</v>
      </c>
      <c r="T35" s="87">
        <f>IFERROR(IF($B$2="Tonnes",AppQt.Data!P183,(AppQt.Data!P183*ozton*AppQt.Data!P$7)/1000000),"-")</f>
        <v>10.724628205525272</v>
      </c>
      <c r="U35" s="87">
        <f>IFERROR(IF($B$2="Tonnes",AppQt.Data!Q183,(AppQt.Data!Q183*ozton*AppQt.Data!Q$7)/1000000),"-")</f>
        <v>4.3813175547049932</v>
      </c>
      <c r="V35" s="87">
        <f>IFERROR(IF($B$2="Tonnes",AppQt.Data!R183,(AppQt.Data!R183*ozton*AppQt.Data!R$7)/1000000),"-")</f>
        <v>4.6115075803114216</v>
      </c>
      <c r="W35" s="87">
        <f>IFERROR(IF($B$2="Tonnes",AppQt.Data!S183,(AppQt.Data!S183*ozton*AppQt.Data!S$7)/1000000),"-")</f>
        <v>6.1779611295226342</v>
      </c>
      <c r="X35" s="87">
        <f>IFERROR(IF($B$2="Tonnes",AppQt.Data!T183,(AppQt.Data!T183*ozton*AppQt.Data!T$7)/1000000),"-")</f>
        <v>10.499794085935678</v>
      </c>
      <c r="Y35" s="87">
        <f>IFERROR(IF($B$2="Tonnes",AppQt.Data!U183,(AppQt.Data!U183*ozton*AppQt.Data!U$7)/1000000),"-")</f>
        <v>3.8213223070213029</v>
      </c>
      <c r="Z35" s="87">
        <f>IFERROR(IF($B$2="Tonnes",AppQt.Data!V183,(AppQt.Data!V183*ozton*AppQt.Data!V$7)/1000000),"-")</f>
        <v>3.8531265173786831</v>
      </c>
      <c r="AA35" s="87">
        <f>IFERROR(IF($B$2="Tonnes",AppQt.Data!W183,(AppQt.Data!W183*ozton*AppQt.Data!W$7)/1000000),"-")</f>
        <v>2.5439184502753922</v>
      </c>
      <c r="AB35" s="87">
        <f>IFERROR(IF($B$2="Tonnes",AppQt.Data!X183,(AppQt.Data!X183*ozton*AppQt.Data!X$7)/1000000),"-")</f>
        <v>8.1563254345765213</v>
      </c>
      <c r="AC35" s="87">
        <f>IFERROR(IF($B$2="Tonnes",AppQt.Data!Y183,(AppQt.Data!Y183*ozton*AppQt.Data!Y$7)/1000000),"-")</f>
        <v>3.3876440387985998</v>
      </c>
      <c r="AD35" s="87">
        <f>IFERROR(IF($B$2="Tonnes",AppQt.Data!Z183,(AppQt.Data!Z183*ozton*AppQt.Data!Z$7)/1000000),"-")</f>
        <v>3.5352543982122584</v>
      </c>
      <c r="AE35" s="87">
        <f>IFERROR(IF($B$2="Tonnes",AppQt.Data!AA183,(AppQt.Data!AA183*ozton*AppQt.Data!AA$7)/1000000),"-")</f>
        <v>2.5473266595608535</v>
      </c>
      <c r="AF35" s="87">
        <f>IFERROR(IF($B$2="Tonnes",AppQt.Data!AB183,(AppQt.Data!AB183*ozton*AppQt.Data!AB$7)/1000000),"-")</f>
        <v>7.3358312235147984</v>
      </c>
      <c r="AG35" s="87">
        <f>IFERROR(IF($B$2="Tonnes",AppQt.Data!AC183,(AppQt.Data!AC183*ozton*AppQt.Data!AC$7)/1000000),"-")</f>
        <v>2.9099999999999993</v>
      </c>
      <c r="AH35" s="87">
        <f>IFERROR(IF($B$2="Tonnes",AppQt.Data!AD183,(AppQt.Data!AD183*ozton*AppQt.Data!AD$7)/1000000),"-")</f>
        <v>2.8467999999999996</v>
      </c>
      <c r="AI35" s="87">
        <f>IFERROR(IF($B$2="Tonnes",AppQt.Data!AE183,(AppQt.Data!AE183*ozton*AppQt.Data!AE$7)/1000000),"-")</f>
        <v>2.2049999999999996</v>
      </c>
      <c r="AJ35" s="87">
        <f>IFERROR(IF($B$2="Tonnes",AppQt.Data!AF183,(AppQt.Data!AF183*ozton*AppQt.Data!AF$7)/1000000),"-")</f>
        <v>7.1725000000000003</v>
      </c>
      <c r="AK35" s="87">
        <f>IFERROR(IF($B$2="Tonnes",AppQt.Data!AG183,(AppQt.Data!AG183*ozton*AppQt.Data!AG$7)/1000000),"-")</f>
        <v>3.5599999999999996</v>
      </c>
      <c r="AL35" s="87">
        <f>IFERROR(IF($B$2="Tonnes",AppQt.Data!AH183,(AppQt.Data!AH183*ozton*AppQt.Data!AH$7)/1000000),"-")</f>
        <v>2.2683449999999996</v>
      </c>
      <c r="AM35" s="87">
        <f>IFERROR(IF($B$2="Tonnes",AppQt.Data!AI183,(AppQt.Data!AI183*ozton*AppQt.Data!AI$7)/1000000),"-")</f>
        <v>0.90200000000000036</v>
      </c>
      <c r="AN35" s="87">
        <f>IFERROR(IF($B$2="Tonnes",AppQt.Data!AJ183,(AppQt.Data!AJ183*ozton*AppQt.Data!AJ$7)/1000000),"-")</f>
        <v>6.3230000000000004</v>
      </c>
      <c r="AO35" s="87">
        <f>IFERROR(IF($B$2="Tonnes",AppQt.Data!AK183,(AppQt.Data!AK183*ozton*AppQt.Data!AK$7)/1000000),"-")</f>
        <v>2.6870000000000003</v>
      </c>
      <c r="AP35" s="87">
        <f>IFERROR(IF($B$2="Tonnes",AppQt.Data!AL183,(AppQt.Data!AL183*ozton*AppQt.Data!AL$7)/1000000),"-")</f>
        <v>-0.72480500000000081</v>
      </c>
      <c r="AQ35" s="87">
        <f>IFERROR(IF($B$2="Tonnes",AppQt.Data!AM183,(AppQt.Data!AM183*ozton*AppQt.Data!AM$7)/1000000),"-")</f>
        <v>1.1399999999999995</v>
      </c>
      <c r="AR35" s="87">
        <f>IFERROR(IF($B$2="Tonnes",AppQt.Data!AN183,(AppQt.Data!AN183*ozton*AppQt.Data!AN$7)/1000000),"-")</f>
        <v>6.0585000000000004</v>
      </c>
      <c r="AS35" s="87">
        <f>IFERROR(IF($B$2="Tonnes",AppQt.Data!AO183,(AppQt.Data!AO183*ozton*AppQt.Data!AO$7)/1000000),"-")</f>
        <v>3.8689999999999989</v>
      </c>
      <c r="AT35" s="87">
        <f>IFERROR(IF($B$2="Tonnes",AppQt.Data!AP183,(AppQt.Data!AP183*ozton*AppQt.Data!AP$7)/1000000),"-")</f>
        <v>3.3235000000000001</v>
      </c>
      <c r="AU35" s="87">
        <f>IFERROR(IF($B$2="Tonnes",AppQt.Data!AQ183,(AppQt.Data!AQ183*ozton*AppQt.Data!AQ$7)/1000000),"-")</f>
        <v>1.7810000000000004</v>
      </c>
      <c r="AV35" s="87">
        <f>IFERROR(IF($B$2="Tonnes",AppQt.Data!AR183,(AppQt.Data!AR183*ozton*AppQt.Data!AR$7)/1000000),"-")</f>
        <v>4.2280000000000006</v>
      </c>
      <c r="AW35" s="87">
        <f>IFERROR(IF($B$2="Tonnes",AppQt.Data!AS183,(AppQt.Data!AS183*ozton*AppQt.Data!AS$7)/1000000),"-")</f>
        <v>2.4919999999999991</v>
      </c>
      <c r="AX35" s="87">
        <f>IFERROR(IF($B$2="Tonnes",AppQt.Data!AT183,(AppQt.Data!AT183*ozton*AppQt.Data!AT$7)/1000000),"-")</f>
        <v>1.7134999999999996</v>
      </c>
      <c r="AY35" s="87">
        <f>IFERROR(IF($B$2="Tonnes",AppQt.Data!AU183,(AppQt.Data!AU183*ozton*AppQt.Data!AU$7)/1000000),"-")</f>
        <v>1.5179999999999996</v>
      </c>
      <c r="AZ35" s="87">
        <f>IFERROR(IF($B$2="Tonnes",AppQt.Data!AV183,(AppQt.Data!AV183*ozton*AppQt.Data!AV$7)/1000000),"-")</f>
        <v>6.08385</v>
      </c>
      <c r="BA35" s="87">
        <f>IFERROR(IF($B$2="Tonnes",AppQt.Data!AW183,(AppQt.Data!AW183*ozton*AppQt.Data!AW$7)/1000000),"-")</f>
        <v>3.0890000000000004</v>
      </c>
      <c r="BB35" s="87">
        <f>IFERROR(IF($B$2="Tonnes",AppQt.Data!AX183,(AppQt.Data!AX183*ozton*AppQt.Data!AX$7)/1000000),"-")</f>
        <v>1.7789999999999999</v>
      </c>
      <c r="BC35" s="87">
        <f>IFERROR(IF($B$2="Tonnes",AppQt.Data!AY183,(AppQt.Data!AY183*ozton*AppQt.Data!AY$7)/1000000),"-")</f>
        <v>2.4409999999999998</v>
      </c>
      <c r="BD35" s="87">
        <f>IFERROR(IF($B$2="Tonnes",AppQt.Data!AZ183,(AppQt.Data!AZ183*ozton*AppQt.Data!AZ$7)/1000000),"-")</f>
        <v>5.6408499999999995</v>
      </c>
      <c r="BE35" s="87">
        <f>IFERROR(IF($B$2="Tonnes",AppQt.Data!BA183,(AppQt.Data!BA183*ozton*AppQt.Data!BA$7)/1000000),"-")</f>
        <v>3.3140000000000001</v>
      </c>
      <c r="BF35" s="87">
        <f>IFERROR(IF($B$2="Tonnes",AppQt.Data!BB183,(AppQt.Data!BB183*ozton*AppQt.Data!BB$7)/1000000),"-")</f>
        <v>2.6326499999999999</v>
      </c>
      <c r="BG35" s="87">
        <f>IFERROR(IF($B$2="Tonnes",AppQt.Data!BC183,(AppQt.Data!BC183*ozton*AppQt.Data!BC$7)/1000000),"-")</f>
        <v>3.3470000000000004</v>
      </c>
      <c r="BH35" s="87">
        <f>IFERROR(IF($B$2="Tonnes",AppQt.Data!BD183,(AppQt.Data!BD183*ozton*AppQt.Data!BD$7)/1000000),"-")</f>
        <v>5.5299999999999994</v>
      </c>
      <c r="BI35" s="88" t="str">
        <f t="shared" si="3"/>
        <v>▼</v>
      </c>
      <c r="BJ35" s="129">
        <f t="shared" si="2"/>
        <v>-1.9651293688007998</v>
      </c>
    </row>
    <row r="36" spans="1:62" ht="13.8">
      <c r="A36" s="50"/>
      <c r="B36" s="94" t="s">
        <v>93</v>
      </c>
      <c r="C36" s="87">
        <f>IFERROR(IF($B$2="Tonnes",AppAn.Data!L159,(AppAn.Data!L159*ozton*AppAn.Data!L$6)/1000000),"-")</f>
        <v>136.62928187718859</v>
      </c>
      <c r="D36" s="87">
        <f>IFERROR(IF($B$2="Tonnes",AppAn.Data!M159,(AppAn.Data!M159*ozton*AppAn.Data!M$6)/1000000),"-")</f>
        <v>154.4217017489824</v>
      </c>
      <c r="E36" s="87">
        <f>IFERROR(IF($B$2="Tonnes",AppAn.Data!N159,(AppAn.Data!N159*ozton*AppAn.Data!N$6)/1000000),"-")</f>
        <v>118.92508493632414</v>
      </c>
      <c r="F36" s="87">
        <f>IFERROR(IF($B$2="Tonnes",AppAn.Data!O159,(AppAn.Data!O159*ozton*AppAn.Data!O$6)/1000000),"-")</f>
        <v>143.383622863921</v>
      </c>
      <c r="G36" s="87">
        <f>IFERROR(IF($B$2="Tonnes",AppAn.Data!P159,(AppAn.Data!P159*ozton*AppAn.Data!P$6)/1000000),"-")</f>
        <v>111.25629071346872</v>
      </c>
      <c r="H36" s="87">
        <f>IFERROR(IF($B$2="Tonnes",AppAn.Data!Q159,(AppAn.Data!Q159*ozton*AppAn.Data!Q$6)/1000000),"-")</f>
        <v>126.13630445667822</v>
      </c>
      <c r="I36" s="87">
        <f>IFERROR(IF($B$2="Tonnes",AppAn.Data!R159,(AppAn.Data!R159*ozton*AppAn.Data!R$6)/1000000),"-")</f>
        <v>121.11517333474239</v>
      </c>
      <c r="J36" s="87">
        <f>IFERROR(IF($B$2="Tonnes",AppAn.Data!S159,(AppAn.Data!S159*ozton*AppAn.Data!S$6)/1000000),"-")</f>
        <v>116.97127356402456</v>
      </c>
      <c r="K36" s="87">
        <f>IFERROR(IF($B$2="Tonnes",AppAn.Data!T159,(AppAn.Data!T159*ozton*AppAn.Data!T$6)/1000000),"-")</f>
        <v>106.88795458631864</v>
      </c>
      <c r="L36" s="87">
        <f>IFERROR(IF($B$2="Tonnes",AppAn.Data!U159,(AppAn.Data!U159*ozton*AppAn.Data!U$6)/1000000),"-")</f>
        <v>100.46899999999999</v>
      </c>
      <c r="M36" s="87">
        <f>IFERROR(IF($B$2="Tonnes",AppAn.Data!V159,(AppAn.Data!V159*ozton*AppAn.Data!V$6)/1000000),"-")</f>
        <v>172.44450000000001</v>
      </c>
      <c r="N36" s="88" t="str">
        <f t="shared" si="0"/>
        <v>▲</v>
      </c>
      <c r="O36" s="129">
        <f t="shared" si="1"/>
        <v>71.639510694841206</v>
      </c>
      <c r="P36" s="50"/>
      <c r="Q36" s="87">
        <f>IFERROR(IF($B$2="Tonnes",AppQt.Data!M184,(AppQt.Data!M184*ozton*AppQt.Data!M$7)/1000000),"-")</f>
        <v>20.856085526314491</v>
      </c>
      <c r="R36" s="87">
        <f>IFERROR(IF($B$2="Tonnes",AppQt.Data!N184,(AppQt.Data!N184*ozton*AppQt.Data!N$7)/1000000),"-")</f>
        <v>50.960398365736239</v>
      </c>
      <c r="S36" s="87">
        <f>IFERROR(IF($B$2="Tonnes",AppQt.Data!O184,(AppQt.Data!O184*ozton*AppQt.Data!O$7)/1000000),"-")</f>
        <v>24.691190678664032</v>
      </c>
      <c r="T36" s="87">
        <f>IFERROR(IF($B$2="Tonnes",AppQt.Data!P184,(AppQt.Data!P184*ozton*AppQt.Data!P$7)/1000000),"-")</f>
        <v>40.121607306473827</v>
      </c>
      <c r="U36" s="87">
        <f>IFERROR(IF($B$2="Tonnes",AppQt.Data!Q184,(AppQt.Data!Q184*ozton*AppQt.Data!Q$7)/1000000),"-")</f>
        <v>36.739781404228019</v>
      </c>
      <c r="V36" s="87">
        <f>IFERROR(IF($B$2="Tonnes",AppQt.Data!R184,(AppQt.Data!R184*ozton*AppQt.Data!R$7)/1000000),"-")</f>
        <v>22.442285803815256</v>
      </c>
      <c r="W36" s="87">
        <f>IFERROR(IF($B$2="Tonnes",AppQt.Data!S184,(AppQt.Data!S184*ozton*AppQt.Data!S$7)/1000000),"-")</f>
        <v>54.093054253799771</v>
      </c>
      <c r="X36" s="87">
        <f>IFERROR(IF($B$2="Tonnes",AppQt.Data!T184,(AppQt.Data!T184*ozton*AppQt.Data!T$7)/1000000),"-")</f>
        <v>41.146580287139358</v>
      </c>
      <c r="Y36" s="87">
        <f>IFERROR(IF($B$2="Tonnes",AppQt.Data!U184,(AppQt.Data!U184*ozton*AppQt.Data!U$7)/1000000),"-")</f>
        <v>22.567517104412239</v>
      </c>
      <c r="Z36" s="87">
        <f>IFERROR(IF($B$2="Tonnes",AppQt.Data!V184,(AppQt.Data!V184*ozton*AppQt.Data!V$7)/1000000),"-")</f>
        <v>34.726921656272125</v>
      </c>
      <c r="AA36" s="87">
        <f>IFERROR(IF($B$2="Tonnes",AppQt.Data!W184,(AppQt.Data!W184*ozton*AppQt.Data!W$7)/1000000),"-")</f>
        <v>29.672916510569575</v>
      </c>
      <c r="AB36" s="87">
        <f>IFERROR(IF($B$2="Tonnes",AppQt.Data!X184,(AppQt.Data!X184*ozton*AppQt.Data!X$7)/1000000),"-")</f>
        <v>31.957729665070197</v>
      </c>
      <c r="AC36" s="87">
        <f>IFERROR(IF($B$2="Tonnes",AppQt.Data!Y184,(AppQt.Data!Y184*ozton*AppQt.Data!Y$7)/1000000),"-")</f>
        <v>23.069170524407532</v>
      </c>
      <c r="AD36" s="87">
        <f>IFERROR(IF($B$2="Tonnes",AppQt.Data!Z184,(AppQt.Data!Z184*ozton*AppQt.Data!Z$7)/1000000),"-")</f>
        <v>42.395521832044821</v>
      </c>
      <c r="AE36" s="87">
        <f>IFERROR(IF($B$2="Tonnes",AppQt.Data!AA184,(AppQt.Data!AA184*ozton*AppQt.Data!AA$7)/1000000),"-")</f>
        <v>32.314744442110261</v>
      </c>
      <c r="AF36" s="87">
        <f>IFERROR(IF($B$2="Tonnes",AppQt.Data!AB184,(AppQt.Data!AB184*ozton*AppQt.Data!AB$7)/1000000),"-")</f>
        <v>45.604186065358391</v>
      </c>
      <c r="AG36" s="87">
        <f>IFERROR(IF($B$2="Tonnes",AppQt.Data!AC184,(AppQt.Data!AC184*ozton*AppQt.Data!AC$7)/1000000),"-")</f>
        <v>28.519656418055895</v>
      </c>
      <c r="AH36" s="87">
        <f>IFERROR(IF($B$2="Tonnes",AppQt.Data!AD184,(AppQt.Data!AD184*ozton*AppQt.Data!AD$7)/1000000),"-")</f>
        <v>21.482947073603675</v>
      </c>
      <c r="AI36" s="87">
        <f>IFERROR(IF($B$2="Tonnes",AppQt.Data!AE184,(AppQt.Data!AE184*ozton*AppQt.Data!AE$7)/1000000),"-")</f>
        <v>25.048577150468205</v>
      </c>
      <c r="AJ36" s="87">
        <f>IFERROR(IF($B$2="Tonnes",AppQt.Data!AF184,(AppQt.Data!AF184*ozton*AppQt.Data!AF$7)/1000000),"-")</f>
        <v>36.205110071340947</v>
      </c>
      <c r="AK36" s="87">
        <f>IFERROR(IF($B$2="Tonnes",AppQt.Data!AG184,(AppQt.Data!AG184*ozton*AppQt.Data!AG$7)/1000000),"-")</f>
        <v>32.660415467485002</v>
      </c>
      <c r="AL36" s="87">
        <f>IFERROR(IF($B$2="Tonnes",AppQt.Data!AH184,(AppQt.Data!AH184*ozton*AppQt.Data!AH$7)/1000000),"-")</f>
        <v>25.186128964386398</v>
      </c>
      <c r="AM36" s="87">
        <f>IFERROR(IF($B$2="Tonnes",AppQt.Data!AI184,(AppQt.Data!AI184*ozton*AppQt.Data!AI$7)/1000000),"-")</f>
        <v>31.407473664141911</v>
      </c>
      <c r="AN36" s="87">
        <f>IFERROR(IF($B$2="Tonnes",AppQt.Data!AJ184,(AppQt.Data!AJ184*ozton*AppQt.Data!AJ$7)/1000000),"-")</f>
        <v>36.882286360664921</v>
      </c>
      <c r="AO36" s="87">
        <f>IFERROR(IF($B$2="Tonnes",AppQt.Data!AK184,(AppQt.Data!AK184*ozton*AppQt.Data!AK$7)/1000000),"-")</f>
        <v>32.005580761960658</v>
      </c>
      <c r="AP36" s="87">
        <f>IFERROR(IF($B$2="Tonnes",AppQt.Data!AL184,(AppQt.Data!AL184*ozton*AppQt.Data!AL$7)/1000000),"-")</f>
        <v>24.034235192088037</v>
      </c>
      <c r="AQ36" s="87">
        <f>IFERROR(IF($B$2="Tonnes",AppQt.Data!AM184,(AppQt.Data!AM184*ozton*AppQt.Data!AM$7)/1000000),"-")</f>
        <v>18.498899220467965</v>
      </c>
      <c r="AR36" s="87">
        <f>IFERROR(IF($B$2="Tonnes",AppQt.Data!AN184,(AppQt.Data!AN184*ozton*AppQt.Data!AN$7)/1000000),"-")</f>
        <v>46.576458160225712</v>
      </c>
      <c r="AS36" s="87">
        <f>IFERROR(IF($B$2="Tonnes",AppQt.Data!AO184,(AppQt.Data!AO184*ozton*AppQt.Data!AO$7)/1000000),"-")</f>
        <v>37.973192518307485</v>
      </c>
      <c r="AT36" s="87">
        <f>IFERROR(IF($B$2="Tonnes",AppQt.Data!AP184,(AppQt.Data!AP184*ozton*AppQt.Data!AP$7)/1000000),"-")</f>
        <v>22.568651508815773</v>
      </c>
      <c r="AU36" s="87">
        <f>IFERROR(IF($B$2="Tonnes",AppQt.Data!AQ184,(AppQt.Data!AQ184*ozton*AppQt.Data!AQ$7)/1000000),"-")</f>
        <v>26.969429536901295</v>
      </c>
      <c r="AV36" s="87">
        <f>IFERROR(IF($B$2="Tonnes",AppQt.Data!AR184,(AppQt.Data!AR184*ozton*AppQt.Data!AR$7)/1000000),"-")</f>
        <v>29.46</v>
      </c>
      <c r="AW36" s="87">
        <f>IFERROR(IF($B$2="Tonnes",AppQt.Data!AS184,(AppQt.Data!AS184*ozton*AppQt.Data!AS$7)/1000000),"-")</f>
        <v>25.235379200000001</v>
      </c>
      <c r="AX36" s="87">
        <f>IFERROR(IF($B$2="Tonnes",AppQt.Data!AT184,(AppQt.Data!AT184*ozton*AppQt.Data!AT$7)/1000000),"-")</f>
        <v>20.990000000000002</v>
      </c>
      <c r="AY36" s="87">
        <f>IFERROR(IF($B$2="Tonnes",AppQt.Data!AU184,(AppQt.Data!AU184*ozton*AppQt.Data!AU$7)/1000000),"-")</f>
        <v>30.122575386318644</v>
      </c>
      <c r="AZ36" s="87">
        <f>IFERROR(IF($B$2="Tonnes",AppQt.Data!AV184,(AppQt.Data!AV184*ozton*AppQt.Data!AV$7)/1000000),"-")</f>
        <v>30.54</v>
      </c>
      <c r="BA36" s="87">
        <f>IFERROR(IF($B$2="Tonnes",AppQt.Data!AW184,(AppQt.Data!AW184*ozton*AppQt.Data!AW$7)/1000000),"-")</f>
        <v>24.599999999999998</v>
      </c>
      <c r="BB36" s="87">
        <f>IFERROR(IF($B$2="Tonnes",AppQt.Data!AX184,(AppQt.Data!AX184*ozton*AppQt.Data!AX$7)/1000000),"-")</f>
        <v>18.568999999999999</v>
      </c>
      <c r="BC36" s="87">
        <f>IFERROR(IF($B$2="Tonnes",AppQt.Data!AY184,(AppQt.Data!AY184*ozton*AppQt.Data!AY$7)/1000000),"-")</f>
        <v>19.03</v>
      </c>
      <c r="BD36" s="87">
        <f>IFERROR(IF($B$2="Tonnes",AppQt.Data!AZ184,(AppQt.Data!AZ184*ozton*AppQt.Data!AZ$7)/1000000),"-")</f>
        <v>38.270000000000003</v>
      </c>
      <c r="BE36" s="87">
        <f>IFERROR(IF($B$2="Tonnes",AppQt.Data!BA184,(AppQt.Data!BA184*ozton*AppQt.Data!BA$7)/1000000),"-")</f>
        <v>47.657000000000004</v>
      </c>
      <c r="BF36" s="87">
        <f>IFERROR(IF($B$2="Tonnes",AppQt.Data!BB184,(AppQt.Data!BB184*ozton*AppQt.Data!BB$7)/1000000),"-")</f>
        <v>45.46</v>
      </c>
      <c r="BG36" s="87">
        <f>IFERROR(IF($B$2="Tonnes",AppQt.Data!BC184,(AppQt.Data!BC184*ozton*AppQt.Data!BC$7)/1000000),"-")</f>
        <v>34.207500000000003</v>
      </c>
      <c r="BH36" s="87">
        <f>IFERROR(IF($B$2="Tonnes",AppQt.Data!BD184,(AppQt.Data!BD184*ozton*AppQt.Data!BD$7)/1000000),"-")</f>
        <v>45.12</v>
      </c>
      <c r="BI36" s="88" t="str">
        <f t="shared" si="3"/>
        <v>▲</v>
      </c>
      <c r="BJ36" s="129">
        <f t="shared" si="2"/>
        <v>17.899137705774738</v>
      </c>
    </row>
    <row r="37" spans="1:62" ht="13.8">
      <c r="A37" s="50"/>
      <c r="B37" s="94" t="s">
        <v>94</v>
      </c>
      <c r="C37" s="87">
        <f>IFERROR(IF($B$2="Tonnes",AppAn.Data!L160,(AppAn.Data!L160*ozton*AppAn.Data!L$6)/1000000),"-")</f>
        <v>34.21341869627507</v>
      </c>
      <c r="D37" s="87">
        <f>IFERROR(IF($B$2="Tonnes",AppAn.Data!M160,(AppAn.Data!M160*ozton*AppAn.Data!M$6)/1000000),"-")</f>
        <v>26.919944519927537</v>
      </c>
      <c r="E37" s="87">
        <f>IFERROR(IF($B$2="Tonnes",AppAn.Data!N160,(AppAn.Data!N160*ozton*AppAn.Data!N$6)/1000000),"-")</f>
        <v>22.559438202247179</v>
      </c>
      <c r="F37" s="87">
        <f>IFERROR(IF($B$2="Tonnes",AppAn.Data!O160,(AppAn.Data!O160*ozton*AppAn.Data!O$6)/1000000),"-")</f>
        <v>21.114062500000003</v>
      </c>
      <c r="G37" s="87">
        <f>IFERROR(IF($B$2="Tonnes",AppAn.Data!P160,(AppAn.Data!P160*ozton*AppAn.Data!P$6)/1000000),"-")</f>
        <v>19.890000000000004</v>
      </c>
      <c r="H37" s="87">
        <f>IFERROR(IF($B$2="Tonnes",AppAn.Data!Q160,(AppAn.Data!Q160*ozton*AppAn.Data!Q$6)/1000000),"-")</f>
        <v>19.229999999999997</v>
      </c>
      <c r="I37" s="87">
        <f>IFERROR(IF($B$2="Tonnes",AppAn.Data!R160,(AppAn.Data!R160*ozton*AppAn.Data!R$6)/1000000),"-")</f>
        <v>18.957000000000001</v>
      </c>
      <c r="J37" s="87">
        <f>IFERROR(IF($B$2="Tonnes",AppAn.Data!S160,(AppAn.Data!S160*ozton*AppAn.Data!S$6)/1000000),"-")</f>
        <v>18.825000000000006</v>
      </c>
      <c r="K37" s="87">
        <f>IFERROR(IF($B$2="Tonnes",AppAn.Data!T160,(AppAn.Data!T160*ozton*AppAn.Data!T$6)/1000000),"-")</f>
        <v>18.542000000000002</v>
      </c>
      <c r="L37" s="87">
        <f>IFERROR(IF($B$2="Tonnes",AppAn.Data!U160,(AppAn.Data!U160*ozton*AppAn.Data!U$6)/1000000),"-")</f>
        <v>18.175350000000002</v>
      </c>
      <c r="M37" s="87">
        <f>IFERROR(IF($B$2="Tonnes",AppAn.Data!V160,(AppAn.Data!V160*ozton*AppAn.Data!V$6)/1000000),"-")</f>
        <v>14.279349999999994</v>
      </c>
      <c r="N37" s="88" t="str">
        <f t="shared" si="0"/>
        <v>▼</v>
      </c>
      <c r="O37" s="129">
        <f t="shared" si="1"/>
        <v>-21.435625723851302</v>
      </c>
      <c r="P37" s="50"/>
      <c r="Q37" s="87">
        <f>IFERROR(IF($B$2="Tonnes",AppQt.Data!M185,(AppQt.Data!M185*ozton*AppQt.Data!M$7)/1000000),"-")</f>
        <v>5.1661590257879615</v>
      </c>
      <c r="R37" s="87">
        <f>IFERROR(IF($B$2="Tonnes",AppQt.Data!N185,(AppQt.Data!N185*ozton*AppQt.Data!N$7)/1000000),"-")</f>
        <v>6.514095988538684</v>
      </c>
      <c r="S37" s="87">
        <f>IFERROR(IF($B$2="Tonnes",AppQt.Data!O185,(AppQt.Data!O185*ozton*AppQt.Data!O$7)/1000000),"-")</f>
        <v>5.1965247134670483</v>
      </c>
      <c r="T37" s="87">
        <f>IFERROR(IF($B$2="Tonnes",AppQt.Data!P185,(AppQt.Data!P185*ozton*AppQt.Data!P$7)/1000000),"-")</f>
        <v>17.336638968481381</v>
      </c>
      <c r="U37" s="87">
        <f>IFERROR(IF($B$2="Tonnes",AppQt.Data!Q185,(AppQt.Data!Q185*ozton*AppQt.Data!Q$7)/1000000),"-")</f>
        <v>3.929800724637678</v>
      </c>
      <c r="V37" s="87">
        <f>IFERROR(IF($B$2="Tonnes",AppQt.Data!R185,(AppQt.Data!R185*ozton*AppQt.Data!R$7)/1000000),"-")</f>
        <v>5.4820652173913054</v>
      </c>
      <c r="W37" s="87">
        <f>IFERROR(IF($B$2="Tonnes",AppQt.Data!S185,(AppQt.Data!S185*ozton*AppQt.Data!S$7)/1000000),"-")</f>
        <v>3.7554064764492754</v>
      </c>
      <c r="X37" s="87">
        <f>IFERROR(IF($B$2="Tonnes",AppQt.Data!T185,(AppQt.Data!T185*ozton*AppQt.Data!T$7)/1000000),"-")</f>
        <v>13.752672101449278</v>
      </c>
      <c r="Y37" s="87">
        <f>IFERROR(IF($B$2="Tonnes",AppQt.Data!U185,(AppQt.Data!U185*ozton*AppQt.Data!U$7)/1000000),"-")</f>
        <v>3.3881109550561765</v>
      </c>
      <c r="Z37" s="87">
        <f>IFERROR(IF($B$2="Tonnes",AppQt.Data!V185,(AppQt.Data!V185*ozton*AppQt.Data!V$7)/1000000),"-")</f>
        <v>4.6075140449438203</v>
      </c>
      <c r="AA37" s="87">
        <f>IFERROR(IF($B$2="Tonnes",AppQt.Data!W185,(AppQt.Data!W185*ozton*AppQt.Data!W$7)/1000000),"-")</f>
        <v>3.0924087078651668</v>
      </c>
      <c r="AB37" s="87">
        <f>IFERROR(IF($B$2="Tonnes",AppQt.Data!X185,(AppQt.Data!X185*ozton*AppQt.Data!X$7)/1000000),"-")</f>
        <v>11.471404494382014</v>
      </c>
      <c r="AC37" s="87">
        <f>IFERROR(IF($B$2="Tonnes",AppQt.Data!Y185,(AppQt.Data!Y185*ozton*AppQt.Data!Y$7)/1000000),"-")</f>
        <v>3.2323437500000014</v>
      </c>
      <c r="AD37" s="87">
        <f>IFERROR(IF($B$2="Tonnes",AppQt.Data!Z185,(AppQt.Data!Z185*ozton*AppQt.Data!Z$7)/1000000),"-")</f>
        <v>4.3290625</v>
      </c>
      <c r="AE37" s="87">
        <f>IFERROR(IF($B$2="Tonnes",AppQt.Data!AA185,(AppQt.Data!AA185*ozton*AppQt.Data!AA$7)/1000000),"-")</f>
        <v>3.1851562500000004</v>
      </c>
      <c r="AF37" s="87">
        <f>IFERROR(IF($B$2="Tonnes",AppQt.Data!AB185,(AppQt.Data!AB185*ozton*AppQt.Data!AB$7)/1000000),"-")</f>
        <v>10.3675</v>
      </c>
      <c r="AG37" s="87">
        <f>IFERROR(IF($B$2="Tonnes",AppQt.Data!AC185,(AppQt.Data!AC185*ozton*AppQt.Data!AC$7)/1000000),"-")</f>
        <v>3.0450000000000039</v>
      </c>
      <c r="AH37" s="87">
        <f>IFERROR(IF($B$2="Tonnes",AppQt.Data!AD185,(AppQt.Data!AD185*ozton*AppQt.Data!AD$7)/1000000),"-")</f>
        <v>4.1449999999999996</v>
      </c>
      <c r="AI37" s="87">
        <f>IFERROR(IF($B$2="Tonnes",AppQt.Data!AE185,(AppQt.Data!AE185*ozton*AppQt.Data!AE$7)/1000000),"-")</f>
        <v>3.0250000000000004</v>
      </c>
      <c r="AJ37" s="87">
        <f>IFERROR(IF($B$2="Tonnes",AppQt.Data!AF185,(AppQt.Data!AF185*ozton*AppQt.Data!AF$7)/1000000),"-")</f>
        <v>9.6750000000000007</v>
      </c>
      <c r="AK37" s="87">
        <f>IFERROR(IF($B$2="Tonnes",AppQt.Data!AG185,(AppQt.Data!AG185*ozton*AppQt.Data!AG$7)/1000000),"-")</f>
        <v>2.8700000000000014</v>
      </c>
      <c r="AL37" s="87">
        <f>IFERROR(IF($B$2="Tonnes",AppQt.Data!AH185,(AppQt.Data!AH185*ozton*AppQt.Data!AH$7)/1000000),"-")</f>
        <v>3.9899999999999993</v>
      </c>
      <c r="AM37" s="87">
        <f>IFERROR(IF($B$2="Tonnes",AppQt.Data!AI185,(AppQt.Data!AI185*ozton*AppQt.Data!AI$7)/1000000),"-")</f>
        <v>2.9700000000000029</v>
      </c>
      <c r="AN37" s="87">
        <f>IFERROR(IF($B$2="Tonnes",AppQt.Data!AJ185,(AppQt.Data!AJ185*ozton*AppQt.Data!AJ$7)/1000000),"-")</f>
        <v>9.399999999999995</v>
      </c>
      <c r="AO37" s="87">
        <f>IFERROR(IF($B$2="Tonnes",AppQt.Data!AK185,(AppQt.Data!AK185*ozton*AppQt.Data!AK$7)/1000000),"-")</f>
        <v>2.8099999999999965</v>
      </c>
      <c r="AP37" s="87">
        <f>IFERROR(IF($B$2="Tonnes",AppQt.Data!AL185,(AppQt.Data!AL185*ozton*AppQt.Data!AL$7)/1000000),"-")</f>
        <v>3.9899999999999993</v>
      </c>
      <c r="AQ37" s="87">
        <f>IFERROR(IF($B$2="Tonnes",AppQt.Data!AM185,(AppQt.Data!AM185*ozton*AppQt.Data!AM$7)/1000000),"-")</f>
        <v>2.9500000000000037</v>
      </c>
      <c r="AR37" s="87">
        <f>IFERROR(IF($B$2="Tonnes",AppQt.Data!AN185,(AppQt.Data!AN185*ozton*AppQt.Data!AN$7)/1000000),"-")</f>
        <v>9.2070000000000007</v>
      </c>
      <c r="AS37" s="87">
        <f>IFERROR(IF($B$2="Tonnes",AppQt.Data!AO185,(AppQt.Data!AO185*ozton*AppQt.Data!AO$7)/1000000),"-")</f>
        <v>2.7549999999999994</v>
      </c>
      <c r="AT37" s="87">
        <f>IFERROR(IF($B$2="Tonnes",AppQt.Data!AP185,(AppQt.Data!AP185*ozton*AppQt.Data!AP$7)/1000000),"-")</f>
        <v>3.9350000000000023</v>
      </c>
      <c r="AU37" s="87">
        <f>IFERROR(IF($B$2="Tonnes",AppQt.Data!AQ185,(AppQt.Data!AQ185*ozton*AppQt.Data!AQ$7)/1000000),"-")</f>
        <v>2.9300000000000037</v>
      </c>
      <c r="AV37" s="87">
        <f>IFERROR(IF($B$2="Tonnes",AppQt.Data!AR185,(AppQt.Data!AR185*ozton*AppQt.Data!AR$7)/1000000),"-")</f>
        <v>9.2050000000000018</v>
      </c>
      <c r="AW37" s="87">
        <f>IFERROR(IF($B$2="Tonnes",AppQt.Data!AS185,(AppQt.Data!AS185*ozton*AppQt.Data!AS$7)/1000000),"-")</f>
        <v>2.6917500000000012</v>
      </c>
      <c r="AX37" s="87">
        <f>IFERROR(IF($B$2="Tonnes",AppQt.Data!AT185,(AppQt.Data!AT185*ozton*AppQt.Data!AT$7)/1000000),"-")</f>
        <v>3.9117499999999987</v>
      </c>
      <c r="AY37" s="87">
        <f>IFERROR(IF($B$2="Tonnes",AppQt.Data!AU185,(AppQt.Data!AU185*ozton*AppQt.Data!AU$7)/1000000),"-")</f>
        <v>2.8617500000000025</v>
      </c>
      <c r="AZ37" s="87">
        <f>IFERROR(IF($B$2="Tonnes",AppQt.Data!AV185,(AppQt.Data!AV185*ozton*AppQt.Data!AV$7)/1000000),"-")</f>
        <v>9.0767499999999988</v>
      </c>
      <c r="BA37" s="87">
        <f>IFERROR(IF($B$2="Tonnes",AppQt.Data!AW185,(AppQt.Data!AW185*ozton*AppQt.Data!AW$7)/1000000),"-")</f>
        <v>2.661337500000001</v>
      </c>
      <c r="BB37" s="87">
        <f>IFERROR(IF($B$2="Tonnes",AppQt.Data!AX185,(AppQt.Data!AX185*ozton*AppQt.Data!AX$7)/1000000),"-")</f>
        <v>3.8193375000000001</v>
      </c>
      <c r="BC37" s="87">
        <f>IFERROR(IF($B$2="Tonnes",AppQt.Data!AY185,(AppQt.Data!AY185*ozton*AppQt.Data!AY$7)/1000000),"-")</f>
        <v>2.8113374999999952</v>
      </c>
      <c r="BD37" s="87">
        <f>IFERROR(IF($B$2="Tonnes",AppQt.Data!AZ185,(AppQt.Data!AZ185*ozton*AppQt.Data!AZ$7)/1000000),"-")</f>
        <v>8.8833375000000032</v>
      </c>
      <c r="BE37" s="87">
        <f>IFERROR(IF($B$2="Tonnes",AppQt.Data!BA185,(AppQt.Data!BA185*ozton*AppQt.Data!BA$7)/1000000),"-")</f>
        <v>2.0420000000000034</v>
      </c>
      <c r="BF37" s="87">
        <f>IFERROR(IF($B$2="Tonnes",AppQt.Data!BB185,(AppQt.Data!BB185*ozton*AppQt.Data!BB$7)/1000000),"-")</f>
        <v>1.7649999999999992</v>
      </c>
      <c r="BG37" s="87">
        <f>IFERROR(IF($B$2="Tonnes",AppQt.Data!BC185,(AppQt.Data!BC185*ozton*AppQt.Data!BC$7)/1000000),"-")</f>
        <v>2.3903374999999993</v>
      </c>
      <c r="BH37" s="87">
        <f>IFERROR(IF($B$2="Tonnes",AppQt.Data!BD185,(AppQt.Data!BD185*ozton*AppQt.Data!BD$7)/1000000),"-")</f>
        <v>8.0820124999999923</v>
      </c>
      <c r="BI37" s="88" t="str">
        <f t="shared" si="3"/>
        <v>▼</v>
      </c>
      <c r="BJ37" s="129">
        <f t="shared" si="2"/>
        <v>-9.0205398590339598</v>
      </c>
    </row>
    <row r="38" spans="1:62" ht="13.8">
      <c r="A38" s="50"/>
      <c r="B38" s="94" t="s">
        <v>95</v>
      </c>
      <c r="C38" s="87">
        <f>IFERROR(IF($B$2="Tonnes",AppAn.Data!L161,(AppAn.Data!L161*ozton*AppAn.Data!L$6)/1000000),"-")</f>
        <v>11.578406659511643</v>
      </c>
      <c r="D38" s="87">
        <f>IFERROR(IF($B$2="Tonnes",AppAn.Data!M161,(AppAn.Data!M161*ozton*AppAn.Data!M$6)/1000000),"-")</f>
        <v>8.1675658284118811</v>
      </c>
      <c r="E38" s="87">
        <f>IFERROR(IF($B$2="Tonnes",AppAn.Data!N161,(AppAn.Data!N161*ozton*AppAn.Data!N$6)/1000000),"-")</f>
        <v>8.3786363556876537</v>
      </c>
      <c r="F38" s="87">
        <f>IFERROR(IF($B$2="Tonnes",AppAn.Data!O161,(AppAn.Data!O161*ozton*AppAn.Data!O$6)/1000000),"-")</f>
        <v>7.7720768627497634</v>
      </c>
      <c r="G38" s="87">
        <f>IFERROR(IF($B$2="Tonnes",AppAn.Data!P161,(AppAn.Data!P161*ozton*AppAn.Data!P$6)/1000000),"-")</f>
        <v>8.3072592303392145</v>
      </c>
      <c r="H38" s="87">
        <f>IFERROR(IF($B$2="Tonnes",AppAn.Data!Q161,(AppAn.Data!Q161*ozton*AppAn.Data!Q$6)/1000000),"-")</f>
        <v>8.4916112014424865</v>
      </c>
      <c r="I38" s="87">
        <f>IFERROR(IF($B$2="Tonnes",AppAn.Data!R161,(AppAn.Data!R161*ozton*AppAn.Data!R$6)/1000000),"-")</f>
        <v>8.2612979621166485</v>
      </c>
      <c r="J38" s="87">
        <f>IFERROR(IF($B$2="Tonnes",AppAn.Data!S161,(AppAn.Data!S161*ozton*AppAn.Data!S$6)/1000000),"-")</f>
        <v>8.3863806759580175</v>
      </c>
      <c r="K38" s="87">
        <f>IFERROR(IF($B$2="Tonnes",AppAn.Data!T161,(AppAn.Data!T161*ozton*AppAn.Data!T$6)/1000000),"-")</f>
        <v>8.6882324632167798</v>
      </c>
      <c r="L38" s="87">
        <f>IFERROR(IF($B$2="Tonnes",AppAn.Data!U161,(AppAn.Data!U161*ozton*AppAn.Data!U$6)/1000000),"-")</f>
        <v>8.8489928470720631</v>
      </c>
      <c r="M38" s="87">
        <f>IFERROR(IF($B$2="Tonnes",AppAn.Data!V161,(AppAn.Data!V161*ozton*AppAn.Data!V$6)/1000000),"-")</f>
        <v>6.8964507913436224</v>
      </c>
      <c r="N38" s="88" t="str">
        <f t="shared" si="0"/>
        <v>▼</v>
      </c>
      <c r="O38" s="129">
        <f t="shared" si="1"/>
        <v>-22.065133167945707</v>
      </c>
      <c r="P38" s="50"/>
      <c r="Q38" s="87">
        <f>IFERROR(IF($B$2="Tonnes",AppQt.Data!M186,(AppQt.Data!M186*ozton*AppQt.Data!M$7)/1000000),"-")</f>
        <v>2.5197539974238747</v>
      </c>
      <c r="R38" s="87">
        <f>IFERROR(IF($B$2="Tonnes",AppQt.Data!N186,(AppQt.Data!N186*ozton*AppQt.Data!N$7)/1000000),"-")</f>
        <v>3.1901258394162899</v>
      </c>
      <c r="S38" s="87">
        <f>IFERROR(IF($B$2="Tonnes",AppQt.Data!O186,(AppQt.Data!O186*ozton*AppQt.Data!O$7)/1000000),"-")</f>
        <v>2.4500028381282268</v>
      </c>
      <c r="T38" s="87">
        <f>IFERROR(IF($B$2="Tonnes",AppQt.Data!P186,(AppQt.Data!P186*ozton*AppQt.Data!P$7)/1000000),"-")</f>
        <v>3.4185239845432518</v>
      </c>
      <c r="U38" s="87">
        <f>IFERROR(IF($B$2="Tonnes",AppQt.Data!Q186,(AppQt.Data!Q186*ozton*AppQt.Data!Q$7)/1000000),"-")</f>
        <v>1.8657364239373999</v>
      </c>
      <c r="V38" s="87">
        <f>IFERROR(IF($B$2="Tonnes",AppQt.Data!R186,(AppQt.Data!R186*ozton*AppQt.Data!R$7)/1000000),"-")</f>
        <v>2.2659193643848479</v>
      </c>
      <c r="W38" s="87">
        <f>IFERROR(IF($B$2="Tonnes",AppQt.Data!S186,(AppQt.Data!S186*ozton*AppQt.Data!S$7)/1000000),"-")</f>
        <v>1.6739858603231963</v>
      </c>
      <c r="X38" s="87">
        <f>IFERROR(IF($B$2="Tonnes",AppQt.Data!T186,(AppQt.Data!T186*ozton*AppQt.Data!T$7)/1000000),"-")</f>
        <v>2.3619241797664356</v>
      </c>
      <c r="Y38" s="87">
        <f>IFERROR(IF($B$2="Tonnes",AppQt.Data!U186,(AppQt.Data!U186*ozton*AppQt.Data!U$7)/1000000),"-")</f>
        <v>1.8105107474736559</v>
      </c>
      <c r="Z38" s="87">
        <f>IFERROR(IF($B$2="Tonnes",AppQt.Data!V186,(AppQt.Data!V186*ozton*AppQt.Data!V$7)/1000000),"-")</f>
        <v>2.3012973610735834</v>
      </c>
      <c r="AA38" s="87">
        <f>IFERROR(IF($B$2="Tonnes",AppQt.Data!W186,(AppQt.Data!W186*ozton*AppQt.Data!W$7)/1000000),"-")</f>
        <v>1.7338845938575167</v>
      </c>
      <c r="AB38" s="87">
        <f>IFERROR(IF($B$2="Tonnes",AppQt.Data!X186,(AppQt.Data!X186*ozton*AppQt.Data!X$7)/1000000),"-")</f>
        <v>2.5329436532828971</v>
      </c>
      <c r="AC38" s="87">
        <f>IFERROR(IF($B$2="Tonnes",AppQt.Data!Y186,(AppQt.Data!Y186*ozton*AppQt.Data!Y$7)/1000000),"-")</f>
        <v>1.5520026779597229</v>
      </c>
      <c r="AD38" s="87">
        <f>IFERROR(IF($B$2="Tonnes",AppQt.Data!Z186,(AppQt.Data!Z186*ozton*AppQt.Data!Z$7)/1000000),"-")</f>
        <v>1.8751986063796322</v>
      </c>
      <c r="AE38" s="87">
        <f>IFERROR(IF($B$2="Tonnes",AppQt.Data!AA186,(AppQt.Data!AA186*ozton*AppQt.Data!AA$7)/1000000),"-")</f>
        <v>2.0114049664369196</v>
      </c>
      <c r="AF38" s="87">
        <f>IFERROR(IF($B$2="Tonnes",AppQt.Data!AB186,(AppQt.Data!AB186*ozton*AppQt.Data!AB$7)/1000000),"-")</f>
        <v>2.3334706119734894</v>
      </c>
      <c r="AG38" s="87">
        <f>IFERROR(IF($B$2="Tonnes",AppQt.Data!AC186,(AppQt.Data!AC186*ozton*AppQt.Data!AC$7)/1000000),"-")</f>
        <v>1.7555847500504751</v>
      </c>
      <c r="AH38" s="87">
        <f>IFERROR(IF($B$2="Tonnes",AppQt.Data!AD186,(AppQt.Data!AD186*ozton*AppQt.Data!AD$7)/1000000),"-")</f>
        <v>2.175067750143945</v>
      </c>
      <c r="AI38" s="87">
        <f>IFERROR(IF($B$2="Tonnes",AppQt.Data!AE186,(AppQt.Data!AE186*ozton*AppQt.Data!AE$7)/1000000),"-")</f>
        <v>1.8541870827348239</v>
      </c>
      <c r="AJ38" s="87">
        <f>IFERROR(IF($B$2="Tonnes",AppQt.Data!AF186,(AppQt.Data!AF186*ozton*AppQt.Data!AF$7)/1000000),"-")</f>
        <v>2.5224196474099707</v>
      </c>
      <c r="AK38" s="87">
        <f>IFERROR(IF($B$2="Tonnes",AppQt.Data!AG186,(AppQt.Data!AG186*ozton*AppQt.Data!AG$7)/1000000),"-")</f>
        <v>1.7447138123488874</v>
      </c>
      <c r="AL38" s="87">
        <f>IFERROR(IF($B$2="Tonnes",AppQt.Data!AH186,(AppQt.Data!AH186*ozton*AppQt.Data!AH$7)/1000000),"-")</f>
        <v>2.0690891085570624</v>
      </c>
      <c r="AM38" s="87">
        <f>IFERROR(IF($B$2="Tonnes",AppQt.Data!AI186,(AppQt.Data!AI186*ozton*AppQt.Data!AI$7)/1000000),"-")</f>
        <v>2.0321162443184386</v>
      </c>
      <c r="AN38" s="87">
        <f>IFERROR(IF($B$2="Tonnes",AppQt.Data!AJ186,(AppQt.Data!AJ186*ozton*AppQt.Data!AJ$7)/1000000),"-")</f>
        <v>2.6456920362180978</v>
      </c>
      <c r="AO38" s="87">
        <f>IFERROR(IF($B$2="Tonnes",AppQt.Data!AK186,(AppQt.Data!AK186*ozton*AppQt.Data!AK$7)/1000000),"-")</f>
        <v>1.7265888805341267</v>
      </c>
      <c r="AP38" s="87">
        <f>IFERROR(IF($B$2="Tonnes",AppQt.Data!AL186,(AppQt.Data!AL186*ozton*AppQt.Data!AL$7)/1000000),"-")</f>
        <v>2.0599714368889823</v>
      </c>
      <c r="AQ38" s="87">
        <f>IFERROR(IF($B$2="Tonnes",AppQt.Data!AM186,(AppQt.Data!AM186*ozton*AppQt.Data!AM$7)/1000000),"-")</f>
        <v>1.8884212705207328</v>
      </c>
      <c r="AR38" s="87">
        <f>IFERROR(IF($B$2="Tonnes",AppQt.Data!AN186,(AppQt.Data!AN186*ozton*AppQt.Data!AN$7)/1000000),"-")</f>
        <v>2.586316374172807</v>
      </c>
      <c r="AS38" s="87">
        <f>IFERROR(IF($B$2="Tonnes",AppQt.Data!AO186,(AppQt.Data!AO186*ozton*AppQt.Data!AO$7)/1000000),"-")</f>
        <v>1.7476713739399079</v>
      </c>
      <c r="AT38" s="87">
        <f>IFERROR(IF($B$2="Tonnes",AppQt.Data!AP186,(AppQt.Data!AP186*ozton*AppQt.Data!AP$7)/1000000),"-")</f>
        <v>2.088426033614267</v>
      </c>
      <c r="AU38" s="87">
        <f>IFERROR(IF($B$2="Tonnes",AppQt.Data!AQ186,(AppQt.Data!AQ186*ozton*AppQt.Data!AQ$7)/1000000),"-")</f>
        <v>1.9068417884619502</v>
      </c>
      <c r="AV38" s="87">
        <f>IFERROR(IF($B$2="Tonnes",AppQt.Data!AR186,(AppQt.Data!AR186*ozton*AppQt.Data!AR$7)/1000000),"-")</f>
        <v>2.6434414799418926</v>
      </c>
      <c r="AW38" s="87">
        <f>IFERROR(IF($B$2="Tonnes",AppQt.Data!AS186,(AppQt.Data!AS186*ozton*AppQt.Data!AS$7)/1000000),"-")</f>
        <v>1.807060819437585</v>
      </c>
      <c r="AX38" s="87">
        <f>IFERROR(IF($B$2="Tonnes",AppQt.Data!AT186,(AppQt.Data!AT186*ozton*AppQt.Data!AT$7)/1000000),"-")</f>
        <v>2.1823724999040639</v>
      </c>
      <c r="AY38" s="87">
        <f>IFERROR(IF($B$2="Tonnes",AppQt.Data!AU186,(AppQt.Data!AU186*ozton*AppQt.Data!AU$7)/1000000),"-")</f>
        <v>1.9831650958800837</v>
      </c>
      <c r="AZ38" s="87">
        <f>IFERROR(IF($B$2="Tonnes",AppQt.Data!AV186,(AppQt.Data!AV186*ozton*AppQt.Data!AV$7)/1000000),"-")</f>
        <v>2.7156340479950472</v>
      </c>
      <c r="BA38" s="87">
        <f>IFERROR(IF($B$2="Tonnes",AppQt.Data!AW186,(AppQt.Data!AW186*ozton*AppQt.Data!AW$7)/1000000),"-")</f>
        <v>1.8449958119434569</v>
      </c>
      <c r="BB38" s="87">
        <f>IFERROR(IF($B$2="Tonnes",AppQt.Data!AX186,(AppQt.Data!AX186*ozton*AppQt.Data!AX$7)/1000000),"-")</f>
        <v>2.2279831146804452</v>
      </c>
      <c r="BC38" s="87">
        <f>IFERROR(IF($B$2="Tonnes",AppQt.Data!AY186,(AppQt.Data!AY186*ozton*AppQt.Data!AY$7)/1000000),"-")</f>
        <v>2.0205453617331877</v>
      </c>
      <c r="BD38" s="87">
        <f>IFERROR(IF($B$2="Tonnes",AppQt.Data!AZ186,(AppQt.Data!AZ186*ozton*AppQt.Data!AZ$7)/1000000),"-")</f>
        <v>2.755468558714973</v>
      </c>
      <c r="BE38" s="87">
        <f>IFERROR(IF($B$2="Tonnes",AppQt.Data!BA186,(AppQt.Data!BA186*ozton*AppQt.Data!BA$7)/1000000),"-")</f>
        <v>1.7193162472671137</v>
      </c>
      <c r="BF38" s="87">
        <f>IFERROR(IF($B$2="Tonnes",AppQt.Data!BB186,(AppQt.Data!BB186*ozton*AppQt.Data!BB$7)/1000000),"-")</f>
        <v>1.5719659535410746</v>
      </c>
      <c r="BG38" s="87">
        <f>IFERROR(IF($B$2="Tonnes",AppQt.Data!BC186,(AppQt.Data!BC186*ozton*AppQt.Data!BC$7)/1000000),"-")</f>
        <v>1.5010821958154554</v>
      </c>
      <c r="BH38" s="87">
        <f>IFERROR(IF($B$2="Tonnes",AppQt.Data!BD186,(AppQt.Data!BD186*ozton*AppQt.Data!BD$7)/1000000),"-")</f>
        <v>2.1040863947199782</v>
      </c>
      <c r="BI38" s="88" t="str">
        <f t="shared" si="3"/>
        <v>▼</v>
      </c>
      <c r="BJ38" s="129">
        <f t="shared" si="2"/>
        <v>-23.639615191209817</v>
      </c>
    </row>
    <row r="39" spans="1:62" ht="13.8">
      <c r="A39" s="50"/>
      <c r="B39" s="94" t="s">
        <v>96</v>
      </c>
      <c r="C39" s="87">
        <f>IFERROR(IF($B$2="Tonnes",AppAn.Data!L162,(AppAn.Data!L162*ozton*AppAn.Data!L$6)/1000000),"-")</f>
        <v>40.825102387131068</v>
      </c>
      <c r="D39" s="87">
        <f>IFERROR(IF($B$2="Tonnes",AppAn.Data!M162,(AppAn.Data!M162*ozton*AppAn.Data!M$6)/1000000),"-")</f>
        <v>38.789229639306086</v>
      </c>
      <c r="E39" s="87">
        <f>IFERROR(IF($B$2="Tonnes",AppAn.Data!N162,(AppAn.Data!N162*ozton*AppAn.Data!N$6)/1000000),"-")</f>
        <v>34.997902984161811</v>
      </c>
      <c r="F39" s="87">
        <f>IFERROR(IF($B$2="Tonnes",AppAn.Data!O162,(AppAn.Data!O162*ozton*AppAn.Data!O$6)/1000000),"-")</f>
        <v>32.659971593632264</v>
      </c>
      <c r="G39" s="87">
        <f>IFERROR(IF($B$2="Tonnes",AppAn.Data!P162,(AppAn.Data!P162*ozton*AppAn.Data!P$6)/1000000),"-")</f>
        <v>33.322527211048794</v>
      </c>
      <c r="H39" s="87">
        <f>IFERROR(IF($B$2="Tonnes",AppAn.Data!Q162,(AppAn.Data!Q162*ozton*AppAn.Data!Q$6)/1000000),"-")</f>
        <v>34.381235278729285</v>
      </c>
      <c r="I39" s="87">
        <f>IFERROR(IF($B$2="Tonnes",AppAn.Data!R162,(AppAn.Data!R162*ozton*AppAn.Data!R$6)/1000000),"-")</f>
        <v>37.129927148131159</v>
      </c>
      <c r="J39" s="87">
        <f>IFERROR(IF($B$2="Tonnes",AppAn.Data!S162,(AppAn.Data!S162*ozton*AppAn.Data!S$6)/1000000),"-")</f>
        <v>33.551039087834639</v>
      </c>
      <c r="K39" s="87">
        <f>IFERROR(IF($B$2="Tonnes",AppAn.Data!T162,(AppAn.Data!T162*ozton*AppAn.Data!T$6)/1000000),"-")</f>
        <v>34.626350385371921</v>
      </c>
      <c r="L39" s="87">
        <f>IFERROR(IF($B$2="Tonnes",AppAn.Data!U162,(AppAn.Data!U162*ozton*AppAn.Data!U$6)/1000000),"-")</f>
        <v>32.229166968538337</v>
      </c>
      <c r="M39" s="87">
        <f>IFERROR(IF($B$2="Tonnes",AppAn.Data!V162,(AppAn.Data!V162*ozton*AppAn.Data!V$6)/1000000),"-")</f>
        <v>30.026834313614145</v>
      </c>
      <c r="N39" s="88" t="str">
        <f t="shared" si="0"/>
        <v>▼</v>
      </c>
      <c r="O39" s="129">
        <f t="shared" si="1"/>
        <v>-6.8333527114556762</v>
      </c>
      <c r="P39" s="50"/>
      <c r="Q39" s="87">
        <f>IFERROR(IF($B$2="Tonnes",AppQt.Data!M187,(AppQt.Data!M187*ozton*AppQt.Data!M$7)/1000000),"-")</f>
        <v>6.7914736609609436</v>
      </c>
      <c r="R39" s="87">
        <f>IFERROR(IF($B$2="Tonnes",AppQt.Data!N187,(AppQt.Data!N187*ozton*AppQt.Data!N$7)/1000000),"-")</f>
        <v>10.788352262747361</v>
      </c>
      <c r="S39" s="87">
        <f>IFERROR(IF($B$2="Tonnes",AppQt.Data!O187,(AppQt.Data!O187*ozton*AppQt.Data!O$7)/1000000),"-")</f>
        <v>6.4991920229756204</v>
      </c>
      <c r="T39" s="87">
        <f>IFERROR(IF($B$2="Tonnes",AppQt.Data!P187,(AppQt.Data!P187*ozton*AppQt.Data!P$7)/1000000),"-")</f>
        <v>16.746084440447145</v>
      </c>
      <c r="U39" s="87">
        <f>IFERROR(IF($B$2="Tonnes",AppQt.Data!Q187,(AppQt.Data!Q187*ozton*AppQt.Data!Q$7)/1000000),"-")</f>
        <v>6.9193469938453527</v>
      </c>
      <c r="V39" s="87">
        <f>IFERROR(IF($B$2="Tonnes",AppQt.Data!R187,(AppQt.Data!R187*ozton*AppQt.Data!R$7)/1000000),"-")</f>
        <v>8.5112511363862726</v>
      </c>
      <c r="W39" s="87">
        <f>IFERROR(IF($B$2="Tonnes",AppQt.Data!S187,(AppQt.Data!S187*ozton*AppQt.Data!S$7)/1000000),"-")</f>
        <v>9.4598892175648039</v>
      </c>
      <c r="X39" s="87">
        <f>IFERROR(IF($B$2="Tonnes",AppQt.Data!T187,(AppQt.Data!T187*ozton*AppQt.Data!T$7)/1000000),"-")</f>
        <v>13.898742291509656</v>
      </c>
      <c r="Y39" s="87">
        <f>IFERROR(IF($B$2="Tonnes",AppQt.Data!U187,(AppQt.Data!U187*ozton*AppQt.Data!U$7)/1000000),"-")</f>
        <v>6.9585691102010507</v>
      </c>
      <c r="Z39" s="87">
        <f>IFERROR(IF($B$2="Tonnes",AppQt.Data!V187,(AppQt.Data!V187*ozton*AppQt.Data!V$7)/1000000),"-")</f>
        <v>9.2541188412052158</v>
      </c>
      <c r="AA39" s="87">
        <f>IFERROR(IF($B$2="Tonnes",AppQt.Data!W187,(AppQt.Data!W187*ozton*AppQt.Data!W$7)/1000000),"-")</f>
        <v>5.4790935226381059</v>
      </c>
      <c r="AB39" s="87">
        <f>IFERROR(IF($B$2="Tonnes",AppQt.Data!X187,(AppQt.Data!X187*ozton*AppQt.Data!X$7)/1000000),"-")</f>
        <v>13.306121510117439</v>
      </c>
      <c r="AC39" s="87">
        <f>IFERROR(IF($B$2="Tonnes",AppQt.Data!Y187,(AppQt.Data!Y187*ozton*AppQt.Data!Y$7)/1000000),"-")</f>
        <v>5.921507805918619</v>
      </c>
      <c r="AD39" s="87">
        <f>IFERROR(IF($B$2="Tonnes",AppQt.Data!Z187,(AppQt.Data!Z187*ozton*AppQt.Data!Z$7)/1000000),"-")</f>
        <v>6.3891097449294234</v>
      </c>
      <c r="AE39" s="87">
        <f>IFERROR(IF($B$2="Tonnes",AppQt.Data!AA187,(AppQt.Data!AA187*ozton*AppQt.Data!AA$7)/1000000),"-")</f>
        <v>6.3883126998872566</v>
      </c>
      <c r="AF39" s="87">
        <f>IFERROR(IF($B$2="Tonnes",AppQt.Data!AB187,(AppQt.Data!AB187*ozton*AppQt.Data!AB$7)/1000000),"-")</f>
        <v>13.961041342896962</v>
      </c>
      <c r="AG39" s="87">
        <f>IFERROR(IF($B$2="Tonnes",AppQt.Data!AC187,(AppQt.Data!AC187*ozton*AppQt.Data!AC$7)/1000000),"-")</f>
        <v>6.359676904940299</v>
      </c>
      <c r="AH39" s="87">
        <f>IFERROR(IF($B$2="Tonnes",AppQt.Data!AD187,(AppQt.Data!AD187*ozton*AppQt.Data!AD$7)/1000000),"-")</f>
        <v>5.6351608234426118</v>
      </c>
      <c r="AI39" s="87">
        <f>IFERROR(IF($B$2="Tonnes",AppQt.Data!AE187,(AppQt.Data!AE187*ozton*AppQt.Data!AE$7)/1000000),"-")</f>
        <v>6.4431852330381574</v>
      </c>
      <c r="AJ39" s="87">
        <f>IFERROR(IF($B$2="Tonnes",AppQt.Data!AF187,(AppQt.Data!AF187*ozton*AppQt.Data!AF$7)/1000000),"-")</f>
        <v>14.884504249627728</v>
      </c>
      <c r="AK39" s="87">
        <f>IFERROR(IF($B$2="Tonnes",AppQt.Data!AG187,(AppQt.Data!AG187*ozton*AppQt.Data!AG$7)/1000000),"-")</f>
        <v>5.8862797391959472</v>
      </c>
      <c r="AL39" s="87">
        <f>IFERROR(IF($B$2="Tonnes",AppQt.Data!AH187,(AppQt.Data!AH187*ozton*AppQt.Data!AH$7)/1000000),"-")</f>
        <v>6.1014235244534074</v>
      </c>
      <c r="AM39" s="87">
        <f>IFERROR(IF($B$2="Tonnes",AppQt.Data!AI187,(AppQt.Data!AI187*ozton*AppQt.Data!AI$7)/1000000),"-")</f>
        <v>7.484304851565156</v>
      </c>
      <c r="AN39" s="87">
        <f>IFERROR(IF($B$2="Tonnes",AppQt.Data!AJ187,(AppQt.Data!AJ187*ozton*AppQt.Data!AJ$7)/1000000),"-")</f>
        <v>14.909227163514778</v>
      </c>
      <c r="AO39" s="87">
        <f>IFERROR(IF($B$2="Tonnes",AppQt.Data!AK187,(AppQt.Data!AK187*ozton*AppQt.Data!AK$7)/1000000),"-")</f>
        <v>7.0505577745451991</v>
      </c>
      <c r="AP39" s="87">
        <f>IFERROR(IF($B$2="Tonnes",AppQt.Data!AL187,(AppQt.Data!AL187*ozton*AppQt.Data!AL$7)/1000000),"-")</f>
        <v>7.3273878612184049</v>
      </c>
      <c r="AQ39" s="87">
        <f>IFERROR(IF($B$2="Tonnes",AppQt.Data!AM187,(AppQt.Data!AM187*ozton*AppQt.Data!AM$7)/1000000),"-")</f>
        <v>7.4256070671091017</v>
      </c>
      <c r="AR39" s="87">
        <f>IFERROR(IF($B$2="Tonnes",AppQt.Data!AN187,(AppQt.Data!AN187*ozton*AppQt.Data!AN$7)/1000000),"-")</f>
        <v>15.326374445258455</v>
      </c>
      <c r="AS39" s="87">
        <f>IFERROR(IF($B$2="Tonnes",AppQt.Data!AO187,(AppQt.Data!AO187*ozton*AppQt.Data!AO$7)/1000000),"-")</f>
        <v>7.0846951992354334</v>
      </c>
      <c r="AT39" s="87">
        <f>IFERROR(IF($B$2="Tonnes",AppQt.Data!AP187,(AppQt.Data!AP187*ozton*AppQt.Data!AP$7)/1000000),"-")</f>
        <v>5.9416908348842252</v>
      </c>
      <c r="AU39" s="87">
        <f>IFERROR(IF($B$2="Tonnes",AppQt.Data!AQ187,(AppQt.Data!AQ187*ozton*AppQt.Data!AQ$7)/1000000),"-")</f>
        <v>7.1694494250738314</v>
      </c>
      <c r="AV39" s="87">
        <f>IFERROR(IF($B$2="Tonnes",AppQt.Data!AR187,(AppQt.Data!AR187*ozton*AppQt.Data!AR$7)/1000000),"-")</f>
        <v>13.355203628641148</v>
      </c>
      <c r="AW39" s="87">
        <f>IFERROR(IF($B$2="Tonnes",AppQt.Data!AS187,(AppQt.Data!AS187*ozton*AppQt.Data!AS$7)/1000000),"-")</f>
        <v>6.0317705513091386</v>
      </c>
      <c r="AX39" s="87">
        <f>IFERROR(IF($B$2="Tonnes",AppQt.Data!AT187,(AppQt.Data!AT187*ozton*AppQt.Data!AT$7)/1000000),"-")</f>
        <v>6.6244600157272835</v>
      </c>
      <c r="AY39" s="87">
        <f>IFERROR(IF($B$2="Tonnes",AppQt.Data!AU187,(AppQt.Data!AU187*ozton*AppQt.Data!AU$7)/1000000),"-")</f>
        <v>8.3613934690968854</v>
      </c>
      <c r="AZ39" s="87">
        <f>IFERROR(IF($B$2="Tonnes",AppQt.Data!AV187,(AppQt.Data!AV187*ozton*AppQt.Data!AV$7)/1000000),"-")</f>
        <v>13.60872634923861</v>
      </c>
      <c r="BA39" s="87">
        <f>IFERROR(IF($B$2="Tonnes",AppQt.Data!AW187,(AppQt.Data!AW187*ozton*AppQt.Data!AW$7)/1000000),"-")</f>
        <v>7.457523272171021</v>
      </c>
      <c r="BB39" s="87">
        <f>IFERROR(IF($B$2="Tonnes",AppQt.Data!AX187,(AppQt.Data!AX187*ozton*AppQt.Data!AX$7)/1000000),"-")</f>
        <v>5.9457440847084619</v>
      </c>
      <c r="BC39" s="87">
        <f>IFERROR(IF($B$2="Tonnes",AppQt.Data!AY187,(AppQt.Data!AY187*ozton*AppQt.Data!AY$7)/1000000),"-")</f>
        <v>6.808531076226263</v>
      </c>
      <c r="BD39" s="87">
        <f>IFERROR(IF($B$2="Tonnes",AppQt.Data!AZ187,(AppQt.Data!AZ187*ozton*AppQt.Data!AZ$7)/1000000),"-")</f>
        <v>12.017368535432592</v>
      </c>
      <c r="BE39" s="87">
        <f>IFERROR(IF($B$2="Tonnes",AppQt.Data!BA187,(AppQt.Data!BA187*ozton*AppQt.Data!BA$7)/1000000),"-")</f>
        <v>6.8022661805488962</v>
      </c>
      <c r="BF39" s="87">
        <f>IFERROR(IF($B$2="Tonnes",AppQt.Data!BB187,(AppQt.Data!BB187*ozton*AppQt.Data!BB$7)/1000000),"-")</f>
        <v>5.8005514271150069</v>
      </c>
      <c r="BG39" s="87">
        <f>IFERROR(IF($B$2="Tonnes",AppQt.Data!BC187,(AppQt.Data!BC187*ozton*AppQt.Data!BC$7)/1000000),"-")</f>
        <v>6.4226476949288482</v>
      </c>
      <c r="BH39" s="87">
        <f>IFERROR(IF($B$2="Tonnes",AppQt.Data!BD187,(AppQt.Data!BD187*ozton*AppQt.Data!BD$7)/1000000),"-")</f>
        <v>11.001369011021392</v>
      </c>
      <c r="BI39" s="88" t="str">
        <f t="shared" si="3"/>
        <v>▼</v>
      </c>
      <c r="BJ39" s="129">
        <f t="shared" si="2"/>
        <v>-8.4544259536984079</v>
      </c>
    </row>
    <row r="40" spans="1:62" ht="13.8">
      <c r="A40" s="50"/>
      <c r="B40" s="94" t="s">
        <v>97</v>
      </c>
      <c r="C40" s="87">
        <f>IFERROR(IF($B$2="Tonnes",AppAn.Data!L163,(AppAn.Data!L163*ozton*AppAn.Data!L$6)/1000000),"-")</f>
        <v>86.88024417475728</v>
      </c>
      <c r="D40" s="87">
        <f>IFERROR(IF($B$2="Tonnes",AppAn.Data!M163,(AppAn.Data!M163*ozton*AppAn.Data!M$6)/1000000),"-")</f>
        <v>96.756150637949958</v>
      </c>
      <c r="E40" s="87">
        <f>IFERROR(IF($B$2="Tonnes",AppAn.Data!N163,(AppAn.Data!N163*ozton*AppAn.Data!N$6)/1000000),"-")</f>
        <v>62.192186448371622</v>
      </c>
      <c r="F40" s="87">
        <f>IFERROR(IF($B$2="Tonnes",AppAn.Data!O163,(AppAn.Data!O163*ozton*AppAn.Data!O$6)/1000000),"-")</f>
        <v>61.736001026527774</v>
      </c>
      <c r="G40" s="87">
        <f>IFERROR(IF($B$2="Tonnes",AppAn.Data!P163,(AppAn.Data!P163*ozton*AppAn.Data!P$6)/1000000),"-")</f>
        <v>47.727366666666668</v>
      </c>
      <c r="H40" s="87">
        <f>IFERROR(IF($B$2="Tonnes",AppAn.Data!Q163,(AppAn.Data!Q163*ozton*AppAn.Data!Q$6)/1000000),"-")</f>
        <v>50.347677777777776</v>
      </c>
      <c r="I40" s="87">
        <f>IFERROR(IF($B$2="Tonnes",AppAn.Data!R163,(AppAn.Data!R163*ozton*AppAn.Data!R$6)/1000000),"-")</f>
        <v>45.620800000000003</v>
      </c>
      <c r="J40" s="87">
        <f>IFERROR(IF($B$2="Tonnes",AppAn.Data!S163,(AppAn.Data!S163*ozton*AppAn.Data!S$6)/1000000),"-")</f>
        <v>42.48</v>
      </c>
      <c r="K40" s="87">
        <f>IFERROR(IF($B$2="Tonnes",AppAn.Data!T163,(AppAn.Data!T163*ozton*AppAn.Data!T$6)/1000000),"-")</f>
        <v>36.550000000000004</v>
      </c>
      <c r="L40" s="87">
        <f>IFERROR(IF($B$2="Tonnes",AppAn.Data!U163,(AppAn.Data!U163*ozton*AppAn.Data!U$6)/1000000),"-")</f>
        <v>29.82</v>
      </c>
      <c r="M40" s="87">
        <f>IFERROR(IF($B$2="Tonnes",AppAn.Data!V163,(AppAn.Data!V163*ozton*AppAn.Data!V$6)/1000000),"-")</f>
        <v>42.9</v>
      </c>
      <c r="N40" s="88" t="str">
        <f t="shared" si="0"/>
        <v>▲</v>
      </c>
      <c r="O40" s="129">
        <f t="shared" si="1"/>
        <v>43.863179074446677</v>
      </c>
      <c r="P40" s="50"/>
      <c r="Q40" s="87">
        <f>IFERROR(IF($B$2="Tonnes",AppQt.Data!M188,(AppQt.Data!M188*ozton*AppQt.Data!M$7)/1000000),"-")</f>
        <v>13.661360841423948</v>
      </c>
      <c r="R40" s="87">
        <f>IFERROR(IF($B$2="Tonnes",AppQt.Data!N188,(AppQt.Data!N188*ozton*AppQt.Data!N$7)/1000000),"-")</f>
        <v>33.972940291262141</v>
      </c>
      <c r="S40" s="87">
        <f>IFERROR(IF($B$2="Tonnes",AppQt.Data!O188,(AppQt.Data!O188*ozton*AppQt.Data!O$7)/1000000),"-")</f>
        <v>15.580899029126215</v>
      </c>
      <c r="T40" s="87">
        <f>IFERROR(IF($B$2="Tonnes",AppQt.Data!P188,(AppQt.Data!P188*ozton*AppQt.Data!P$7)/1000000),"-")</f>
        <v>23.665044012944982</v>
      </c>
      <c r="U40" s="87">
        <f>IFERROR(IF($B$2="Tonnes",AppQt.Data!Q188,(AppQt.Data!Q188*ozton*AppQt.Data!Q$7)/1000000),"-")</f>
        <v>24.597273753684618</v>
      </c>
      <c r="V40" s="87">
        <f>IFERROR(IF($B$2="Tonnes",AppQt.Data!R188,(AppQt.Data!R188*ozton*AppQt.Data!R$7)/1000000),"-")</f>
        <v>17.407180432256816</v>
      </c>
      <c r="W40" s="87">
        <f>IFERROR(IF($B$2="Tonnes",AppQt.Data!S188,(AppQt.Data!S188*ozton*AppQt.Data!S$7)/1000000),"-")</f>
        <v>30.273841426942354</v>
      </c>
      <c r="X40" s="87">
        <f>IFERROR(IF($B$2="Tonnes",AppQt.Data!T188,(AppQt.Data!T188*ozton*AppQt.Data!T$7)/1000000),"-")</f>
        <v>24.477855025066162</v>
      </c>
      <c r="Y40" s="87">
        <f>IFERROR(IF($B$2="Tonnes",AppQt.Data!U188,(AppQt.Data!U188*ozton*AppQt.Data!U$7)/1000000),"-")</f>
        <v>21.424346328748893</v>
      </c>
      <c r="Z40" s="87">
        <f>IFERROR(IF($B$2="Tonnes",AppQt.Data!V188,(AppQt.Data!V188*ozton*AppQt.Data!V$7)/1000000),"-")</f>
        <v>13.501880627855009</v>
      </c>
      <c r="AA40" s="87">
        <f>IFERROR(IF($B$2="Tonnes",AppQt.Data!W188,(AppQt.Data!W188*ozton*AppQt.Data!W$7)/1000000),"-")</f>
        <v>13.197918798678892</v>
      </c>
      <c r="AB40" s="87">
        <f>IFERROR(IF($B$2="Tonnes",AppQt.Data!X188,(AppQt.Data!X188*ozton*AppQt.Data!X$7)/1000000),"-")</f>
        <v>14.068040693088832</v>
      </c>
      <c r="AC40" s="87">
        <f>IFERROR(IF($B$2="Tonnes",AppQt.Data!Y188,(AppQt.Data!Y188*ozton*AppQt.Data!Y$7)/1000000),"-")</f>
        <v>11.635592022499999</v>
      </c>
      <c r="AD40" s="87">
        <f>IFERROR(IF($B$2="Tonnes",AppQt.Data!Z188,(AppQt.Data!Z188*ozton*AppQt.Data!Z$7)/1000000),"-")</f>
        <v>19.521125793611109</v>
      </c>
      <c r="AE40" s="87">
        <f>IFERROR(IF($B$2="Tonnes",AppQt.Data!AA188,(AppQt.Data!AA188*ozton*AppQt.Data!AA$7)/1000000),"-")</f>
        <v>12.450136177083332</v>
      </c>
      <c r="AF40" s="87">
        <f>IFERROR(IF($B$2="Tonnes",AppQt.Data!AB188,(AppQt.Data!AB188*ozton*AppQt.Data!AB$7)/1000000),"-")</f>
        <v>18.129147033333332</v>
      </c>
      <c r="AG40" s="87">
        <f>IFERROR(IF($B$2="Tonnes",AppQt.Data!AC188,(AppQt.Data!AC188*ozton*AppQt.Data!AC$7)/1000000),"-")</f>
        <v>12.488649999999998</v>
      </c>
      <c r="AH40" s="87">
        <f>IFERROR(IF($B$2="Tonnes",AppQt.Data!AD188,(AppQt.Data!AD188*ozton*AppQt.Data!AD$7)/1000000),"-")</f>
        <v>9.7897777777777772</v>
      </c>
      <c r="AI40" s="87">
        <f>IFERROR(IF($B$2="Tonnes",AppQt.Data!AE188,(AppQt.Data!AE188*ozton*AppQt.Data!AE$7)/1000000),"-")</f>
        <v>10.447605555555555</v>
      </c>
      <c r="AJ40" s="87">
        <f>IFERROR(IF($B$2="Tonnes",AppQt.Data!AF188,(AppQt.Data!AF188*ozton*AppQt.Data!AF$7)/1000000),"-")</f>
        <v>15.001333333333331</v>
      </c>
      <c r="AK40" s="87">
        <f>IFERROR(IF($B$2="Tonnes",AppQt.Data!AG188,(AppQt.Data!AG188*ozton*AppQt.Data!AG$7)/1000000),"-")</f>
        <v>13.8409</v>
      </c>
      <c r="AL40" s="87">
        <f>IFERROR(IF($B$2="Tonnes",AppQt.Data!AH188,(AppQt.Data!AH188*ozton*AppQt.Data!AH$7)/1000000),"-")</f>
        <v>10.986055555555556</v>
      </c>
      <c r="AM40" s="87">
        <f>IFERROR(IF($B$2="Tonnes",AppQt.Data!AI188,(AppQt.Data!AI188*ozton*AppQt.Data!AI$7)/1000000),"-")</f>
        <v>13.620722222222222</v>
      </c>
      <c r="AN40" s="87">
        <f>IFERROR(IF($B$2="Tonnes",AppQt.Data!AJ188,(AppQt.Data!AJ188*ozton*AppQt.Data!AJ$7)/1000000),"-")</f>
        <v>11.9</v>
      </c>
      <c r="AO40" s="87">
        <f>IFERROR(IF($B$2="Tonnes",AppQt.Data!AK188,(AppQt.Data!AK188*ozton*AppQt.Data!AK$7)/1000000),"-")</f>
        <v>11.68</v>
      </c>
      <c r="AP40" s="87">
        <f>IFERROR(IF($B$2="Tonnes",AppQt.Data!AL188,(AppQt.Data!AL188*ozton*AppQt.Data!AL$7)/1000000),"-")</f>
        <v>10.7</v>
      </c>
      <c r="AQ40" s="87">
        <f>IFERROR(IF($B$2="Tonnes",AppQt.Data!AM188,(AppQt.Data!AM188*ozton*AppQt.Data!AM$7)/1000000),"-")</f>
        <v>8.3000000000000007</v>
      </c>
      <c r="AR40" s="87">
        <f>IFERROR(IF($B$2="Tonnes",AppQt.Data!AN188,(AppQt.Data!AN188*ozton*AppQt.Data!AN$7)/1000000),"-")</f>
        <v>14.940799999999999</v>
      </c>
      <c r="AS40" s="87">
        <f>IFERROR(IF($B$2="Tonnes",AppQt.Data!AO188,(AppQt.Data!AO188*ozton*AppQt.Data!AO$7)/1000000),"-")</f>
        <v>13.4</v>
      </c>
      <c r="AT40" s="87">
        <f>IFERROR(IF($B$2="Tonnes",AppQt.Data!AP188,(AppQt.Data!AP188*ozton*AppQt.Data!AP$7)/1000000),"-")</f>
        <v>9</v>
      </c>
      <c r="AU40" s="87">
        <f>IFERROR(IF($B$2="Tonnes",AppQt.Data!AQ188,(AppQt.Data!AQ188*ozton*AppQt.Data!AQ$7)/1000000),"-")</f>
        <v>10.45</v>
      </c>
      <c r="AV40" s="87">
        <f>IFERROR(IF($B$2="Tonnes",AppQt.Data!AR188,(AppQt.Data!AR188*ozton*AppQt.Data!AR$7)/1000000),"-")</f>
        <v>9.6300000000000008</v>
      </c>
      <c r="AW40" s="87">
        <f>IFERROR(IF($B$2="Tonnes",AppQt.Data!AS188,(AppQt.Data!AS188*ozton*AppQt.Data!AS$7)/1000000),"-")</f>
        <v>8.23</v>
      </c>
      <c r="AX40" s="87">
        <f>IFERROR(IF($B$2="Tonnes",AppQt.Data!AT188,(AppQt.Data!AT188*ozton*AppQt.Data!AT$7)/1000000),"-")</f>
        <v>7.05</v>
      </c>
      <c r="AY40" s="87">
        <f>IFERROR(IF($B$2="Tonnes",AppQt.Data!AU188,(AppQt.Data!AU188*ozton*AppQt.Data!AU$7)/1000000),"-")</f>
        <v>11.14</v>
      </c>
      <c r="AZ40" s="87">
        <f>IFERROR(IF($B$2="Tonnes",AppQt.Data!AV188,(AppQt.Data!AV188*ozton*AppQt.Data!AV$7)/1000000),"-")</f>
        <v>10.130000000000001</v>
      </c>
      <c r="BA40" s="87">
        <f>IFERROR(IF($B$2="Tonnes",AppQt.Data!AW188,(AppQt.Data!AW188*ozton*AppQt.Data!AW$7)/1000000),"-")</f>
        <v>8.91</v>
      </c>
      <c r="BB40" s="87">
        <f>IFERROR(IF($B$2="Tonnes",AppQt.Data!AX188,(AppQt.Data!AX188*ozton*AppQt.Data!AX$7)/1000000),"-")</f>
        <v>6.74</v>
      </c>
      <c r="BC40" s="87">
        <f>IFERROR(IF($B$2="Tonnes",AppQt.Data!AY188,(AppQt.Data!AY188*ozton*AppQt.Data!AY$7)/1000000),"-")</f>
        <v>6.4850000000000003</v>
      </c>
      <c r="BD40" s="87">
        <f>IFERROR(IF($B$2="Tonnes",AppQt.Data!AZ188,(AppQt.Data!AZ188*ozton*AppQt.Data!AZ$7)/1000000),"-")</f>
        <v>7.6850000000000005</v>
      </c>
      <c r="BE40" s="87">
        <f>IFERROR(IF($B$2="Tonnes",AppQt.Data!BA188,(AppQt.Data!BA188*ozton*AppQt.Data!BA$7)/1000000),"-")</f>
        <v>14</v>
      </c>
      <c r="BF40" s="87">
        <f>IFERROR(IF($B$2="Tonnes",AppQt.Data!BB188,(AppQt.Data!BB188*ozton*AppQt.Data!BB$7)/1000000),"-")</f>
        <v>11.8</v>
      </c>
      <c r="BG40" s="87">
        <f>IFERROR(IF($B$2="Tonnes",AppQt.Data!BC188,(AppQt.Data!BC188*ozton*AppQt.Data!BC$7)/1000000),"-")</f>
        <v>7.5</v>
      </c>
      <c r="BH40" s="87">
        <f>IFERROR(IF($B$2="Tonnes",AppQt.Data!BD188,(AppQt.Data!BD188*ozton*AppQt.Data!BD$7)/1000000),"-")</f>
        <v>9.6</v>
      </c>
      <c r="BI40" s="88" t="str">
        <f t="shared" si="3"/>
        <v>▲</v>
      </c>
      <c r="BJ40" s="129">
        <f t="shared" si="2"/>
        <v>24.918672739102131</v>
      </c>
    </row>
    <row r="41" spans="1:62" ht="13.8">
      <c r="A41" s="50"/>
      <c r="B41" s="94" t="s">
        <v>132</v>
      </c>
      <c r="C41" s="87">
        <f>IFERROR(IF($B$2="Tonnes",AppAn.Data!L164,(AppAn.Data!L164*ozton*AppAn.Data!L$6)/1000000),"-")</f>
        <v>13.737271684931248</v>
      </c>
      <c r="D41" s="87">
        <f>IFERROR(IF($B$2="Tonnes",AppAn.Data!M164,(AppAn.Data!M164*ozton*AppAn.Data!M$6)/1000000),"-")</f>
        <v>15.099401812444784</v>
      </c>
      <c r="E41" s="87">
        <f>IFERROR(IF($B$2="Tonnes",AppAn.Data!N164,(AppAn.Data!N164*ozton*AppAn.Data!N$6)/1000000),"-")</f>
        <v>10.416386255550757</v>
      </c>
      <c r="F41" s="87">
        <f>IFERROR(IF($B$2="Tonnes",AppAn.Data!O164,(AppAn.Data!O164*ozton*AppAn.Data!O$6)/1000000),"-")</f>
        <v>12.986976769970804</v>
      </c>
      <c r="G41" s="87">
        <f>IFERROR(IF($B$2="Tonnes",AppAn.Data!P164,(AppAn.Data!P164*ozton*AppAn.Data!P$6)/1000000),"-")</f>
        <v>10.231152840524683</v>
      </c>
      <c r="H41" s="87">
        <f>IFERROR(IF($B$2="Tonnes",AppAn.Data!Q164,(AppAn.Data!Q164*ozton*AppAn.Data!Q$6)/1000000),"-")</f>
        <v>12.200331129905001</v>
      </c>
      <c r="I41" s="87">
        <f>IFERROR(IF($B$2="Tonnes",AppAn.Data!R164,(AppAn.Data!R164*ozton*AppAn.Data!R$6)/1000000),"-")</f>
        <v>10.837013815435</v>
      </c>
      <c r="J41" s="87">
        <f>IFERROR(IF($B$2="Tonnes",AppAn.Data!S164,(AppAn.Data!S164*ozton*AppAn.Data!S$6)/1000000),"-")</f>
        <v>9.6828970717000011</v>
      </c>
      <c r="K41" s="87">
        <f>IFERROR(IF($B$2="Tonnes",AppAn.Data!T164,(AppAn.Data!T164*ozton*AppAn.Data!T$6)/1000000),"-")</f>
        <v>8.1812401231949998</v>
      </c>
      <c r="L41" s="87">
        <f>IFERROR(IF($B$2="Tonnes",AppAn.Data!U164,(AppAn.Data!U164*ozton*AppAn.Data!U$6)/1000000),"-")</f>
        <v>6.2393288379899996</v>
      </c>
      <c r="M41" s="87">
        <f>IFERROR(IF($B$2="Tonnes",AppAn.Data!V164,(AppAn.Data!V164*ozton*AppAn.Data!V$6)/1000000),"-")</f>
        <v>11.567192839265003</v>
      </c>
      <c r="N41" s="88" t="str">
        <f t="shared" si="0"/>
        <v>▲</v>
      </c>
      <c r="O41" s="129">
        <f t="shared" si="1"/>
        <v>85.391620471014875</v>
      </c>
      <c r="P41" s="50"/>
      <c r="Q41" s="87">
        <f>IFERROR(IF($B$2="Tonnes",AppQt.Data!M189,(AppQt.Data!M189*ozton*AppQt.Data!M$7)/1000000),"-")</f>
        <v>2.3814544718774999</v>
      </c>
      <c r="R41" s="87">
        <f>IFERROR(IF($B$2="Tonnes",AppQt.Data!N189,(AppQt.Data!N189*ozton*AppQt.Data!N$7)/1000000),"-")</f>
        <v>6.0057268987106243</v>
      </c>
      <c r="S41" s="87">
        <f>IFERROR(IF($B$2="Tonnes",AppQt.Data!O189,(AppQt.Data!O189*ozton*AppQt.Data!O$7)/1000000),"-")</f>
        <v>2.5397270336018751</v>
      </c>
      <c r="T41" s="87">
        <f>IFERROR(IF($B$2="Tonnes",AppQt.Data!P189,(AppQt.Data!P189*ozton*AppQt.Data!P$7)/1000000),"-")</f>
        <v>2.81036328074125</v>
      </c>
      <c r="U41" s="87">
        <f>IFERROR(IF($B$2="Tonnes",AppQt.Data!Q189,(AppQt.Data!Q189*ozton*AppQt.Data!Q$7)/1000000),"-")</f>
        <v>2.3333286008264325</v>
      </c>
      <c r="V41" s="87">
        <f>IFERROR(IF($B$2="Tonnes",AppQt.Data!R189,(AppQt.Data!R189*ozton*AppQt.Data!R$7)/1000000),"-")</f>
        <v>1.7399957407437898</v>
      </c>
      <c r="W41" s="87">
        <f>IFERROR(IF($B$2="Tonnes",AppQt.Data!S189,(AppQt.Data!S189*ozton*AppQt.Data!S$7)/1000000),"-")</f>
        <v>6.4394259482299763</v>
      </c>
      <c r="X41" s="87">
        <f>IFERROR(IF($B$2="Tonnes",AppQt.Data!T189,(AppQt.Data!T189*ozton*AppQt.Data!T$7)/1000000),"-")</f>
        <v>4.5866515226445852</v>
      </c>
      <c r="Y41" s="87">
        <f>IFERROR(IF($B$2="Tonnes",AppQt.Data!U189,(AppQt.Data!U189*ozton*AppQt.Data!U$7)/1000000),"-")</f>
        <v>1.5005490260597749</v>
      </c>
      <c r="Z41" s="87">
        <f>IFERROR(IF($B$2="Tonnes",AppQt.Data!V189,(AppQt.Data!V189*ozton*AppQt.Data!V$7)/1000000),"-")</f>
        <v>2.5010167149255089</v>
      </c>
      <c r="AA41" s="87">
        <f>IFERROR(IF($B$2="Tonnes",AppQt.Data!W189,(AppQt.Data!W189*ozton*AppQt.Data!W$7)/1000000),"-")</f>
        <v>3.2576129694265172</v>
      </c>
      <c r="AB41" s="87">
        <f>IFERROR(IF($B$2="Tonnes",AppQt.Data!X189,(AppQt.Data!X189*ozton*AppQt.Data!X$7)/1000000),"-")</f>
        <v>3.1572075451389554</v>
      </c>
      <c r="AC41" s="87">
        <f>IFERROR(IF($B$2="Tonnes",AppQt.Data!Y189,(AppQt.Data!Y189*ozton*AppQt.Data!Y$7)/1000000),"-")</f>
        <v>1.9666199864846505</v>
      </c>
      <c r="AD41" s="87">
        <f>IFERROR(IF($B$2="Tonnes",AppQt.Data!Z189,(AppQt.Data!Z189*ozton*AppQt.Data!Z$7)/1000000),"-")</f>
        <v>4.0714811478213333</v>
      </c>
      <c r="AE41" s="87">
        <f>IFERROR(IF($B$2="Tonnes",AppQt.Data!AA189,(AppQt.Data!AA189*ozton*AppQt.Data!AA$7)/1000000),"-")</f>
        <v>2.9313896827738839</v>
      </c>
      <c r="AF41" s="87">
        <f>IFERROR(IF($B$2="Tonnes",AppQt.Data!AB189,(AppQt.Data!AB189*ozton*AppQt.Data!AB$7)/1000000),"-")</f>
        <v>4.0174859528909348</v>
      </c>
      <c r="AG41" s="87">
        <f>IFERROR(IF($B$2="Tonnes",AppQt.Data!AC189,(AppQt.Data!AC189*ozton*AppQt.Data!AC$7)/1000000),"-")</f>
        <v>2.8556504023252742</v>
      </c>
      <c r="AH41" s="87">
        <f>IFERROR(IF($B$2="Tonnes",AppQt.Data!AD189,(AppQt.Data!AD189*ozton*AppQt.Data!AD$7)/1000000),"-")</f>
        <v>1.9366831031933327</v>
      </c>
      <c r="AI41" s="87">
        <f>IFERROR(IF($B$2="Tonnes",AppQt.Data!AE189,(AppQt.Data!AE189*ozton*AppQt.Data!AE$7)/1000000),"-")</f>
        <v>2.3242501153182551</v>
      </c>
      <c r="AJ41" s="87">
        <f>IFERROR(IF($B$2="Tonnes",AppQt.Data!AF189,(AppQt.Data!AF189*ozton*AppQt.Data!AF$7)/1000000),"-")</f>
        <v>3.1145692196878221</v>
      </c>
      <c r="AK41" s="87">
        <f>IFERROR(IF($B$2="Tonnes",AppQt.Data!AG189,(AppQt.Data!AG189*ozton*AppQt.Data!AG$7)/1000000),"-")</f>
        <v>2.9500669322249999</v>
      </c>
      <c r="AL41" s="87">
        <f>IFERROR(IF($B$2="Tonnes",AppQt.Data!AH189,(AppQt.Data!AH189*ozton*AppQt.Data!AH$7)/1000000),"-")</f>
        <v>2.4713552112250001</v>
      </c>
      <c r="AM41" s="87">
        <f>IFERROR(IF($B$2="Tonnes",AppQt.Data!AI189,(AppQt.Data!AI189*ozton*AppQt.Data!AI$7)/1000000),"-")</f>
        <v>3.5291816543149999</v>
      </c>
      <c r="AN41" s="87">
        <f>IFERROR(IF($B$2="Tonnes",AppQt.Data!AJ189,(AppQt.Data!AJ189*ozton*AppQt.Data!AJ$7)/1000000),"-")</f>
        <v>3.2497273321400009</v>
      </c>
      <c r="AO41" s="87">
        <f>IFERROR(IF($B$2="Tonnes",AppQt.Data!AK189,(AppQt.Data!AK189*ozton*AppQt.Data!AK$7)/1000000),"-")</f>
        <v>2.9198248286499999</v>
      </c>
      <c r="AP41" s="87">
        <f>IFERROR(IF($B$2="Tonnes",AppQt.Data!AL189,(AppQt.Data!AL189*ozton*AppQt.Data!AL$7)/1000000),"-")</f>
        <v>2.3386774427000003</v>
      </c>
      <c r="AQ41" s="87">
        <f>IFERROR(IF($B$2="Tonnes",AppQt.Data!AM189,(AppQt.Data!AM189*ozton*AppQt.Data!AM$7)/1000000),"-")</f>
        <v>1.8930666683500004</v>
      </c>
      <c r="AR41" s="87">
        <f>IFERROR(IF($B$2="Tonnes",AppQt.Data!AN189,(AppQt.Data!AN189*ozton*AppQt.Data!AN$7)/1000000),"-")</f>
        <v>3.6854448757350005</v>
      </c>
      <c r="AS41" s="87">
        <f>IFERROR(IF($B$2="Tonnes",AppQt.Data!AO189,(AppQt.Data!AO189*ozton*AppQt.Data!AO$7)/1000000),"-")</f>
        <v>2.9797330191000002</v>
      </c>
      <c r="AT41" s="87">
        <f>IFERROR(IF($B$2="Tonnes",AppQt.Data!AP189,(AppQt.Data!AP189*ozton*AppQt.Data!AP$7)/1000000),"-")</f>
        <v>2.0146741102750001</v>
      </c>
      <c r="AU41" s="87">
        <f>IFERROR(IF($B$2="Tonnes",AppQt.Data!AQ189,(AppQt.Data!AQ189*ozton*AppQt.Data!AQ$7)/1000000),"-")</f>
        <v>2.585582648375</v>
      </c>
      <c r="AV41" s="87">
        <f>IFERROR(IF($B$2="Tonnes",AppQt.Data!AR189,(AppQt.Data!AR189*ozton*AppQt.Data!AR$7)/1000000),"-")</f>
        <v>2.1029072939500009</v>
      </c>
      <c r="AW41" s="87">
        <f>IFERROR(IF($B$2="Tonnes",AppQt.Data!AS189,(AppQt.Data!AS189*ozton*AppQt.Data!AS$7)/1000000),"-")</f>
        <v>1.7945149677000001</v>
      </c>
      <c r="AX41" s="87">
        <f>IFERROR(IF($B$2="Tonnes",AppQt.Data!AT189,(AppQt.Data!AT189*ozton*AppQt.Data!AT$7)/1000000),"-")</f>
        <v>1.3884758821249998</v>
      </c>
      <c r="AY41" s="87">
        <f>IFERROR(IF($B$2="Tonnes",AppQt.Data!AU189,(AppQt.Data!AU189*ozton*AppQt.Data!AU$7)/1000000),"-")</f>
        <v>2.7618739412150002</v>
      </c>
      <c r="AZ41" s="87">
        <f>IFERROR(IF($B$2="Tonnes",AppQt.Data!AV189,(AppQt.Data!AV189*ozton*AppQt.Data!AV$7)/1000000),"-")</f>
        <v>2.2363753321549997</v>
      </c>
      <c r="BA41" s="87">
        <f>IFERROR(IF($B$2="Tonnes",AppQt.Data!AW189,(AppQt.Data!AW189*ozton*AppQt.Data!AW$7)/1000000),"-")</f>
        <v>1.7472593751274998</v>
      </c>
      <c r="BB41" s="87">
        <f>IFERROR(IF($B$2="Tonnes",AppQt.Data!AX189,(AppQt.Data!AX189*ozton*AppQt.Data!AX$7)/1000000),"-")</f>
        <v>1.1708960164675002</v>
      </c>
      <c r="BC41" s="87">
        <f>IFERROR(IF($B$2="Tonnes",AppQt.Data!AY189,(AppQt.Data!AY189*ozton*AppQt.Data!AY$7)/1000000),"-")</f>
        <v>1.0536976843499999</v>
      </c>
      <c r="BD41" s="87">
        <f>IFERROR(IF($B$2="Tonnes",AppQt.Data!AZ189,(AppQt.Data!AZ189*ozton*AppQt.Data!AZ$7)/1000000),"-")</f>
        <v>2.2674757620450001</v>
      </c>
      <c r="BE41" s="87">
        <f>IFERROR(IF($B$2="Tonnes",AppQt.Data!BA189,(AppQt.Data!BA189*ozton*AppQt.Data!BA$7)/1000000),"-")</f>
        <v>2.7858122384150006</v>
      </c>
      <c r="BF41" s="87">
        <f>IFERROR(IF($B$2="Tonnes",AppQt.Data!BB189,(AppQt.Data!BB189*ozton*AppQt.Data!BB$7)/1000000),"-")</f>
        <v>3.2508528174000002</v>
      </c>
      <c r="BG41" s="87">
        <f>IFERROR(IF($B$2="Tonnes",AppQt.Data!BC189,(AppQt.Data!BC189*ozton*AppQt.Data!BC$7)/1000000),"-")</f>
        <v>2.4058208290500014</v>
      </c>
      <c r="BH41" s="87">
        <f>IFERROR(IF($B$2="Tonnes",AppQt.Data!BD189,(AppQt.Data!BD189*ozton*AppQt.Data!BD$7)/1000000),"-")</f>
        <v>3.1247069544000001</v>
      </c>
      <c r="BI41" s="88" t="str">
        <f t="shared" si="3"/>
        <v>▲</v>
      </c>
      <c r="BJ41" s="129">
        <f t="shared" si="2"/>
        <v>37.805528363481898</v>
      </c>
    </row>
    <row r="42" spans="1:62" ht="13.8">
      <c r="A42" s="50"/>
      <c r="B42" s="94" t="s">
        <v>98</v>
      </c>
      <c r="C42" s="87">
        <f>IFERROR(IF($B$2="Tonnes",AppAn.Data!L165,(AppAn.Data!L165*ozton*AppAn.Data!L$6)/1000000),"-")</f>
        <v>48.590810718682434</v>
      </c>
      <c r="D42" s="87">
        <f>IFERROR(IF($B$2="Tonnes",AppAn.Data!M165,(AppAn.Data!M165*ozton*AppAn.Data!M$6)/1000000),"-")</f>
        <v>55.764765925581301</v>
      </c>
      <c r="E42" s="87">
        <f>IFERROR(IF($B$2="Tonnes",AppAn.Data!N165,(AppAn.Data!N165*ozton*AppAn.Data!N$6)/1000000),"-")</f>
        <v>41.485058645243797</v>
      </c>
      <c r="F42" s="87">
        <f>IFERROR(IF($B$2="Tonnes",AppAn.Data!O165,(AppAn.Data!O165*ozton*AppAn.Data!O$6)/1000000),"-")</f>
        <v>40.013117783322507</v>
      </c>
      <c r="G42" s="87">
        <f>IFERROR(IF($B$2="Tonnes",AppAn.Data!P165,(AppAn.Data!P165*ozton*AppAn.Data!P$6)/1000000),"-")</f>
        <v>28.570539078755267</v>
      </c>
      <c r="H42" s="87">
        <f>IFERROR(IF($B$2="Tonnes",AppAn.Data!Q165,(AppAn.Data!Q165*ozton*AppAn.Data!Q$6)/1000000),"-")</f>
        <v>33.718296518330938</v>
      </c>
      <c r="I42" s="87">
        <f>IFERROR(IF($B$2="Tonnes",AppAn.Data!R165,(AppAn.Data!R165*ozton*AppAn.Data!R$6)/1000000),"-")</f>
        <v>26.964127226711117</v>
      </c>
      <c r="J42" s="87">
        <f>IFERROR(IF($B$2="Tonnes",AppAn.Data!S165,(AppAn.Data!S165*ozton*AppAn.Data!S$6)/1000000),"-")</f>
        <v>23.42050808236667</v>
      </c>
      <c r="K42" s="87">
        <f>IFERROR(IF($B$2="Tonnes",AppAn.Data!T165,(AppAn.Data!T165*ozton*AppAn.Data!T$6)/1000000),"-")</f>
        <v>19.903162277911999</v>
      </c>
      <c r="L42" s="87">
        <f>IFERROR(IF($B$2="Tonnes",AppAn.Data!U165,(AppAn.Data!U165*ozton*AppAn.Data!U$6)/1000000),"-")</f>
        <v>16.512224717612</v>
      </c>
      <c r="M42" s="87">
        <f>IFERROR(IF($B$2="Tonnes",AppAn.Data!V165,(AppAn.Data!V165*ozton*AppAn.Data!V$6)/1000000),"-")</f>
        <v>19.920794555211003</v>
      </c>
      <c r="N42" s="88" t="str">
        <f t="shared" si="0"/>
        <v>▲</v>
      </c>
      <c r="O42" s="129">
        <f t="shared" si="1"/>
        <v>20.642705001243165</v>
      </c>
      <c r="P42" s="50"/>
      <c r="Q42" s="87">
        <f>IFERROR(IF($B$2="Tonnes",AppQt.Data!M190,(AppQt.Data!M190*ozton*AppQt.Data!M$7)/1000000),"-")</f>
        <v>9.763889750822468</v>
      </c>
      <c r="R42" s="87">
        <f>IFERROR(IF($B$2="Tonnes",AppQt.Data!N190,(AppQt.Data!N190*ozton*AppQt.Data!N$7)/1000000),"-")</f>
        <v>17.442853444338219</v>
      </c>
      <c r="S42" s="87">
        <f>IFERROR(IF($B$2="Tonnes",AppQt.Data!O190,(AppQt.Data!O190*ozton*AppQt.Data!O$7)/1000000),"-")</f>
        <v>9.7134959516407058</v>
      </c>
      <c r="T42" s="87">
        <f>IFERROR(IF($B$2="Tonnes",AppQt.Data!P190,(AppQt.Data!P190*ozton*AppQt.Data!P$7)/1000000),"-")</f>
        <v>11.670571571881037</v>
      </c>
      <c r="U42" s="87">
        <f>IFERROR(IF($B$2="Tonnes",AppQt.Data!Q190,(AppQt.Data!Q190*ozton*AppQt.Data!Q$7)/1000000),"-")</f>
        <v>11.291541307210903</v>
      </c>
      <c r="V42" s="87">
        <f>IFERROR(IF($B$2="Tonnes",AppQt.Data!R190,(AppQt.Data!R190*ozton*AppQt.Data!R$7)/1000000),"-")</f>
        <v>13.28315336660104</v>
      </c>
      <c r="W42" s="87">
        <f>IFERROR(IF($B$2="Tonnes",AppQt.Data!S190,(AppQt.Data!S190*ozton*AppQt.Data!S$7)/1000000),"-")</f>
        <v>19.131536795829078</v>
      </c>
      <c r="X42" s="87">
        <f>IFERROR(IF($B$2="Tonnes",AppQt.Data!T190,(AppQt.Data!T190*ozton*AppQt.Data!T$7)/1000000),"-")</f>
        <v>12.058534455940279</v>
      </c>
      <c r="Y42" s="87">
        <f>IFERROR(IF($B$2="Tonnes",AppQt.Data!U190,(AppQt.Data!U190*ozton*AppQt.Data!U$7)/1000000),"-")</f>
        <v>8.2364765906662871</v>
      </c>
      <c r="Z42" s="87">
        <f>IFERROR(IF($B$2="Tonnes",AppQt.Data!V190,(AppQt.Data!V190*ozton*AppQt.Data!V$7)/1000000),"-")</f>
        <v>11.084661084026756</v>
      </c>
      <c r="AA42" s="87">
        <f>IFERROR(IF($B$2="Tonnes",AppQt.Data!W190,(AppQt.Data!W190*ozton*AppQt.Data!W$7)/1000000),"-")</f>
        <v>11.925304678333546</v>
      </c>
      <c r="AB42" s="87">
        <f>IFERROR(IF($B$2="Tonnes",AppQt.Data!X190,(AppQt.Data!X190*ozton*AppQt.Data!X$7)/1000000),"-")</f>
        <v>10.238616292217205</v>
      </c>
      <c r="AC42" s="87">
        <f>IFERROR(IF($B$2="Tonnes",AppQt.Data!Y190,(AppQt.Data!Y190*ozton*AppQt.Data!Y$7)/1000000),"-")</f>
        <v>7.4363346339338987</v>
      </c>
      <c r="AD42" s="87">
        <f>IFERROR(IF($B$2="Tonnes",AppQt.Data!Z190,(AppQt.Data!Z190*ozton*AppQt.Data!Z$7)/1000000),"-")</f>
        <v>12.498913668411095</v>
      </c>
      <c r="AE42" s="87">
        <f>IFERROR(IF($B$2="Tonnes",AppQt.Data!AA190,(AppQt.Data!AA190*ozton*AppQt.Data!AA$7)/1000000),"-")</f>
        <v>9.2814201842160262</v>
      </c>
      <c r="AF42" s="87">
        <f>IFERROR(IF($B$2="Tonnes",AppQt.Data!AB190,(AppQt.Data!AB190*ozton*AppQt.Data!AB$7)/1000000),"-")</f>
        <v>10.796449296761487</v>
      </c>
      <c r="AG42" s="87">
        <f>IFERROR(IF($B$2="Tonnes",AppQt.Data!AC190,(AppQt.Data!AC190*ozton*AppQt.Data!AC$7)/1000000),"-")</f>
        <v>7.1219758048731778</v>
      </c>
      <c r="AH42" s="87">
        <f>IFERROR(IF($B$2="Tonnes",AppQt.Data!AD190,(AppQt.Data!AD190*ozton*AppQt.Data!AD$7)/1000000),"-")</f>
        <v>6.0007866163649997</v>
      </c>
      <c r="AI42" s="87">
        <f>IFERROR(IF($B$2="Tonnes",AppQt.Data!AE190,(AppQt.Data!AE190*ozton*AppQt.Data!AE$7)/1000000),"-")</f>
        <v>6.5363156851282138</v>
      </c>
      <c r="AJ42" s="87">
        <f>IFERROR(IF($B$2="Tonnes",AppQt.Data!AF190,(AppQt.Data!AF190*ozton*AppQt.Data!AF$7)/1000000),"-")</f>
        <v>8.9114609723888751</v>
      </c>
      <c r="AK42" s="87">
        <f>IFERROR(IF($B$2="Tonnes",AppQt.Data!AG190,(AppQt.Data!AG190*ozton*AppQt.Data!AG$7)/1000000),"-")</f>
        <v>7.6791091106959826</v>
      </c>
      <c r="AL42" s="87">
        <f>IFERROR(IF($B$2="Tonnes",AppQt.Data!AH190,(AppQt.Data!AH190*ozton*AppQt.Data!AH$7)/1000000),"-")</f>
        <v>7.4594422648452392</v>
      </c>
      <c r="AM42" s="87">
        <f>IFERROR(IF($B$2="Tonnes",AppQt.Data!AI190,(AppQt.Data!AI190*ozton*AppQt.Data!AI$7)/1000000),"-")</f>
        <v>9.7073310795298582</v>
      </c>
      <c r="AN42" s="87">
        <f>IFERROR(IF($B$2="Tonnes",AppQt.Data!AJ190,(AppQt.Data!AJ190*ozton*AppQt.Data!AJ$7)/1000000),"-")</f>
        <v>8.8724140632598587</v>
      </c>
      <c r="AO42" s="87">
        <f>IFERROR(IF($B$2="Tonnes",AppQt.Data!AK190,(AppQt.Data!AK190*ozton*AppQt.Data!AK$7)/1000000),"-")</f>
        <v>8.0549617710851287</v>
      </c>
      <c r="AP42" s="87">
        <f>IFERROR(IF($B$2="Tonnes",AppQt.Data!AL190,(AppQt.Data!AL190*ozton*AppQt.Data!AL$7)/1000000),"-")</f>
        <v>6.2277726607194879</v>
      </c>
      <c r="AQ42" s="87">
        <f>IFERROR(IF($B$2="Tonnes",AppQt.Data!AM190,(AppQt.Data!AM190*ozton*AppQt.Data!AM$7)/1000000),"-")</f>
        <v>4.1803719576200002</v>
      </c>
      <c r="AR42" s="87">
        <f>IFERROR(IF($B$2="Tonnes",AppQt.Data!AN190,(AppQt.Data!AN190*ozton*AppQt.Data!AN$7)/1000000),"-")</f>
        <v>8.5010208372865002</v>
      </c>
      <c r="AS42" s="87">
        <f>IFERROR(IF($B$2="Tonnes",AppQt.Data!AO190,(AppQt.Data!AO190*ozton*AppQt.Data!AO$7)/1000000),"-")</f>
        <v>7.7096113428150002</v>
      </c>
      <c r="AT42" s="87">
        <f>IFERROR(IF($B$2="Tonnes",AppQt.Data!AP190,(AppQt.Data!AP190*ozton*AppQt.Data!AP$7)/1000000),"-")</f>
        <v>5.160868789438334</v>
      </c>
      <c r="AU42" s="87">
        <f>IFERROR(IF($B$2="Tonnes",AppQt.Data!AQ190,(AppQt.Data!AQ190*ozton*AppQt.Data!AQ$7)/1000000),"-")</f>
        <v>5.3412474291133334</v>
      </c>
      <c r="AV42" s="87">
        <f>IFERROR(IF($B$2="Tonnes",AppQt.Data!AR190,(AppQt.Data!AR190*ozton*AppQt.Data!AR$7)/1000000),"-")</f>
        <v>5.2087805210000004</v>
      </c>
      <c r="AW42" s="87">
        <f>IFERROR(IF($B$2="Tonnes",AppQt.Data!AS190,(AppQt.Data!AS190*ozton*AppQt.Data!AS$7)/1000000),"-")</f>
        <v>4.8069429506450003</v>
      </c>
      <c r="AX42" s="87">
        <f>IFERROR(IF($B$2="Tonnes",AppQt.Data!AT190,(AppQt.Data!AT190*ozton*AppQt.Data!AT$7)/1000000),"-")</f>
        <v>4.0813947591100002</v>
      </c>
      <c r="AY42" s="87">
        <f>IFERROR(IF($B$2="Tonnes",AppQt.Data!AU190,(AppQt.Data!AU190*ozton*AppQt.Data!AU$7)/1000000),"-")</f>
        <v>5.7129462474727495</v>
      </c>
      <c r="AZ42" s="87">
        <f>IFERROR(IF($B$2="Tonnes",AppQt.Data!AV190,(AppQt.Data!AV190*ozton*AppQt.Data!AV$7)/1000000),"-")</f>
        <v>5.3018783206842492</v>
      </c>
      <c r="BA42" s="87">
        <f>IFERROR(IF($B$2="Tonnes",AppQt.Data!AW190,(AppQt.Data!AW190*ozton*AppQt.Data!AW$7)/1000000),"-")</f>
        <v>4.9931762810450007</v>
      </c>
      <c r="BB42" s="87">
        <f>IFERROR(IF($B$2="Tonnes",AppQt.Data!AX190,(AppQt.Data!AX190*ozton*AppQt.Data!AX$7)/1000000),"-")</f>
        <v>3.6272599803099999</v>
      </c>
      <c r="BC42" s="87">
        <f>IFERROR(IF($B$2="Tonnes",AppQt.Data!AY190,(AppQt.Data!AY190*ozton*AppQt.Data!AY$7)/1000000),"-")</f>
        <v>3.2270644563125002</v>
      </c>
      <c r="BD42" s="87">
        <f>IFERROR(IF($B$2="Tonnes",AppQt.Data!AZ190,(AppQt.Data!AZ190*ozton*AppQt.Data!AZ$7)/1000000),"-")</f>
        <v>4.6647239999445</v>
      </c>
      <c r="BE42" s="87">
        <f>IFERROR(IF($B$2="Tonnes",AppQt.Data!BA190,(AppQt.Data!BA190*ozton*AppQt.Data!BA$7)/1000000),"-")</f>
        <v>5.5955434174660006</v>
      </c>
      <c r="BF42" s="87">
        <f>IFERROR(IF($B$2="Tonnes",AppQt.Data!BB190,(AppQt.Data!BB190*ozton*AppQt.Data!BB$7)/1000000),"-")</f>
        <v>6.0061429682000007</v>
      </c>
      <c r="BG42" s="87">
        <f>IFERROR(IF($B$2="Tonnes",AppQt.Data!BC190,(AppQt.Data!BC190*ozton*AppQt.Data!BC$7)/1000000),"-")</f>
        <v>3.2859366359525</v>
      </c>
      <c r="BH42" s="87">
        <f>IFERROR(IF($B$2="Tonnes",AppQt.Data!BD190,(AppQt.Data!BD190*ozton*AppQt.Data!BD$7)/1000000),"-")</f>
        <v>5.0331715335924994</v>
      </c>
      <c r="BI42" s="88" t="str">
        <f t="shared" si="3"/>
        <v>▲</v>
      </c>
      <c r="BJ42" s="129">
        <f t="shared" si="2"/>
        <v>7.8985923637150401</v>
      </c>
    </row>
    <row r="43" spans="1:62" ht="13.8">
      <c r="A43" s="50"/>
      <c r="B43" s="99" t="s">
        <v>99</v>
      </c>
      <c r="C43" s="97">
        <f>IFERROR(IF($B$2="Tonnes",AppAn.Data!L166,(AppAn.Data!L166*ozton*AppAn.Data!L$6)/1000000),"-")</f>
        <v>3137.545644017996</v>
      </c>
      <c r="D43" s="97">
        <f>IFERROR(IF($B$2="Tonnes",AppAn.Data!M166,(AppAn.Data!M166*ozton*AppAn.Data!M$6)/1000000),"-")</f>
        <v>3388.2165644417564</v>
      </c>
      <c r="E43" s="97">
        <f>IFERROR(IF($B$2="Tonnes",AppAn.Data!N166,(AppAn.Data!N166*ozton*AppAn.Data!N$6)/1000000),"-")</f>
        <v>3219.7477214723217</v>
      </c>
      <c r="F43" s="97">
        <f>IFERROR(IF($B$2="Tonnes",AppAn.Data!O166,(AppAn.Data!O166*ozton*AppAn.Data!O$6)/1000000),"-")</f>
        <v>4145.8995747857098</v>
      </c>
      <c r="G43" s="97">
        <f>IFERROR(IF($B$2="Tonnes",AppAn.Data!P166,(AppAn.Data!P166*ozton*AppAn.Data!P$6)/1000000),"-")</f>
        <v>3321.6241042815409</v>
      </c>
      <c r="H43" s="97">
        <f>IFERROR(IF($B$2="Tonnes",AppAn.Data!Q166,(AppAn.Data!Q166*ozton*AppAn.Data!Q$6)/1000000),"-")</f>
        <v>3267.6996125132328</v>
      </c>
      <c r="I43" s="97">
        <f>IFERROR(IF($B$2="Tonnes",AppAn.Data!R166,(AppAn.Data!R166*ozton*AppAn.Data!R$6)/1000000),"-")</f>
        <v>2898.4539941574376</v>
      </c>
      <c r="J43" s="97">
        <f>IFERROR(IF($B$2="Tonnes",AppAn.Data!S166,(AppAn.Data!S166*ozton*AppAn.Data!S$6)/1000000),"-")</f>
        <v>2994.7294327941336</v>
      </c>
      <c r="K43" s="97">
        <f>IFERROR(IF($B$2="Tonnes",AppAn.Data!T166,(AppAn.Data!T166*ozton*AppAn.Data!T$6)/1000000),"-")</f>
        <v>3011.6532048574923</v>
      </c>
      <c r="L43" s="97">
        <f>IFERROR(IF($B$2="Tonnes",AppAn.Data!U166,(AppAn.Data!U166*ozton*AppAn.Data!U$6)/1000000),"-")</f>
        <v>2661.1725459723166</v>
      </c>
      <c r="M43" s="97">
        <f>IFERROR(IF($B$2="Tonnes",AppAn.Data!V166,(AppAn.Data!V166*ozton*AppAn.Data!V$6)/1000000),"-")</f>
        <v>2087.1816812408879</v>
      </c>
      <c r="N43" s="98" t="str">
        <f t="shared" si="0"/>
        <v>▼</v>
      </c>
      <c r="O43" s="132">
        <f t="shared" si="1"/>
        <v>-21.569096133964095</v>
      </c>
      <c r="P43" s="50"/>
      <c r="Q43" s="97">
        <f>IFERROR(IF($B$2="Tonnes",AppQt.Data!M191,(AppQt.Data!M191*ozton*AppQt.Data!M$7)/1000000),"-")</f>
        <v>763.53118495038211</v>
      </c>
      <c r="R43" s="97">
        <f>IFERROR(IF($B$2="Tonnes",AppQt.Data!N191,(AppQt.Data!N191*ozton*AppQt.Data!N$7)/1000000),"-")</f>
        <v>697.29388087888958</v>
      </c>
      <c r="S43" s="97">
        <f>IFERROR(IF($B$2="Tonnes",AppQt.Data!O191,(AppQt.Data!O191*ozton*AppQt.Data!O$7)/1000000),"-")</f>
        <v>806.77041216459509</v>
      </c>
      <c r="T43" s="97">
        <f>IFERROR(IF($B$2="Tonnes",AppQt.Data!P191,(AppQt.Data!P191*ozton*AppQt.Data!P$7)/1000000),"-")</f>
        <v>869.95016602413011</v>
      </c>
      <c r="U43" s="97">
        <f>IFERROR(IF($B$2="Tonnes",AppQt.Data!Q191,(AppQt.Data!Q191*ozton*AppQt.Data!Q$7)/1000000),"-")</f>
        <v>930.43896991658562</v>
      </c>
      <c r="V43" s="97">
        <f>IFERROR(IF($B$2="Tonnes",AppQt.Data!R191,(AppQt.Data!R191*ozton*AppQt.Data!R$7)/1000000),"-")</f>
        <v>809.14016331559833</v>
      </c>
      <c r="W43" s="97">
        <f>IFERROR(IF($B$2="Tonnes",AppQt.Data!S191,(AppQt.Data!S191*ozton*AppQt.Data!S$7)/1000000),"-")</f>
        <v>844.39819631784792</v>
      </c>
      <c r="X43" s="97">
        <f>IFERROR(IF($B$2="Tonnes",AppQt.Data!T191,(AppQt.Data!T191*ozton*AppQt.Data!T$7)/1000000),"-")</f>
        <v>804.23923489172512</v>
      </c>
      <c r="Y43" s="97">
        <f>IFERROR(IF($B$2="Tonnes",AppQt.Data!U191,(AppQt.Data!U191*ozton*AppQt.Data!U$7)/1000000),"-")</f>
        <v>838.6527221632175</v>
      </c>
      <c r="Z43" s="97">
        <f>IFERROR(IF($B$2="Tonnes",AppQt.Data!V191,(AppQt.Data!V191*ozton*AppQt.Data!V$7)/1000000),"-")</f>
        <v>734.35910263740402</v>
      </c>
      <c r="AA43" s="97">
        <f>IFERROR(IF($B$2="Tonnes",AppQt.Data!W191,(AppQt.Data!W191*ozton*AppQt.Data!W$7)/1000000),"-")</f>
        <v>760.33961816418855</v>
      </c>
      <c r="AB43" s="97">
        <f>IFERROR(IF($B$2="Tonnes",AppQt.Data!X191,(AppQt.Data!X191*ozton*AppQt.Data!X$7)/1000000),"-")</f>
        <v>886.39627850751003</v>
      </c>
      <c r="AC43" s="97">
        <f>IFERROR(IF($B$2="Tonnes",AppQt.Data!Y191,(AppQt.Data!Y191*ozton*AppQt.Data!Y$7)/1000000),"-")</f>
        <v>993.43143155451844</v>
      </c>
      <c r="AD43" s="97">
        <f>IFERROR(IF($B$2="Tonnes",AppQt.Data!Z191,(AppQt.Data!Z191*ozton*AppQt.Data!Z$7)/1000000),"-")</f>
        <v>1358.7882783541882</v>
      </c>
      <c r="AE43" s="97">
        <f>IFERROR(IF($B$2="Tonnes",AppQt.Data!AA191,(AppQt.Data!AA191*ozton*AppQt.Data!AA$7)/1000000),"-")</f>
        <v>901.35662923217069</v>
      </c>
      <c r="AF43" s="97">
        <f>IFERROR(IF($B$2="Tonnes",AppQt.Data!AB191,(AppQt.Data!AB191*ozton*AppQt.Data!AB$7)/1000000),"-")</f>
        <v>892.32323564483431</v>
      </c>
      <c r="AG43" s="97">
        <f>IFERROR(IF($B$2="Tonnes",AppQt.Data!AC191,(AppQt.Data!AC191*ozton*AppQt.Data!AC$7)/1000000),"-")</f>
        <v>858.16668293326757</v>
      </c>
      <c r="AH43" s="97">
        <f>IFERROR(IF($B$2="Tonnes",AppQt.Data!AD191,(AppQt.Data!AD191*ozton*AppQt.Data!AD$7)/1000000),"-")</f>
        <v>784.31970402701381</v>
      </c>
      <c r="AI43" s="97">
        <f>IFERROR(IF($B$2="Tonnes",AppQt.Data!AE191,(AppQt.Data!AE191*ozton*AppQt.Data!AE$7)/1000000),"-")</f>
        <v>786.36111865677822</v>
      </c>
      <c r="AJ43" s="97">
        <f>IFERROR(IF($B$2="Tonnes",AppQt.Data!AF191,(AppQt.Data!AF191*ozton*AppQt.Data!AF$7)/1000000),"-")</f>
        <v>892.77659866448153</v>
      </c>
      <c r="AK43" s="97">
        <f>IFERROR(IF($B$2="Tonnes",AppQt.Data!AG191,(AppQt.Data!AG191*ozton*AppQt.Data!AG$7)/1000000),"-")</f>
        <v>821.68558597083529</v>
      </c>
      <c r="AL43" s="97">
        <f>IFERROR(IF($B$2="Tonnes",AppQt.Data!AH191,(AppQt.Data!AH191*ozton*AppQt.Data!AH$7)/1000000),"-")</f>
        <v>687.83676994033181</v>
      </c>
      <c r="AM43" s="97">
        <f>IFERROR(IF($B$2="Tonnes",AppQt.Data!AI191,(AppQt.Data!AI191*ozton*AppQt.Data!AI$7)/1000000),"-")</f>
        <v>875.74455732530942</v>
      </c>
      <c r="AN43" s="97">
        <f>IFERROR(IF($B$2="Tonnes",AppQt.Data!AJ191,(AppQt.Data!AJ191*ozton*AppQt.Data!AJ$7)/1000000),"-")</f>
        <v>882.43269927675556</v>
      </c>
      <c r="AO43" s="97">
        <f>IFERROR(IF($B$2="Tonnes",AppQt.Data!AK191,(AppQt.Data!AK191*ozton*AppQt.Data!AK$7)/1000000),"-")</f>
        <v>698.35819726004274</v>
      </c>
      <c r="AP43" s="97">
        <f>IFERROR(IF($B$2="Tonnes",AppQt.Data!AL191,(AppQt.Data!AL191*ozton*AppQt.Data!AL$7)/1000000),"-")</f>
        <v>614.34006796380231</v>
      </c>
      <c r="AQ43" s="97">
        <f>IFERROR(IF($B$2="Tonnes",AppQt.Data!AM191,(AppQt.Data!AM191*ozton*AppQt.Data!AM$7)/1000000),"-")</f>
        <v>645.8352301261616</v>
      </c>
      <c r="AR43" s="97">
        <f>IFERROR(IF($B$2="Tonnes",AppQt.Data!AN191,(AppQt.Data!AN191*ozton*AppQt.Data!AN$7)/1000000),"-")</f>
        <v>939.92049880743207</v>
      </c>
      <c r="AS43" s="97">
        <f>IFERROR(IF($B$2="Tonnes",AppQt.Data!AO191,(AppQt.Data!AO191*ozton*AppQt.Data!AO$7)/1000000),"-")</f>
        <v>770.08490784909759</v>
      </c>
      <c r="AT43" s="97">
        <f>IFERROR(IF($B$2="Tonnes",AppQt.Data!AP191,(AppQt.Data!AP191*ozton*AppQt.Data!AP$7)/1000000),"-")</f>
        <v>706.99402532565841</v>
      </c>
      <c r="AU43" s="97">
        <f>IFERROR(IF($B$2="Tonnes",AppQt.Data!AQ191,(AppQt.Data!AQ191*ozton*AppQt.Data!AQ$7)/1000000),"-")</f>
        <v>677.71600019512346</v>
      </c>
      <c r="AV43" s="97">
        <f>IFERROR(IF($B$2="Tonnes",AppQt.Data!AR191,(AppQt.Data!AR191*ozton*AppQt.Data!AR$7)/1000000),"-")</f>
        <v>839.93449942425377</v>
      </c>
      <c r="AW43" s="97">
        <f>IFERROR(IF($B$2="Tonnes",AppQt.Data!AS191,(AppQt.Data!AS191*ozton*AppQt.Data!AS$7)/1000000),"-")</f>
        <v>715.91750020602001</v>
      </c>
      <c r="AX43" s="97">
        <f>IFERROR(IF($B$2="Tonnes",AppQt.Data!AT191,(AppQt.Data!AT191*ozton*AppQt.Data!AT$7)/1000000),"-")</f>
        <v>694.4080996679711</v>
      </c>
      <c r="AY43" s="97">
        <f>IFERROR(IF($B$2="Tonnes",AppQt.Data!AU191,(AppQt.Data!AU191*ozton*AppQt.Data!AU$7)/1000000),"-")</f>
        <v>761.85123817779072</v>
      </c>
      <c r="AZ43" s="97">
        <f>IFERROR(IF($B$2="Tonnes",AppQt.Data!AV191,(AppQt.Data!AV191*ozton*AppQt.Data!AV$7)/1000000),"-")</f>
        <v>839.47636680571156</v>
      </c>
      <c r="BA43" s="97">
        <f>IFERROR(IF($B$2="Tonnes",AppQt.Data!AW191,(AppQt.Data!AW191*ozton*AppQt.Data!AW$7)/1000000),"-")</f>
        <v>718.59916413591668</v>
      </c>
      <c r="BB43" s="97">
        <f>IFERROR(IF($B$2="Tonnes",AppQt.Data!AX191,(AppQt.Data!AX191*ozton*AppQt.Data!AX$7)/1000000),"-")</f>
        <v>666.67783047326111</v>
      </c>
      <c r="BC43" s="97">
        <f>IFERROR(IF($B$2="Tonnes",AppQt.Data!AY191,(AppQt.Data!AY191*ozton*AppQt.Data!AY$7)/1000000),"-")</f>
        <v>540.64626898001529</v>
      </c>
      <c r="BD43" s="97">
        <f>IFERROR(IF($B$2="Tonnes",AppQt.Data!AZ191,(AppQt.Data!AZ191*ozton*AppQt.Data!AZ$7)/1000000),"-")</f>
        <v>735.24928238312509</v>
      </c>
      <c r="BE43" s="97">
        <f>IFERROR(IF($B$2="Tonnes",AppQt.Data!BA191,(AppQt.Data!BA191*ozton*AppQt.Data!BA$7)/1000000),"-")</f>
        <v>498.8344818938981</v>
      </c>
      <c r="BF43" s="97">
        <f>IFERROR(IF($B$2="Tonnes",AppQt.Data!BB191,(AppQt.Data!BB191*ozton*AppQt.Data!BB$7)/1000000),"-")</f>
        <v>363.09476121045708</v>
      </c>
      <c r="BG43" s="97">
        <f>IFERROR(IF($B$2="Tonnes",AppQt.Data!BC191,(AppQt.Data!BC191*ozton*AppQt.Data!BC$7)/1000000),"-")</f>
        <v>509.78507208522177</v>
      </c>
      <c r="BH43" s="97">
        <f>IFERROR(IF($B$2="Tonnes",AppQt.Data!BD191,(AppQt.Data!BD191*ozton*AppQt.Data!BD$7)/1000000),"-")</f>
        <v>715.46736605131116</v>
      </c>
      <c r="BI43" s="98" t="str">
        <f t="shared" si="3"/>
        <v>▼</v>
      </c>
      <c r="BJ43" s="132">
        <f t="shared" si="2"/>
        <v>-2.6905046772294439</v>
      </c>
    </row>
    <row r="44" spans="1:62" ht="13.8">
      <c r="A44" s="50"/>
      <c r="B44" s="100" t="s">
        <v>100</v>
      </c>
      <c r="C44" s="97">
        <f>IFERROR(IF($B$2="Tonnes",AppAn.Data!L167,(AppAn.Data!L167*ozton*AppAn.Data!L$6)/1000000),"-")</f>
        <v>123.8135139767046</v>
      </c>
      <c r="D44" s="97">
        <f>IFERROR(IF($B$2="Tonnes",AppAn.Data!M167,(AppAn.Data!M167*ozton*AppAn.Data!M$6)/1000000),"-")</f>
        <v>218.25245827683725</v>
      </c>
      <c r="E44" s="97">
        <f>IFERROR(IF($B$2="Tonnes",AppAn.Data!N167,(AppAn.Data!N167*ozton*AppAn.Data!N$6)/1000000),"-")</f>
        <v>259.41925506448194</v>
      </c>
      <c r="F44" s="97">
        <f>IFERROR(IF($B$2="Tonnes",AppAn.Data!O167,(AppAn.Data!O167*ozton*AppAn.Data!O$6)/1000000),"-")</f>
        <v>310.92497046358096</v>
      </c>
      <c r="G44" s="97">
        <f>IFERROR(IF($B$2="Tonnes",AppAn.Data!P167,(AppAn.Data!P167*ozton*AppAn.Data!P$6)/1000000),"-")</f>
        <v>277.99876949849966</v>
      </c>
      <c r="H44" s="97">
        <f>IFERROR(IF($B$2="Tonnes",AppAn.Data!Q167,(AppAn.Data!Q167*ozton*AppAn.Data!Q$6)/1000000),"-")</f>
        <v>283.50243089843116</v>
      </c>
      <c r="I44" s="97">
        <f>IFERROR(IF($B$2="Tonnes",AppAn.Data!R167,(AppAn.Data!R167*ozton*AppAn.Data!R$6)/1000000),"-")</f>
        <v>278.49629604074238</v>
      </c>
      <c r="J44" s="97">
        <f>IFERROR(IF($B$2="Tonnes",AppAn.Data!S167,(AppAn.Data!S167*ozton*AppAn.Data!S$6)/1000000),"-")</f>
        <v>290.14170826555505</v>
      </c>
      <c r="K44" s="97">
        <f>IFERROR(IF($B$2="Tonnes",AppAn.Data!T167,(AppAn.Data!T167*ozton*AppAn.Data!T$6)/1000000),"-")</f>
        <v>327.05064550098064</v>
      </c>
      <c r="L44" s="97">
        <f>IFERROR(IF($B$2="Tonnes",AppAn.Data!U167,(AppAn.Data!U167*ozton*AppAn.Data!U$6)/1000000),"-")</f>
        <v>332.46843571374427</v>
      </c>
      <c r="M44" s="97">
        <f>IFERROR(IF($B$2="Tonnes",AppAn.Data!V167,(AppAn.Data!V167*ozton*AppAn.Data!V$6)/1000000),"-")</f>
        <v>220.50772949257464</v>
      </c>
      <c r="N44" s="98" t="str">
        <f t="shared" si="0"/>
        <v>▼</v>
      </c>
      <c r="O44" s="132">
        <f t="shared" si="1"/>
        <v>-33.675589678404215</v>
      </c>
      <c r="P44" s="50"/>
      <c r="Q44" s="97">
        <f>IFERROR(IF($B$2="Tonnes",AppQt.Data!M192,(AppQt.Data!M192*ozton*AppQt.Data!M$7)/1000000),"-")</f>
        <v>23.464000810248415</v>
      </c>
      <c r="R44" s="97">
        <f>IFERROR(IF($B$2="Tonnes",AppQt.Data!N192,(AppQt.Data!N192*ozton*AppQt.Data!N$7)/1000000),"-")</f>
        <v>31.646710681037398</v>
      </c>
      <c r="S44" s="97">
        <f>IFERROR(IF($B$2="Tonnes",AppQt.Data!O192,(AppQt.Data!O192*ozton*AppQt.Data!O$7)/1000000),"-")</f>
        <v>34.122019863595469</v>
      </c>
      <c r="T44" s="97">
        <f>IFERROR(IF($B$2="Tonnes",AppQt.Data!P192,(AppQt.Data!P192*ozton*AppQt.Data!P$7)/1000000),"-")</f>
        <v>34.580782621823325</v>
      </c>
      <c r="U44" s="97">
        <f>IFERROR(IF($B$2="Tonnes",AppQt.Data!Q192,(AppQt.Data!Q192*ozton*AppQt.Data!Q$7)/1000000),"-")</f>
        <v>45.975198482695539</v>
      </c>
      <c r="V44" s="97">
        <f>IFERROR(IF($B$2="Tonnes",AppQt.Data!R192,(AppQt.Data!R192*ozton*AppQt.Data!R$7)/1000000),"-")</f>
        <v>47.437044437421775</v>
      </c>
      <c r="W44" s="97">
        <f>IFERROR(IF($B$2="Tonnes",AppQt.Data!S192,(AppQt.Data!S192*ozton*AppQt.Data!S$7)/1000000),"-")</f>
        <v>58.368918256228582</v>
      </c>
      <c r="X44" s="97">
        <f>IFERROR(IF($B$2="Tonnes",AppQt.Data!T192,(AppQt.Data!T192*ozton*AppQt.Data!T$7)/1000000),"-")</f>
        <v>66.471297100491356</v>
      </c>
      <c r="Y44" s="97">
        <f>IFERROR(IF($B$2="Tonnes",AppQt.Data!U192,(AppQt.Data!U192*ozton*AppQt.Data!U$7)/1000000),"-")</f>
        <v>48.92623877174843</v>
      </c>
      <c r="Z44" s="97">
        <f>IFERROR(IF($B$2="Tonnes",AppQt.Data!V192,(AppQt.Data!V192*ozton*AppQt.Data!V$7)/1000000),"-")</f>
        <v>61.531500322792198</v>
      </c>
      <c r="AA44" s="97">
        <f>IFERROR(IF($B$2="Tonnes",AppQt.Data!W192,(AppQt.Data!W192*ozton*AppQt.Data!W$7)/1000000),"-")</f>
        <v>62.303180544831108</v>
      </c>
      <c r="AB44" s="97">
        <f>IFERROR(IF($B$2="Tonnes",AppQt.Data!X192,(AppQt.Data!X192*ozton*AppQt.Data!X$7)/1000000),"-")</f>
        <v>86.658335425110195</v>
      </c>
      <c r="AC44" s="97">
        <f>IFERROR(IF($B$2="Tonnes",AppQt.Data!Y192,(AppQt.Data!Y192*ozton*AppQt.Data!Y$7)/1000000),"-")</f>
        <v>65.685752060915505</v>
      </c>
      <c r="AD44" s="97">
        <f>IFERROR(IF($B$2="Tonnes",AppQt.Data!Z192,(AppQt.Data!Z192*ozton*AppQt.Data!Z$7)/1000000),"-")</f>
        <v>74.663718958816304</v>
      </c>
      <c r="AE44" s="97">
        <f>IFERROR(IF($B$2="Tonnes",AppQt.Data!AA192,(AppQt.Data!AA192*ozton*AppQt.Data!AA$7)/1000000),"-")</f>
        <v>74.355702808967834</v>
      </c>
      <c r="AF44" s="97">
        <f>IFERROR(IF($B$2="Tonnes",AppQt.Data!AB192,(AppQt.Data!AB192*ozton*AppQt.Data!AB$7)/1000000),"-")</f>
        <v>96.219796634881334</v>
      </c>
      <c r="AG44" s="97">
        <f>IFERROR(IF($B$2="Tonnes",AppQt.Data!AC192,(AppQt.Data!AC192*ozton*AppQt.Data!AC$7)/1000000),"-")</f>
        <v>61.775379141659641</v>
      </c>
      <c r="AH44" s="97">
        <f>IFERROR(IF($B$2="Tonnes",AppQt.Data!AD192,(AppQt.Data!AD192*ozton*AppQt.Data!AD$7)/1000000),"-")</f>
        <v>67.217143307559553</v>
      </c>
      <c r="AI44" s="97">
        <f>IFERROR(IF($B$2="Tonnes",AppQt.Data!AE192,(AppQt.Data!AE192*ozton*AppQt.Data!AE$7)/1000000),"-")</f>
        <v>64.468098816119067</v>
      </c>
      <c r="AJ44" s="97">
        <f>IFERROR(IF($B$2="Tonnes",AppQt.Data!AF192,(AppQt.Data!AF192*ozton*AppQt.Data!AF$7)/1000000),"-")</f>
        <v>84.538148233161394</v>
      </c>
      <c r="AK44" s="97">
        <f>IFERROR(IF($B$2="Tonnes",AppQt.Data!AG192,(AppQt.Data!AG192*ozton*AppQt.Data!AG$7)/1000000),"-")</f>
        <v>60.837514457951386</v>
      </c>
      <c r="AL44" s="97">
        <f>IFERROR(IF($B$2="Tonnes",AppQt.Data!AH192,(AppQt.Data!AH192*ozton*AppQt.Data!AH$7)/1000000),"-")</f>
        <v>63.642991191042711</v>
      </c>
      <c r="AM44" s="97">
        <f>IFERROR(IF($B$2="Tonnes",AppQt.Data!AI192,(AppQt.Data!AI192*ozton*AppQt.Data!AI$7)/1000000),"-")</f>
        <v>70.714647409594818</v>
      </c>
      <c r="AN44" s="97">
        <f>IFERROR(IF($B$2="Tonnes",AppQt.Data!AJ192,(AppQt.Data!AJ192*ozton*AppQt.Data!AJ$7)/1000000),"-")</f>
        <v>88.307277839842243</v>
      </c>
      <c r="AO44" s="97">
        <f>IFERROR(IF($B$2="Tonnes",AppQt.Data!AK192,(AppQt.Data!AK192*ozton*AppQt.Data!AK$7)/1000000),"-")</f>
        <v>65.390252066617904</v>
      </c>
      <c r="AP44" s="97">
        <f>IFERROR(IF($B$2="Tonnes",AppQt.Data!AL192,(AppQt.Data!AL192*ozton*AppQt.Data!AL$7)/1000000),"-")</f>
        <v>68.427466236589112</v>
      </c>
      <c r="AQ44" s="97">
        <f>IFERROR(IF($B$2="Tonnes",AppQt.Data!AM192,(AppQt.Data!AM192*ozton*AppQt.Data!AM$7)/1000000),"-")</f>
        <v>61.878811118480485</v>
      </c>
      <c r="AR44" s="97">
        <f>IFERROR(IF($B$2="Tonnes",AppQt.Data!AN192,(AppQt.Data!AN192*ozton*AppQt.Data!AN$7)/1000000),"-")</f>
        <v>82.799766619054878</v>
      </c>
      <c r="AS44" s="97">
        <f>IFERROR(IF($B$2="Tonnes",AppQt.Data!AO192,(AppQt.Data!AO192*ozton*AppQt.Data!AO$7)/1000000),"-")</f>
        <v>62.75928188737214</v>
      </c>
      <c r="AT44" s="97">
        <f>IFERROR(IF($B$2="Tonnes",AppQt.Data!AP192,(AppQt.Data!AP192*ozton*AppQt.Data!AP$7)/1000000),"-")</f>
        <v>73.565204145786993</v>
      </c>
      <c r="AU44" s="97">
        <f>IFERROR(IF($B$2="Tonnes",AppQt.Data!AQ192,(AppQt.Data!AQ192*ozton*AppQt.Data!AQ$7)/1000000),"-")</f>
        <v>69.708321623874781</v>
      </c>
      <c r="AV44" s="97">
        <f>IFERROR(IF($B$2="Tonnes",AppQt.Data!AR192,(AppQt.Data!AR192*ozton*AppQt.Data!AR$7)/1000000),"-")</f>
        <v>84.108900608521111</v>
      </c>
      <c r="AW44" s="97">
        <f>IFERROR(IF($B$2="Tonnes",AppQt.Data!AS192,(AppQt.Data!AS192*ozton*AppQt.Data!AS$7)/1000000),"-")</f>
        <v>74.367302642020775</v>
      </c>
      <c r="AX44" s="97">
        <f>IFERROR(IF($B$2="Tonnes",AppQt.Data!AT192,(AppQt.Data!AT192*ozton*AppQt.Data!AT$7)/1000000),"-")</f>
        <v>75.712274157197157</v>
      </c>
      <c r="AY44" s="97">
        <f>IFERROR(IF($B$2="Tonnes",AppQt.Data!AU192,(AppQt.Data!AU192*ozton*AppQt.Data!AU$7)/1000000),"-")</f>
        <v>83.443946660446045</v>
      </c>
      <c r="AZ44" s="97">
        <f>IFERROR(IF($B$2="Tonnes",AppQt.Data!AV192,(AppQt.Data!AV192*ozton*AppQt.Data!AV$7)/1000000),"-")</f>
        <v>93.527122041316659</v>
      </c>
      <c r="BA44" s="97">
        <f>IFERROR(IF($B$2="Tonnes",AppQt.Data!AW192,(AppQt.Data!AW192*ozton*AppQt.Data!AW$7)/1000000),"-")</f>
        <v>73.738691962612137</v>
      </c>
      <c r="BB44" s="97">
        <f>IFERROR(IF($B$2="Tonnes",AppQt.Data!AX192,(AppQt.Data!AX192*ozton*AppQt.Data!AX$7)/1000000),"-")</f>
        <v>81.904639372744413</v>
      </c>
      <c r="BC44" s="97">
        <f>IFERROR(IF($B$2="Tonnes",AppQt.Data!AY192,(AppQt.Data!AY192*ozton*AppQt.Data!AY$7)/1000000),"-")</f>
        <v>76.73650494183056</v>
      </c>
      <c r="BD44" s="97">
        <f>IFERROR(IF($B$2="Tonnes",AppQt.Data!AZ192,(AppQt.Data!AZ192*ozton*AppQt.Data!AZ$7)/1000000),"-")</f>
        <v>100.08859943655716</v>
      </c>
      <c r="BE44" s="97">
        <f>IFERROR(IF($B$2="Tonnes",AppQt.Data!BA192,(AppQt.Data!BA192*ozton*AppQt.Data!BA$7)/1000000),"-")</f>
        <v>67.047716696984224</v>
      </c>
      <c r="BF44" s="97">
        <f>IFERROR(IF($B$2="Tonnes",AppQt.Data!BB192,(AppQt.Data!BB192*ozton*AppQt.Data!BB$7)/1000000),"-")</f>
        <v>37.036899535744425</v>
      </c>
      <c r="BG44" s="97">
        <f>IFERROR(IF($B$2="Tonnes",AppQt.Data!BC192,(AppQt.Data!BC192*ozton*AppQt.Data!BC$7)/1000000),"-")</f>
        <v>47.324801156487553</v>
      </c>
      <c r="BH44" s="97">
        <f>IFERROR(IF($B$2="Tonnes",AppQt.Data!BD192,(AppQt.Data!BD192*ozton*AppQt.Data!BD$7)/1000000),"-")</f>
        <v>69.098312103358438</v>
      </c>
      <c r="BI44" s="98" t="str">
        <f t="shared" si="3"/>
        <v>▼</v>
      </c>
      <c r="BJ44" s="132">
        <f t="shared" si="2"/>
        <v>-30.962854418641793</v>
      </c>
    </row>
    <row r="45" spans="1:62" ht="13.8">
      <c r="A45" s="50"/>
      <c r="B45" s="103" t="s">
        <v>142</v>
      </c>
      <c r="C45" s="101">
        <f>IFERROR(IF($B$2="Tonnes",AppAn.Data!L168,(AppAn.Data!L168*ozton*AppAn.Data!L$6)/1000000),"-")</f>
        <v>3261.3591579947006</v>
      </c>
      <c r="D45" s="101">
        <f>IFERROR(IF($B$2="Tonnes",AppAn.Data!M168,(AppAn.Data!M168*ozton*AppAn.Data!M$6)/1000000),"-")</f>
        <v>3606.4690227185938</v>
      </c>
      <c r="E45" s="101">
        <f>IFERROR(IF($B$2="Tonnes",AppAn.Data!N168,(AppAn.Data!N168*ozton*AppAn.Data!N$6)/1000000),"-")</f>
        <v>3479.1669765368033</v>
      </c>
      <c r="F45" s="101">
        <f>IFERROR(IF($B$2="Tonnes",AppAn.Data!O168,(AppAn.Data!O168*ozton*AppAn.Data!O$6)/1000000),"-")</f>
        <v>4456.8245452492911</v>
      </c>
      <c r="G45" s="101">
        <f>IFERROR(IF($B$2="Tonnes",AppAn.Data!P168,(AppAn.Data!P168*ozton*AppAn.Data!P$6)/1000000),"-")</f>
        <v>3599.6228737800407</v>
      </c>
      <c r="H45" s="101">
        <f>IFERROR(IF($B$2="Tonnes",AppAn.Data!Q168,(AppAn.Data!Q168*ozton*AppAn.Data!Q$6)/1000000),"-")</f>
        <v>3551.2020434116639</v>
      </c>
      <c r="I45" s="101">
        <f>IFERROR(IF($B$2="Tonnes",AppAn.Data!R168,(AppAn.Data!R168*ozton*AppAn.Data!R$6)/1000000),"-")</f>
        <v>3176.9502901981796</v>
      </c>
      <c r="J45" s="101">
        <f>IFERROR(IF($B$2="Tonnes",AppAn.Data!S168,(AppAn.Data!S168*ozton*AppAn.Data!S$6)/1000000),"-")</f>
        <v>3284.8711410596889</v>
      </c>
      <c r="K45" s="101">
        <f>IFERROR(IF($B$2="Tonnes",AppAn.Data!T168,(AppAn.Data!T168*ozton*AppAn.Data!T$6)/1000000),"-")</f>
        <v>3338.7038503584731</v>
      </c>
      <c r="L45" s="101">
        <f>IFERROR(IF($B$2="Tonnes",AppAn.Data!U168,(AppAn.Data!U168*ozton*AppAn.Data!U$6)/1000000),"-")</f>
        <v>2993.6409816860614</v>
      </c>
      <c r="M45" s="101">
        <f>IFERROR(IF($B$2="Tonnes",AppAn.Data!V168,(AppAn.Data!V168*ozton*AppAn.Data!V$6)/1000000),"-")</f>
        <v>2307.6894107334624</v>
      </c>
      <c r="N45" s="102" t="str">
        <f t="shared" si="0"/>
        <v>▼</v>
      </c>
      <c r="O45" s="133">
        <f t="shared" si="1"/>
        <v>-22.913621745192081</v>
      </c>
      <c r="P45" s="50"/>
      <c r="Q45" s="101">
        <f>IFERROR(IF($B$2="Tonnes",AppQt.Data!M193,(AppQt.Data!M193*ozton*AppQt.Data!M$7)/1000000),"-")</f>
        <v>786.99518576063053</v>
      </c>
      <c r="R45" s="101">
        <f>IFERROR(IF($B$2="Tonnes",AppQt.Data!N193,(AppQt.Data!N193*ozton*AppQt.Data!N$7)/1000000),"-")</f>
        <v>728.94059155992704</v>
      </c>
      <c r="S45" s="101">
        <f>IFERROR(IF($B$2="Tonnes",AppQt.Data!O193,(AppQt.Data!O193*ozton*AppQt.Data!O$7)/1000000),"-")</f>
        <v>840.89243202819057</v>
      </c>
      <c r="T45" s="101">
        <f>IFERROR(IF($B$2="Tonnes",AppQt.Data!P193,(AppQt.Data!P193*ozton*AppQt.Data!P$7)/1000000),"-")</f>
        <v>904.53094864595346</v>
      </c>
      <c r="U45" s="101">
        <f>IFERROR(IF($B$2="Tonnes",AppQt.Data!Q193,(AppQt.Data!Q193*ozton*AppQt.Data!Q$7)/1000000),"-")</f>
        <v>976.41416839928115</v>
      </c>
      <c r="V45" s="101">
        <f>IFERROR(IF($B$2="Tonnes",AppQt.Data!R193,(AppQt.Data!R193*ozton*AppQt.Data!R$7)/1000000),"-")</f>
        <v>856.57720775302005</v>
      </c>
      <c r="W45" s="101">
        <f>IFERROR(IF($B$2="Tonnes",AppQt.Data!S193,(AppQt.Data!S193*ozton*AppQt.Data!S$7)/1000000),"-")</f>
        <v>902.76711457407646</v>
      </c>
      <c r="X45" s="101">
        <f>IFERROR(IF($B$2="Tonnes",AppQt.Data!T193,(AppQt.Data!T193*ozton*AppQt.Data!T$7)/1000000),"-")</f>
        <v>870.7105319922166</v>
      </c>
      <c r="Y45" s="101">
        <f>IFERROR(IF($B$2="Tonnes",AppQt.Data!U193,(AppQt.Data!U193*ozton*AppQt.Data!U$7)/1000000),"-")</f>
        <v>887.57896093496583</v>
      </c>
      <c r="Z45" s="101">
        <f>IFERROR(IF($B$2="Tonnes",AppQt.Data!V193,(AppQt.Data!V193*ozton*AppQt.Data!V$7)/1000000),"-")</f>
        <v>795.89060296019625</v>
      </c>
      <c r="AA45" s="101">
        <f>IFERROR(IF($B$2="Tonnes",AppQt.Data!W193,(AppQt.Data!W193*ozton*AppQt.Data!W$7)/1000000),"-")</f>
        <v>822.64279870901964</v>
      </c>
      <c r="AB45" s="101">
        <f>IFERROR(IF($B$2="Tonnes",AppQt.Data!X193,(AppQt.Data!X193*ozton*AppQt.Data!X$7)/1000000),"-")</f>
        <v>973.05461393262021</v>
      </c>
      <c r="AC45" s="101">
        <f>IFERROR(IF($B$2="Tonnes",AppQt.Data!Y193,(AppQt.Data!Y193*ozton*AppQt.Data!Y$7)/1000000),"-")</f>
        <v>1059.117183615434</v>
      </c>
      <c r="AD45" s="101">
        <f>IFERROR(IF($B$2="Tonnes",AppQt.Data!Z193,(AppQt.Data!Z193*ozton*AppQt.Data!Z$7)/1000000),"-")</f>
        <v>1433.4519973130043</v>
      </c>
      <c r="AE45" s="101">
        <f>IFERROR(IF($B$2="Tonnes",AppQt.Data!AA193,(AppQt.Data!AA193*ozton*AppQt.Data!AA$7)/1000000),"-")</f>
        <v>975.71233204113844</v>
      </c>
      <c r="AF45" s="101">
        <f>IFERROR(IF($B$2="Tonnes",AppQt.Data!AB193,(AppQt.Data!AB193*ozton*AppQt.Data!AB$7)/1000000),"-")</f>
        <v>988.54303227971582</v>
      </c>
      <c r="AG45" s="101">
        <f>IFERROR(IF($B$2="Tonnes",AppQt.Data!AC193,(AppQt.Data!AC193*ozton*AppQt.Data!AC$7)/1000000),"-")</f>
        <v>919.94206207492721</v>
      </c>
      <c r="AH45" s="101">
        <f>IFERROR(IF($B$2="Tonnes",AppQt.Data!AD193,(AppQt.Data!AD193*ozton*AppQt.Data!AD$7)/1000000),"-")</f>
        <v>851.53684733457328</v>
      </c>
      <c r="AI45" s="101">
        <f>IFERROR(IF($B$2="Tonnes",AppQt.Data!AE193,(AppQt.Data!AE193*ozton*AppQt.Data!AE$7)/1000000),"-")</f>
        <v>850.82921747289731</v>
      </c>
      <c r="AJ45" s="101">
        <f>IFERROR(IF($B$2="Tonnes",AppQt.Data!AF193,(AppQt.Data!AF193*ozton*AppQt.Data!AF$7)/1000000),"-")</f>
        <v>977.31474689764286</v>
      </c>
      <c r="AK45" s="101">
        <f>IFERROR(IF($B$2="Tonnes",AppQt.Data!AG193,(AppQt.Data!AG193*ozton*AppQt.Data!AG$7)/1000000),"-")</f>
        <v>882.52310042878673</v>
      </c>
      <c r="AL45" s="101">
        <f>IFERROR(IF($B$2="Tonnes",AppQt.Data!AH193,(AppQt.Data!AH193*ozton*AppQt.Data!AH$7)/1000000),"-")</f>
        <v>751.47976113137452</v>
      </c>
      <c r="AM45" s="101">
        <f>IFERROR(IF($B$2="Tonnes",AppQt.Data!AI193,(AppQt.Data!AI193*ozton*AppQt.Data!AI$7)/1000000),"-")</f>
        <v>946.45920473490423</v>
      </c>
      <c r="AN45" s="101">
        <f>IFERROR(IF($B$2="Tonnes",AppQt.Data!AJ193,(AppQt.Data!AJ193*ozton*AppQt.Data!AJ$7)/1000000),"-")</f>
        <v>970.73997711659786</v>
      </c>
      <c r="AO45" s="101">
        <f>IFERROR(IF($B$2="Tonnes",AppQt.Data!AK193,(AppQt.Data!AK193*ozton*AppQt.Data!AK$7)/1000000),"-")</f>
        <v>763.74844932666065</v>
      </c>
      <c r="AP45" s="101">
        <f>IFERROR(IF($B$2="Tonnes",AppQt.Data!AL193,(AppQt.Data!AL193*ozton*AppQt.Data!AL$7)/1000000),"-")</f>
        <v>682.76753420039142</v>
      </c>
      <c r="AQ45" s="101">
        <f>IFERROR(IF($B$2="Tonnes",AppQt.Data!AM193,(AppQt.Data!AM193*ozton*AppQt.Data!AM$7)/1000000),"-")</f>
        <v>707.7140412446422</v>
      </c>
      <c r="AR45" s="101">
        <f>IFERROR(IF($B$2="Tonnes",AppQt.Data!AN193,(AppQt.Data!AN193*ozton*AppQt.Data!AN$7)/1000000),"-")</f>
        <v>1022.7202654264869</v>
      </c>
      <c r="AS45" s="101">
        <f>IFERROR(IF($B$2="Tonnes",AppQt.Data!AO193,(AppQt.Data!AO193*ozton*AppQt.Data!AO$7)/1000000),"-")</f>
        <v>832.84418973646984</v>
      </c>
      <c r="AT45" s="101">
        <f>IFERROR(IF($B$2="Tonnes",AppQt.Data!AP193,(AppQt.Data!AP193*ozton*AppQt.Data!AP$7)/1000000),"-")</f>
        <v>780.55922947144541</v>
      </c>
      <c r="AU45" s="101">
        <f>IFERROR(IF($B$2="Tonnes",AppQt.Data!AQ193,(AppQt.Data!AQ193*ozton*AppQt.Data!AQ$7)/1000000),"-")</f>
        <v>747.42432181899824</v>
      </c>
      <c r="AV45" s="101">
        <f>IFERROR(IF($B$2="Tonnes",AppQt.Data!AR193,(AppQt.Data!AR193*ozton*AppQt.Data!AR$7)/1000000),"-")</f>
        <v>924.0434000327748</v>
      </c>
      <c r="AW45" s="101">
        <f>IFERROR(IF($B$2="Tonnes",AppQt.Data!AS193,(AppQt.Data!AS193*ozton*AppQt.Data!AS$7)/1000000),"-")</f>
        <v>790.28480284804084</v>
      </c>
      <c r="AX45" s="101">
        <f>IFERROR(IF($B$2="Tonnes",AppQt.Data!AT193,(AppQt.Data!AT193*ozton*AppQt.Data!AT$7)/1000000),"-")</f>
        <v>770.12037382516826</v>
      </c>
      <c r="AY45" s="101">
        <f>IFERROR(IF($B$2="Tonnes",AppQt.Data!AU193,(AppQt.Data!AU193*ozton*AppQt.Data!AU$7)/1000000),"-")</f>
        <v>845.29518483823676</v>
      </c>
      <c r="AZ45" s="101">
        <f>IFERROR(IF($B$2="Tonnes",AppQt.Data!AV193,(AppQt.Data!AV193*ozton*AppQt.Data!AV$7)/1000000),"-")</f>
        <v>933.00348884702817</v>
      </c>
      <c r="BA45" s="101">
        <f>IFERROR(IF($B$2="Tonnes",AppQt.Data!AW193,(AppQt.Data!AW193*ozton*AppQt.Data!AW$7)/1000000),"-")</f>
        <v>792.33785609852873</v>
      </c>
      <c r="BB45" s="101">
        <f>IFERROR(IF($B$2="Tonnes",AppQt.Data!AX193,(AppQt.Data!AX193*ozton*AppQt.Data!AX$7)/1000000),"-")</f>
        <v>748.58246984600555</v>
      </c>
      <c r="BC45" s="101">
        <f>IFERROR(IF($B$2="Tonnes",AppQt.Data!AY193,(AppQt.Data!AY193*ozton*AppQt.Data!AY$7)/1000000),"-")</f>
        <v>617.38277392184591</v>
      </c>
      <c r="BD45" s="101">
        <f>IFERROR(IF($B$2="Tonnes",AppQt.Data!AZ193,(AppQt.Data!AZ193*ozton*AppQt.Data!AZ$7)/1000000),"-")</f>
        <v>835.33788181968225</v>
      </c>
      <c r="BE45" s="101">
        <f>IFERROR(IF($B$2="Tonnes",AppQt.Data!BA193,(AppQt.Data!BA193*ozton*AppQt.Data!BA$7)/1000000),"-")</f>
        <v>565.88219859088235</v>
      </c>
      <c r="BF45" s="101">
        <f>IFERROR(IF($B$2="Tonnes",AppQt.Data!BB193,(AppQt.Data!BB193*ozton*AppQt.Data!BB$7)/1000000),"-")</f>
        <v>400.13166074620153</v>
      </c>
      <c r="BG45" s="101">
        <f>IFERROR(IF($B$2="Tonnes",AppQt.Data!BC193,(AppQt.Data!BC193*ozton*AppQt.Data!BC$7)/1000000),"-")</f>
        <v>557.10987324170935</v>
      </c>
      <c r="BH45" s="101">
        <f>IFERROR(IF($B$2="Tonnes",AppQt.Data!BD193,(AppQt.Data!BD193*ozton*AppQt.Data!BD$7)/1000000),"-")</f>
        <v>784.56567815466963</v>
      </c>
      <c r="BI45" s="102" t="str">
        <f t="shared" si="3"/>
        <v>▼</v>
      </c>
      <c r="BJ45" s="133">
        <f t="shared" si="2"/>
        <v>-6.0780439592194142</v>
      </c>
    </row>
    <row r="46" spans="1:62">
      <c r="B46" s="6" t="s">
        <v>253</v>
      </c>
    </row>
  </sheetData>
  <conditionalFormatting sqref="B6:M45 Q6:BI45">
    <cfRule type="expression" dxfId="101" priority="20">
      <formula>MOD(ROW(),2)=1</formula>
    </cfRule>
  </conditionalFormatting>
  <conditionalFormatting sqref="BI6:BI45">
    <cfRule type="cellIs" dxfId="100" priority="18" operator="equal">
      <formula>$A$1</formula>
    </cfRule>
    <cfRule type="cellIs" dxfId="99" priority="19" operator="equal">
      <formula>$A$2</formula>
    </cfRule>
  </conditionalFormatting>
  <conditionalFormatting sqref="O6:O7 O9:O45">
    <cfRule type="expression" dxfId="98" priority="16">
      <formula>MOD(ROW(),2)=1</formula>
    </cfRule>
  </conditionalFormatting>
  <conditionalFormatting sqref="O6:O7 O9:O45">
    <cfRule type="cellIs" dxfId="97" priority="14" operator="greaterThan">
      <formula>0</formula>
    </cfRule>
    <cfRule type="cellIs" dxfId="96" priority="15" operator="lessThan">
      <formula>0</formula>
    </cfRule>
  </conditionalFormatting>
  <conditionalFormatting sqref="O8">
    <cfRule type="expression" dxfId="95" priority="13">
      <formula>MOD(ROW(),2)=1</formula>
    </cfRule>
  </conditionalFormatting>
  <conditionalFormatting sqref="O8">
    <cfRule type="cellIs" dxfId="94" priority="11" operator="greaterThan">
      <formula>0</formula>
    </cfRule>
    <cfRule type="cellIs" dxfId="93" priority="12" operator="lessThan">
      <formula>0</formula>
    </cfRule>
  </conditionalFormatting>
  <conditionalFormatting sqref="BJ6:BJ7 BJ9:BJ45">
    <cfRule type="expression" dxfId="92" priority="10">
      <formula>MOD(ROW(),2)=1</formula>
    </cfRule>
  </conditionalFormatting>
  <conditionalFormatting sqref="BJ6:BJ7 BJ9:BJ45">
    <cfRule type="cellIs" dxfId="91" priority="8" operator="greaterThan">
      <formula>0</formula>
    </cfRule>
    <cfRule type="cellIs" dxfId="90" priority="9" operator="lessThan">
      <formula>0</formula>
    </cfRule>
  </conditionalFormatting>
  <conditionalFormatting sqref="BJ8">
    <cfRule type="expression" dxfId="89" priority="7">
      <formula>MOD(ROW(),2)=1</formula>
    </cfRule>
  </conditionalFormatting>
  <conditionalFormatting sqref="BJ8">
    <cfRule type="cellIs" dxfId="88" priority="5" operator="greaterThan">
      <formula>0</formula>
    </cfRule>
    <cfRule type="cellIs" dxfId="87" priority="6" operator="lessThan">
      <formula>0</formula>
    </cfRule>
  </conditionalFormatting>
  <conditionalFormatting sqref="N6:N45">
    <cfRule type="expression" dxfId="86" priority="4">
      <formula>MOD(ROW(),2)=1</formula>
    </cfRule>
  </conditionalFormatting>
  <conditionalFormatting sqref="N6:N45">
    <cfRule type="cellIs" dxfId="85" priority="2" operator="equal">
      <formula>$A$1</formula>
    </cfRule>
    <cfRule type="cellIs" dxfId="84" priority="3" operator="equal">
      <formula>$A$2</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1700-000000000000}">
          <x14:formula1>
            <xm:f>AppQt.Data!$B$2:$B$3</xm:f>
          </x14:formula1>
          <xm:sqref>B2:C2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34">
    <tabColor rgb="FF866F95"/>
  </sheetPr>
  <dimension ref="A1:M45"/>
  <sheetViews>
    <sheetView showGridLines="0" zoomScaleNormal="100" workbookViewId="0">
      <selection activeCell="M8" sqref="M8"/>
    </sheetView>
  </sheetViews>
  <sheetFormatPr defaultRowHeight="13.2"/>
  <cols>
    <col min="1" max="1" width="9.21875" style="73"/>
    <col min="2" max="2" width="24.5546875" customWidth="1"/>
    <col min="18" max="18" width="3.5546875" customWidth="1"/>
  </cols>
  <sheetData>
    <row r="1" spans="1:13" ht="13.8">
      <c r="A1" s="48" t="s">
        <v>183</v>
      </c>
    </row>
    <row r="2" spans="1:13" s="73" customFormat="1" ht="13.8">
      <c r="A2" s="49" t="s">
        <v>184</v>
      </c>
    </row>
    <row r="4" spans="1:13">
      <c r="B4" s="1" t="s">
        <v>197</v>
      </c>
      <c r="C4" s="1"/>
      <c r="D4" s="1"/>
      <c r="E4" s="1"/>
      <c r="F4" s="1"/>
      <c r="G4" s="1"/>
      <c r="H4" s="1"/>
      <c r="I4" s="1"/>
      <c r="J4" s="1"/>
      <c r="K4" s="1"/>
      <c r="L4" s="1"/>
      <c r="M4" s="1"/>
    </row>
    <row r="5" spans="1:13" s="56" customFormat="1" ht="38.25" customHeight="1">
      <c r="A5" s="74"/>
      <c r="B5" s="85"/>
      <c r="C5" s="76">
        <v>2010</v>
      </c>
      <c r="D5" s="76">
        <v>2011</v>
      </c>
      <c r="E5" s="76">
        <v>2012</v>
      </c>
      <c r="F5" s="76">
        <v>2013</v>
      </c>
      <c r="G5" s="76">
        <v>2014</v>
      </c>
      <c r="H5" s="76">
        <v>2015</v>
      </c>
      <c r="I5" s="76">
        <v>2016</v>
      </c>
      <c r="J5" s="76">
        <v>2017</v>
      </c>
      <c r="K5" s="76">
        <v>2018</v>
      </c>
      <c r="L5" s="76">
        <v>2019</v>
      </c>
      <c r="M5" s="76">
        <v>2020</v>
      </c>
    </row>
    <row r="6" spans="1:13">
      <c r="A6" s="50"/>
      <c r="B6" s="89" t="s">
        <v>63</v>
      </c>
      <c r="C6" s="87">
        <v>0.81157529903318093</v>
      </c>
      <c r="D6" s="87">
        <v>0.77903778443343286</v>
      </c>
      <c r="E6" s="87">
        <v>0.72220212223065172</v>
      </c>
      <c r="F6" s="87">
        <v>0.74839693127369233</v>
      </c>
      <c r="G6" s="87">
        <v>0.64329344148486733</v>
      </c>
      <c r="H6" s="87">
        <v>0.65430464249988973</v>
      </c>
      <c r="I6" s="87">
        <v>0.50289163539919912</v>
      </c>
      <c r="J6" s="87">
        <v>0.57611157036106297</v>
      </c>
      <c r="K6" s="87">
        <v>0.56217489094365081</v>
      </c>
      <c r="L6" s="87">
        <v>0.50482179858020693</v>
      </c>
      <c r="M6" s="87">
        <v>0.32307981403980618</v>
      </c>
    </row>
    <row r="7" spans="1:13">
      <c r="A7" s="50"/>
      <c r="B7" s="91" t="s">
        <v>64</v>
      </c>
      <c r="C7" s="87">
        <v>0.19699237254563604</v>
      </c>
      <c r="D7" s="87">
        <v>0.2278600278947516</v>
      </c>
      <c r="E7" s="87">
        <v>0.2201675379436776</v>
      </c>
      <c r="F7" s="87">
        <v>0.24240356733185708</v>
      </c>
      <c r="G7" s="87">
        <v>0.1921680882542641</v>
      </c>
      <c r="H7" s="87">
        <v>0.19823968933845681</v>
      </c>
      <c r="I7" s="87">
        <v>0.21824593214802201</v>
      </c>
      <c r="J7" s="87">
        <v>0.22776851390039662</v>
      </c>
      <c r="K7" s="87">
        <v>0.19990204533356185</v>
      </c>
      <c r="L7" s="87">
        <v>0.18579776543443097</v>
      </c>
      <c r="M7" s="87">
        <v>0.13789002818981005</v>
      </c>
    </row>
    <row r="8" spans="1:13">
      <c r="A8" s="50"/>
      <c r="B8" s="89" t="s">
        <v>134</v>
      </c>
      <c r="C8" s="87">
        <v>0</v>
      </c>
      <c r="D8" s="87">
        <v>0</v>
      </c>
      <c r="E8" s="87">
        <v>0</v>
      </c>
      <c r="F8" s="87">
        <v>0</v>
      </c>
      <c r="G8" s="87">
        <v>0.43919406865341093</v>
      </c>
      <c r="H8" s="87">
        <v>0.5084827816464752</v>
      </c>
      <c r="I8" s="87">
        <v>0.49384979955666636</v>
      </c>
      <c r="J8" s="87">
        <v>0.52142392417459427</v>
      </c>
      <c r="K8" s="87">
        <v>0.4432289737425012</v>
      </c>
      <c r="L8" s="87">
        <v>0.36174144472641379</v>
      </c>
      <c r="M8" s="87">
        <v>0.19475447650720246</v>
      </c>
    </row>
    <row r="9" spans="1:13">
      <c r="A9" s="50"/>
      <c r="B9" s="93" t="s">
        <v>65</v>
      </c>
      <c r="C9" s="87" t="s">
        <v>125</v>
      </c>
      <c r="D9" s="87" t="s">
        <v>125</v>
      </c>
      <c r="E9" s="87" t="s">
        <v>125</v>
      </c>
      <c r="F9" s="87" t="s">
        <v>125</v>
      </c>
      <c r="G9" s="87" t="s">
        <v>125</v>
      </c>
      <c r="H9" s="87" t="s">
        <v>125</v>
      </c>
      <c r="I9" s="87" t="s">
        <v>125</v>
      </c>
      <c r="J9" s="87" t="s">
        <v>125</v>
      </c>
      <c r="K9" s="87" t="s">
        <v>125</v>
      </c>
      <c r="L9" s="87" t="s">
        <v>125</v>
      </c>
      <c r="M9" s="87" t="s">
        <v>125</v>
      </c>
    </row>
    <row r="10" spans="1:13">
      <c r="A10" s="50"/>
      <c r="B10" s="94" t="s">
        <v>256</v>
      </c>
      <c r="C10" s="87">
        <v>0.48156986341771479</v>
      </c>
      <c r="D10" s="87">
        <v>0.60583752794682644</v>
      </c>
      <c r="E10" s="87">
        <v>0.63242000230593343</v>
      </c>
      <c r="F10" s="87">
        <v>0.98881938044497431</v>
      </c>
      <c r="G10" s="87">
        <v>0.73495472600525913</v>
      </c>
      <c r="H10" s="87">
        <v>0.72423630327214716</v>
      </c>
      <c r="I10" s="87">
        <v>0.67213735635733829</v>
      </c>
      <c r="J10" s="87">
        <v>0.69891864215538702</v>
      </c>
      <c r="K10" s="87">
        <v>0.71260013793763011</v>
      </c>
      <c r="L10" s="87">
        <v>0.60649832217824651</v>
      </c>
      <c r="M10" s="87">
        <v>0.43773482789855983</v>
      </c>
    </row>
    <row r="11" spans="1:13">
      <c r="A11" s="50"/>
      <c r="B11" s="94" t="s">
        <v>259</v>
      </c>
      <c r="C11" s="87">
        <v>3.4301688815289708</v>
      </c>
      <c r="D11" s="87">
        <v>6.1606424291874715</v>
      </c>
      <c r="E11" s="87">
        <v>6.923901380453688</v>
      </c>
      <c r="F11" s="87">
        <v>11.859849535431978</v>
      </c>
      <c r="G11" s="87">
        <v>8.4698745346753075</v>
      </c>
      <c r="H11" s="87">
        <v>7.2294117647058833</v>
      </c>
      <c r="I11" s="87">
        <v>5.8092977497627762</v>
      </c>
      <c r="J11" s="87">
        <v>6.2030029418588963</v>
      </c>
      <c r="K11" s="87">
        <v>6.9619223460192359</v>
      </c>
      <c r="L11" s="87">
        <v>5.262063668852214</v>
      </c>
      <c r="M11" s="87">
        <v>2.3564526803441432</v>
      </c>
    </row>
    <row r="12" spans="1:13">
      <c r="A12" s="50"/>
      <c r="B12" s="94" t="s">
        <v>257</v>
      </c>
      <c r="C12" s="87">
        <v>0.27329427729701206</v>
      </c>
      <c r="D12" s="87">
        <v>0.55794690466853814</v>
      </c>
      <c r="E12" s="87">
        <v>0.53046699672574393</v>
      </c>
      <c r="F12" s="87">
        <v>0.80258232745993185</v>
      </c>
      <c r="G12" s="87">
        <v>0.72373631504748892</v>
      </c>
      <c r="H12" s="87">
        <v>0.58565050442660782</v>
      </c>
      <c r="I12" s="87">
        <v>0.5446405960820303</v>
      </c>
      <c r="J12" s="87">
        <v>0.51632297662841609</v>
      </c>
      <c r="K12" s="87">
        <v>0.50557531177220449</v>
      </c>
      <c r="L12" s="87">
        <v>0.45824683302969954</v>
      </c>
      <c r="M12" s="87">
        <v>0.45916077401871536</v>
      </c>
    </row>
    <row r="13" spans="1:13">
      <c r="A13" s="50"/>
      <c r="B13" s="89" t="s">
        <v>69</v>
      </c>
      <c r="C13" s="87">
        <v>-0.14934373784297028</v>
      </c>
      <c r="D13" s="87">
        <v>-0.28442090047925217</v>
      </c>
      <c r="E13" s="87">
        <v>4.0293963209654997E-2</v>
      </c>
      <c r="F13" s="87">
        <v>0.16392754420859887</v>
      </c>
      <c r="G13" s="87">
        <v>0.10784245245557091</v>
      </c>
      <c r="H13" s="87">
        <v>0.25730338817493681</v>
      </c>
      <c r="I13" s="87">
        <v>0.26801253866630192</v>
      </c>
      <c r="J13" s="87">
        <v>0.10516171543219498</v>
      </c>
      <c r="K13" s="87">
        <v>0.22898597365032894</v>
      </c>
      <c r="L13" s="87">
        <v>-2.4688946155945562E-2</v>
      </c>
      <c r="M13" s="87">
        <v>3.5849002818169565E-2</v>
      </c>
    </row>
    <row r="14" spans="1:13">
      <c r="A14" s="50"/>
      <c r="B14" s="89" t="s">
        <v>70</v>
      </c>
      <c r="C14" s="87">
        <v>0.21277026530082024</v>
      </c>
      <c r="D14" s="87">
        <v>0.25131721946212293</v>
      </c>
      <c r="E14" s="87">
        <v>0.2512681181870649</v>
      </c>
      <c r="F14" s="87">
        <v>0.35412352416577653</v>
      </c>
      <c r="G14" s="87">
        <v>0.25135409294923189</v>
      </c>
      <c r="H14" s="87">
        <v>0.23091185060565622</v>
      </c>
      <c r="I14" s="87">
        <v>0.23008257630178011</v>
      </c>
      <c r="J14" s="87">
        <v>0.22493726969153188</v>
      </c>
      <c r="K14" s="87">
        <v>0.24245857956120204</v>
      </c>
      <c r="L14" s="87">
        <v>0.20436991437718877</v>
      </c>
      <c r="M14" s="87">
        <v>0.13953608504593454</v>
      </c>
    </row>
    <row r="15" spans="1:13">
      <c r="A15" s="50"/>
      <c r="B15" s="89" t="s">
        <v>71</v>
      </c>
      <c r="C15" s="87">
        <v>0.59309783911673786</v>
      </c>
      <c r="D15" s="87">
        <v>0.70193887891688767</v>
      </c>
      <c r="E15" s="87">
        <v>0.69970043501469381</v>
      </c>
      <c r="F15" s="87">
        <v>0.94653121519413841</v>
      </c>
      <c r="G15" s="87">
        <v>0.87455126319159382</v>
      </c>
      <c r="H15" s="87">
        <v>0.70896984449304101</v>
      </c>
      <c r="I15" s="87">
        <v>0.6121923166651021</v>
      </c>
      <c r="J15" s="87">
        <v>0.59514296183942728</v>
      </c>
      <c r="K15" s="87">
        <v>0.58418257056389344</v>
      </c>
      <c r="L15" s="87">
        <v>0.54034560019643352</v>
      </c>
      <c r="M15" s="87">
        <v>0.39617855627613796</v>
      </c>
    </row>
    <row r="16" spans="1:13">
      <c r="A16" s="50"/>
      <c r="B16" s="89" t="s">
        <v>72</v>
      </c>
      <c r="C16" s="87">
        <v>1.9496300011703076</v>
      </c>
      <c r="D16" s="87">
        <v>2.5182643127097899</v>
      </c>
      <c r="E16" s="87">
        <v>2.790288731877641</v>
      </c>
      <c r="F16" s="87">
        <v>3.8621702013294898</v>
      </c>
      <c r="G16" s="87">
        <v>3.7519129736401746</v>
      </c>
      <c r="H16" s="87">
        <v>3.2631258927968152</v>
      </c>
      <c r="I16" s="87">
        <v>3.0492653630191304</v>
      </c>
      <c r="J16" s="87">
        <v>2.9636501422275257</v>
      </c>
      <c r="K16" s="87">
        <v>2.9058075738437243</v>
      </c>
      <c r="L16" s="87">
        <v>2.6262272089761574</v>
      </c>
      <c r="M16" s="87">
        <v>1.6357019064124783</v>
      </c>
    </row>
    <row r="17" spans="1:13">
      <c r="A17" s="50"/>
      <c r="B17" s="89" t="s">
        <v>258</v>
      </c>
      <c r="C17" s="87">
        <v>0.38683200354630221</v>
      </c>
      <c r="D17" s="87">
        <v>0.53183443849492851</v>
      </c>
      <c r="E17" s="87">
        <v>0.55716803138812898</v>
      </c>
      <c r="F17" s="87">
        <v>0.80915231687124467</v>
      </c>
      <c r="G17" s="87">
        <v>0.78171369736142027</v>
      </c>
      <c r="H17" s="87">
        <v>0.89268842497304712</v>
      </c>
      <c r="I17" s="87">
        <v>0.76437971025811235</v>
      </c>
      <c r="J17" s="87">
        <v>0.80210807600950118</v>
      </c>
      <c r="K17" s="87">
        <v>0.79412354913093175</v>
      </c>
      <c r="L17" s="87">
        <v>0.75307973466901312</v>
      </c>
      <c r="M17" s="87">
        <v>0.68341669724416287</v>
      </c>
    </row>
    <row r="18" spans="1:13">
      <c r="A18" s="50"/>
      <c r="B18" s="89" t="s">
        <v>74</v>
      </c>
      <c r="C18" s="87">
        <v>1.0610180280697856</v>
      </c>
      <c r="D18" s="87">
        <v>1.6819681127469324</v>
      </c>
      <c r="E18" s="87">
        <v>1.6217977019662977</v>
      </c>
      <c r="F18" s="87">
        <v>2.2570428864920395</v>
      </c>
      <c r="G18" s="87">
        <v>1.5885533102470817</v>
      </c>
      <c r="H18" s="87">
        <v>1.3127612613694242</v>
      </c>
      <c r="I18" s="87">
        <v>1.1820618168528281</v>
      </c>
      <c r="J18" s="87">
        <v>1.0896829783085031</v>
      </c>
      <c r="K18" s="87">
        <v>1.1602665114767625</v>
      </c>
      <c r="L18" s="87">
        <v>0.66783556673279409</v>
      </c>
      <c r="M18" s="87">
        <v>-1.1675658687652923</v>
      </c>
    </row>
    <row r="19" spans="1:13">
      <c r="A19" s="50"/>
      <c r="B19" s="89" t="s">
        <v>75</v>
      </c>
      <c r="C19" s="87">
        <v>0.93587721999299933</v>
      </c>
      <c r="D19" s="87">
        <v>1.1637593160783648</v>
      </c>
      <c r="E19" s="87">
        <v>0.93820017425269908</v>
      </c>
      <c r="F19" s="87">
        <v>1.0980260444139107</v>
      </c>
      <c r="G19" s="87">
        <v>0.72671565955034134</v>
      </c>
      <c r="H19" s="87">
        <v>0.68422339685143019</v>
      </c>
      <c r="I19" s="87">
        <v>0.62289594172703977</v>
      </c>
      <c r="J19" s="87">
        <v>0.56944303135073071</v>
      </c>
      <c r="K19" s="87">
        <v>0.62261385856598406</v>
      </c>
      <c r="L19" s="87">
        <v>0.58436800306347836</v>
      </c>
      <c r="M19" s="87">
        <v>0.40871051021697336</v>
      </c>
    </row>
    <row r="20" spans="1:13">
      <c r="A20" s="50"/>
      <c r="B20" s="93" t="s">
        <v>102</v>
      </c>
      <c r="C20" s="87" t="s">
        <v>125</v>
      </c>
      <c r="D20" s="87" t="s">
        <v>125</v>
      </c>
      <c r="E20" s="87" t="s">
        <v>125</v>
      </c>
      <c r="F20" s="87" t="s">
        <v>125</v>
      </c>
      <c r="G20" s="87" t="s">
        <v>125</v>
      </c>
      <c r="H20" s="87" t="s">
        <v>125</v>
      </c>
      <c r="I20" s="87" t="s">
        <v>125</v>
      </c>
      <c r="J20" s="87" t="s">
        <v>125</v>
      </c>
      <c r="K20" s="87" t="s">
        <v>125</v>
      </c>
      <c r="L20" s="87" t="s">
        <v>125</v>
      </c>
      <c r="M20" s="87" t="s">
        <v>125</v>
      </c>
    </row>
    <row r="21" spans="1:13">
      <c r="A21" s="50"/>
      <c r="B21" s="94" t="s">
        <v>77</v>
      </c>
      <c r="C21" s="87">
        <v>3.0643280598627096</v>
      </c>
      <c r="D21" s="87">
        <v>2.5533029397586211</v>
      </c>
      <c r="E21" s="87">
        <v>2.2581870290506982</v>
      </c>
      <c r="F21" s="87">
        <v>2.8246908713922458</v>
      </c>
      <c r="G21" s="87">
        <v>2.769429001679502</v>
      </c>
      <c r="H21" s="87">
        <v>2.7180299861213606</v>
      </c>
      <c r="I21" s="87">
        <v>1.8942895753777267</v>
      </c>
      <c r="J21" s="87">
        <v>1.6673112307944411</v>
      </c>
      <c r="K21" s="87">
        <v>1.4830754263763941</v>
      </c>
      <c r="L21" s="87">
        <v>1.370137566433199</v>
      </c>
      <c r="M21" s="87">
        <v>0.97030607377873901</v>
      </c>
    </row>
    <row r="22" spans="1:13">
      <c r="A22" s="50"/>
      <c r="B22" s="94" t="s">
        <v>78</v>
      </c>
      <c r="C22" s="87">
        <v>9.3067572286939875</v>
      </c>
      <c r="D22" s="87">
        <v>8.0148023634394256</v>
      </c>
      <c r="E22" s="87">
        <v>6.8461240283186005</v>
      </c>
      <c r="F22" s="87">
        <v>8.6897137078637066</v>
      </c>
      <c r="G22" s="87">
        <v>7.0903577221020857</v>
      </c>
      <c r="H22" s="87">
        <v>6.2789306551556114</v>
      </c>
      <c r="I22" s="87">
        <v>5.1975945671112793</v>
      </c>
      <c r="J22" s="87">
        <v>5.1515061894538379</v>
      </c>
      <c r="K22" s="87">
        <v>4.0215708651678401</v>
      </c>
      <c r="L22" s="87">
        <v>3.6339494384607751</v>
      </c>
      <c r="M22" s="87">
        <v>2.4095046276412795</v>
      </c>
    </row>
    <row r="23" spans="1:13">
      <c r="A23" s="50"/>
      <c r="B23" s="94" t="s">
        <v>79</v>
      </c>
      <c r="C23" s="87">
        <v>2.8824811682776699</v>
      </c>
      <c r="D23" s="87">
        <v>2.6124760728756762</v>
      </c>
      <c r="E23" s="87">
        <v>2.4442650651802871</v>
      </c>
      <c r="F23" s="87">
        <v>3.980713415627172</v>
      </c>
      <c r="G23" s="87">
        <v>4.3981781410277474</v>
      </c>
      <c r="H23" s="87">
        <v>3.8646094151087742</v>
      </c>
      <c r="I23" s="87">
        <v>3.4699372958731813</v>
      </c>
      <c r="J23" s="87">
        <v>3.7194014530864701</v>
      </c>
      <c r="K23" s="87">
        <v>3.6786133907848635</v>
      </c>
      <c r="L23" s="87">
        <v>3.3375394907036569</v>
      </c>
      <c r="M23" s="87">
        <v>2.6689915965701672</v>
      </c>
    </row>
    <row r="24" spans="1:13">
      <c r="A24" s="50"/>
      <c r="B24" s="94" t="s">
        <v>80</v>
      </c>
      <c r="C24" s="87">
        <v>0.70317601344283942</v>
      </c>
      <c r="D24" s="87">
        <v>0.45217976230130436</v>
      </c>
      <c r="E24" s="87">
        <v>0.53583580048115154</v>
      </c>
      <c r="F24" s="87">
        <v>0.62370861467426475</v>
      </c>
      <c r="G24" s="87">
        <v>0.58914016044415052</v>
      </c>
      <c r="H24" s="87">
        <v>0.48510466520366013</v>
      </c>
      <c r="I24" s="87">
        <v>0.3099642362527445</v>
      </c>
      <c r="J24" s="87">
        <v>0.25689650425157284</v>
      </c>
      <c r="K24" s="87">
        <v>0.28041232183600684</v>
      </c>
      <c r="L24" s="87">
        <v>0.29168875777977743</v>
      </c>
      <c r="M24" s="87">
        <v>0.21599859778273164</v>
      </c>
    </row>
    <row r="25" spans="1:13">
      <c r="A25" s="50"/>
      <c r="B25" s="94" t="s">
        <v>260</v>
      </c>
      <c r="C25" s="87">
        <v>1.1460036261651205</v>
      </c>
      <c r="D25" s="87">
        <v>1.3060829304089838</v>
      </c>
      <c r="E25" s="87">
        <v>1.3432247055485516</v>
      </c>
      <c r="F25" s="87">
        <v>1.6595875897362296</v>
      </c>
      <c r="G25" s="87">
        <v>0.96035736113419623</v>
      </c>
      <c r="H25" s="87">
        <v>0.84695092325869248</v>
      </c>
      <c r="I25" s="87">
        <v>0.56101285822400804</v>
      </c>
      <c r="J25" s="87">
        <v>0.79256138289344114</v>
      </c>
      <c r="K25" s="87">
        <v>1.1067410868289735</v>
      </c>
      <c r="L25" s="87">
        <v>0.83621630926677049</v>
      </c>
      <c r="M25" s="87">
        <v>0.66858952929470272</v>
      </c>
    </row>
    <row r="26" spans="1:13">
      <c r="A26" s="50"/>
      <c r="B26" s="94" t="s">
        <v>82</v>
      </c>
      <c r="C26" s="87" t="s">
        <v>125</v>
      </c>
      <c r="D26" s="87" t="s">
        <v>125</v>
      </c>
      <c r="E26" s="87" t="s">
        <v>125</v>
      </c>
      <c r="F26" s="87" t="s">
        <v>125</v>
      </c>
      <c r="G26" s="87" t="s">
        <v>125</v>
      </c>
      <c r="H26" s="87" t="s">
        <v>125</v>
      </c>
      <c r="I26" s="87" t="s">
        <v>125</v>
      </c>
      <c r="J26" s="87" t="s">
        <v>125</v>
      </c>
      <c r="K26" s="87" t="s">
        <v>125</v>
      </c>
      <c r="L26" s="87" t="s">
        <v>125</v>
      </c>
      <c r="M26" s="87" t="s">
        <v>125</v>
      </c>
    </row>
    <row r="27" spans="1:13">
      <c r="A27" s="50"/>
      <c r="B27" s="89" t="s">
        <v>83</v>
      </c>
      <c r="C27" s="87">
        <v>1.4751755582282222</v>
      </c>
      <c r="D27" s="87">
        <v>1.9475306160953458</v>
      </c>
      <c r="E27" s="87">
        <v>1.5067412935897904</v>
      </c>
      <c r="F27" s="87">
        <v>2.4010573707129832</v>
      </c>
      <c r="G27" s="87">
        <v>1.50187435850145</v>
      </c>
      <c r="H27" s="87">
        <v>0.91595955536921014</v>
      </c>
      <c r="I27" s="87">
        <v>0.87857042296972299</v>
      </c>
      <c r="J27" s="87">
        <v>1.1578895981110906</v>
      </c>
      <c r="K27" s="87">
        <v>0.90447364639772165</v>
      </c>
      <c r="L27" s="87">
        <v>1.0779364335758674</v>
      </c>
      <c r="M27" s="87">
        <v>1.7459590063124963</v>
      </c>
    </row>
    <row r="28" spans="1:13">
      <c r="A28" s="50"/>
      <c r="B28" s="89" t="s">
        <v>84</v>
      </c>
      <c r="C28" s="87">
        <v>0.42229479738553261</v>
      </c>
      <c r="D28" s="87">
        <v>0.44983108397191474</v>
      </c>
      <c r="E28" s="87">
        <v>0.47197433169764308</v>
      </c>
      <c r="F28" s="87">
        <v>0.55478448208356823</v>
      </c>
      <c r="G28" s="87">
        <v>0.51614527622468287</v>
      </c>
      <c r="H28" s="87">
        <v>0.32718988809558236</v>
      </c>
      <c r="I28" s="87">
        <v>0.28608523283236692</v>
      </c>
      <c r="J28" s="87">
        <v>0.28780112275335257</v>
      </c>
      <c r="K28" s="87">
        <v>0.31069549987694328</v>
      </c>
      <c r="L28" s="87">
        <v>0.32781002831200351</v>
      </c>
      <c r="M28" s="87">
        <v>0.26070499003423203</v>
      </c>
    </row>
    <row r="29" spans="1:13">
      <c r="A29" s="50"/>
      <c r="B29" s="93" t="s">
        <v>86</v>
      </c>
      <c r="C29" s="87" t="s">
        <v>125</v>
      </c>
      <c r="D29" s="87" t="s">
        <v>125</v>
      </c>
      <c r="E29" s="87" t="s">
        <v>125</v>
      </c>
      <c r="F29" s="87" t="s">
        <v>125</v>
      </c>
      <c r="G29" s="87" t="s">
        <v>125</v>
      </c>
      <c r="H29" s="87" t="s">
        <v>125</v>
      </c>
      <c r="I29" s="87" t="s">
        <v>125</v>
      </c>
      <c r="J29" s="87" t="s">
        <v>125</v>
      </c>
      <c r="K29" s="87" t="s">
        <v>125</v>
      </c>
      <c r="L29" s="87" t="s">
        <v>125</v>
      </c>
      <c r="M29" s="87" t="s">
        <v>125</v>
      </c>
    </row>
    <row r="30" spans="1:13">
      <c r="A30" s="50"/>
      <c r="B30" s="94" t="s">
        <v>87</v>
      </c>
      <c r="C30" s="87">
        <v>0.73186809902614813</v>
      </c>
      <c r="D30" s="87">
        <v>0.63637082657812638</v>
      </c>
      <c r="E30" s="87">
        <v>0.50995120797208926</v>
      </c>
      <c r="F30" s="87">
        <v>0.59372781864360424</v>
      </c>
      <c r="G30" s="87">
        <v>0.51719932633930621</v>
      </c>
      <c r="H30" s="87">
        <v>0.59394182178868882</v>
      </c>
      <c r="I30" s="87">
        <v>0.65026391115642135</v>
      </c>
      <c r="J30" s="87">
        <v>0.48860101515501131</v>
      </c>
      <c r="K30" s="87">
        <v>0.47247252567119863</v>
      </c>
      <c r="L30" s="87">
        <v>0.45911014552616625</v>
      </c>
      <c r="M30" s="87">
        <v>0.55935724660894148</v>
      </c>
    </row>
    <row r="31" spans="1:13">
      <c r="A31" s="50"/>
      <c r="B31" s="94" t="s">
        <v>88</v>
      </c>
      <c r="C31" s="87">
        <v>0.6018637298650138</v>
      </c>
      <c r="D31" s="87">
        <v>0.599452183058513</v>
      </c>
      <c r="E31" s="87">
        <v>0.50733651813587544</v>
      </c>
      <c r="F31" s="87">
        <v>0.56078660027408578</v>
      </c>
      <c r="G31" s="87">
        <v>0.5187638117047455</v>
      </c>
      <c r="H31" s="87">
        <v>0.49149724059730182</v>
      </c>
      <c r="I31" s="87">
        <v>0.49745025901539469</v>
      </c>
      <c r="J31" s="87">
        <v>0.46621398168681516</v>
      </c>
      <c r="K31" s="87">
        <v>0.44507557820902865</v>
      </c>
      <c r="L31" s="87">
        <v>0.46369649061076218</v>
      </c>
      <c r="M31" s="87">
        <v>0.53618665006710353</v>
      </c>
    </row>
    <row r="32" spans="1:13">
      <c r="A32" s="50"/>
      <c r="B32" s="94" t="s">
        <v>89</v>
      </c>
      <c r="C32" s="87">
        <v>0.2407580578335855</v>
      </c>
      <c r="D32" s="87">
        <v>0.18894350412212152</v>
      </c>
      <c r="E32" s="87">
        <v>0.15652404567144526</v>
      </c>
      <c r="F32" s="87">
        <v>0.15472591683551909</v>
      </c>
      <c r="G32" s="87">
        <v>0.14943243604804143</v>
      </c>
      <c r="H32" s="87">
        <v>0.15604708531641681</v>
      </c>
      <c r="I32" s="87">
        <v>0.1477913490151401</v>
      </c>
      <c r="J32" s="87">
        <v>0.15475772066513552</v>
      </c>
      <c r="K32" s="87">
        <v>0.14961239741111296</v>
      </c>
      <c r="L32" s="87">
        <v>0.14162112876440341</v>
      </c>
      <c r="M32" s="87">
        <v>0.10461442420890085</v>
      </c>
    </row>
    <row r="33" spans="1:13">
      <c r="A33" s="50"/>
      <c r="B33" s="94" t="s">
        <v>90</v>
      </c>
      <c r="C33" s="87">
        <v>0.15005816244737358</v>
      </c>
      <c r="D33" s="87">
        <v>0.13189861941772396</v>
      </c>
      <c r="E33" s="87">
        <v>0.14149707214437238</v>
      </c>
      <c r="F33" s="87">
        <v>0.12811577408569758</v>
      </c>
      <c r="G33" s="87">
        <v>0.11662732603443142</v>
      </c>
      <c r="H33" s="87">
        <v>0.10510955583002167</v>
      </c>
      <c r="I33" s="87">
        <v>9.8505471258737431E-2</v>
      </c>
      <c r="J33" s="87">
        <v>9.765304997461377E-2</v>
      </c>
      <c r="K33" s="87">
        <v>9.6490913211347992E-2</v>
      </c>
      <c r="L33" s="87">
        <v>9.3398907470009077E-2</v>
      </c>
      <c r="M33" s="87">
        <v>7.7834699165507837E-2</v>
      </c>
    </row>
    <row r="34" spans="1:13">
      <c r="A34" s="50"/>
      <c r="B34" s="93" t="s">
        <v>91</v>
      </c>
      <c r="C34" s="87" t="s">
        <v>125</v>
      </c>
      <c r="D34" s="87" t="s">
        <v>125</v>
      </c>
      <c r="E34" s="87" t="s">
        <v>125</v>
      </c>
      <c r="F34" s="87" t="s">
        <v>125</v>
      </c>
      <c r="G34" s="87" t="s">
        <v>125</v>
      </c>
      <c r="H34" s="87" t="s">
        <v>125</v>
      </c>
      <c r="I34" s="87" t="s">
        <v>125</v>
      </c>
      <c r="J34" s="87" t="s">
        <v>125</v>
      </c>
      <c r="K34" s="87" t="s">
        <v>125</v>
      </c>
      <c r="L34" s="87" t="s">
        <v>125</v>
      </c>
      <c r="M34" s="87" t="s">
        <v>125</v>
      </c>
    </row>
    <row r="35" spans="1:13">
      <c r="A35" s="50"/>
      <c r="B35" s="94" t="s">
        <v>92</v>
      </c>
      <c r="C35" s="87">
        <v>0.35083451427345475</v>
      </c>
      <c r="D35" s="87">
        <v>0.40701728794156855</v>
      </c>
      <c r="E35" s="87">
        <v>0.28993140477865281</v>
      </c>
      <c r="F35" s="87">
        <v>0.26383962322343729</v>
      </c>
      <c r="G35" s="87">
        <v>0.23637002561379392</v>
      </c>
      <c r="H35" s="87">
        <v>0.20300376354955599</v>
      </c>
      <c r="I35" s="87">
        <v>0.14209457258527355</v>
      </c>
      <c r="J35" s="87">
        <v>0.20423428580268879</v>
      </c>
      <c r="K35" s="87">
        <v>0.18238669714850625</v>
      </c>
      <c r="L35" s="87">
        <v>0.1997755391688007</v>
      </c>
      <c r="M35" s="87">
        <v>0.22808071638484148</v>
      </c>
    </row>
    <row r="36" spans="1:13">
      <c r="A36" s="50"/>
      <c r="B36" s="94" t="s">
        <v>93</v>
      </c>
      <c r="C36" s="87">
        <v>1.7018033490339242</v>
      </c>
      <c r="D36" s="87">
        <v>1.9236586950978809</v>
      </c>
      <c r="E36" s="87">
        <v>1.4786895399040625</v>
      </c>
      <c r="F36" s="87">
        <v>1.7779384329529178</v>
      </c>
      <c r="G36" s="87">
        <v>1.3738227864300989</v>
      </c>
      <c r="H36" s="87">
        <v>1.5441417172460516</v>
      </c>
      <c r="I36" s="87">
        <v>1.4707546337507729</v>
      </c>
      <c r="J36" s="87">
        <v>1.4151405635823289</v>
      </c>
      <c r="K36" s="87">
        <v>1.2892668152644999</v>
      </c>
      <c r="L36" s="87">
        <v>1.2091150879135426</v>
      </c>
      <c r="M36" s="87">
        <v>2.07387163112891</v>
      </c>
    </row>
    <row r="37" spans="1:13">
      <c r="A37" s="50"/>
      <c r="B37" s="94" t="s">
        <v>94</v>
      </c>
      <c r="C37" s="87">
        <v>0.57302190189215785</v>
      </c>
      <c r="D37" s="87">
        <v>0.449024961968367</v>
      </c>
      <c r="E37" s="87">
        <v>0.37494080245723937</v>
      </c>
      <c r="F37" s="87">
        <v>0.34893509337299627</v>
      </c>
      <c r="G37" s="87">
        <v>0.32722965302798485</v>
      </c>
      <c r="H37" s="87">
        <v>0.31630370419106513</v>
      </c>
      <c r="I37" s="87">
        <v>0.31248145584017412</v>
      </c>
      <c r="J37" s="87">
        <v>0.31069996203931416</v>
      </c>
      <c r="K37" s="87">
        <v>0.30656041267111966</v>
      </c>
      <c r="L37" s="87">
        <v>0.30111580516898612</v>
      </c>
      <c r="M37" s="87">
        <v>0.23685620448852976</v>
      </c>
    </row>
    <row r="38" spans="1:13">
      <c r="A38" s="50"/>
      <c r="B38" s="94" t="s">
        <v>95</v>
      </c>
      <c r="C38" s="87">
        <v>0.24866643742776606</v>
      </c>
      <c r="D38" s="87">
        <v>0.17475962488043226</v>
      </c>
      <c r="E38" s="87">
        <v>0.1791608509534203</v>
      </c>
      <c r="F38" s="87">
        <v>0.1668078222640689</v>
      </c>
      <c r="G38" s="87">
        <v>0.17882379141834495</v>
      </c>
      <c r="H38" s="87">
        <v>0.18296942903345156</v>
      </c>
      <c r="I38" s="87">
        <v>0.1780490519648408</v>
      </c>
      <c r="J38" s="87">
        <v>0.18070980598082265</v>
      </c>
      <c r="K38" s="87">
        <v>0.18704885924813838</v>
      </c>
      <c r="L38" s="87">
        <v>0.19035823359876228</v>
      </c>
      <c r="M38" s="87">
        <v>0.14833628992823761</v>
      </c>
    </row>
    <row r="39" spans="1:13">
      <c r="A39" s="50"/>
      <c r="B39" s="94" t="s">
        <v>96</v>
      </c>
      <c r="C39" s="87">
        <v>0.65049557659545998</v>
      </c>
      <c r="D39" s="87">
        <v>0.61292928244143297</v>
      </c>
      <c r="E39" s="87">
        <v>0.54937450724686931</v>
      </c>
      <c r="F39" s="87">
        <v>0.50946824936249757</v>
      </c>
      <c r="G39" s="87">
        <v>0.51585255059908042</v>
      </c>
      <c r="H39" s="87">
        <v>0.52804846073919964</v>
      </c>
      <c r="I39" s="87">
        <v>0.56559113983870279</v>
      </c>
      <c r="J39" s="87">
        <v>0.50804117334698118</v>
      </c>
      <c r="K39" s="87">
        <v>0.52119860294677456</v>
      </c>
      <c r="L39" s="87">
        <v>0.48249422831172567</v>
      </c>
      <c r="M39" s="87">
        <v>0.44646248328918514</v>
      </c>
    </row>
    <row r="40" spans="1:13">
      <c r="A40" s="50"/>
      <c r="B40" s="94" t="s">
        <v>97</v>
      </c>
      <c r="C40" s="87">
        <v>11.158520957456625</v>
      </c>
      <c r="D40" s="87">
        <v>12.294301224644213</v>
      </c>
      <c r="E40" s="87">
        <v>7.8179995535350875</v>
      </c>
      <c r="F40" s="87">
        <v>7.6795622622873214</v>
      </c>
      <c r="G40" s="87">
        <v>5.8633128583128578</v>
      </c>
      <c r="H40" s="87">
        <v>6.1116384775161174</v>
      </c>
      <c r="I40" s="87">
        <v>5.4786597814338904</v>
      </c>
      <c r="J40" s="87">
        <v>5.0451306413301662</v>
      </c>
      <c r="K40" s="87">
        <v>4.3081093823668084</v>
      </c>
      <c r="L40" s="87">
        <v>3.4897600936220012</v>
      </c>
      <c r="M40" s="87">
        <v>4.9612582398519711</v>
      </c>
    </row>
    <row r="41" spans="1:13">
      <c r="A41" s="50"/>
      <c r="B41" s="94" t="s">
        <v>132</v>
      </c>
      <c r="C41" s="87">
        <v>1.6430177831516859</v>
      </c>
      <c r="D41" s="87">
        <v>1.7999048530748343</v>
      </c>
      <c r="E41" s="87">
        <v>1.2362195888382099</v>
      </c>
      <c r="F41" s="87">
        <v>1.5320250996780469</v>
      </c>
      <c r="G41" s="87">
        <v>1.1974663905108476</v>
      </c>
      <c r="H41" s="87">
        <v>1.4137116025382386</v>
      </c>
      <c r="I41" s="87">
        <v>1.2399329308278031</v>
      </c>
      <c r="J41" s="87">
        <v>1.0984568430743054</v>
      </c>
      <c r="K41" s="87">
        <v>0.92079236051716373</v>
      </c>
      <c r="L41" s="87">
        <v>0.70429267840501186</v>
      </c>
      <c r="M41" s="87">
        <v>1.2995385731114484</v>
      </c>
    </row>
    <row r="42" spans="1:13">
      <c r="A42" s="50"/>
      <c r="B42" s="94" t="s">
        <v>98</v>
      </c>
      <c r="C42" s="87" t="s">
        <v>125</v>
      </c>
      <c r="D42" s="87" t="s">
        <v>125</v>
      </c>
      <c r="E42" s="87" t="s">
        <v>125</v>
      </c>
      <c r="F42" s="87" t="s">
        <v>125</v>
      </c>
      <c r="G42" s="87" t="s">
        <v>125</v>
      </c>
      <c r="H42" s="87"/>
      <c r="I42" s="87"/>
      <c r="J42" s="87"/>
      <c r="K42" s="87"/>
      <c r="L42" s="87"/>
      <c r="M42" s="87"/>
    </row>
    <row r="43" spans="1:13">
      <c r="B43" s="110" t="s">
        <v>252</v>
      </c>
      <c r="C43" t="s">
        <v>125</v>
      </c>
      <c r="D43" t="s">
        <v>125</v>
      </c>
      <c r="E43" t="s">
        <v>125</v>
      </c>
      <c r="F43" t="s">
        <v>125</v>
      </c>
      <c r="G43" t="s">
        <v>125</v>
      </c>
    </row>
    <row r="44" spans="1:13">
      <c r="C44" t="s">
        <v>125</v>
      </c>
      <c r="D44" t="s">
        <v>125</v>
      </c>
      <c r="E44" t="s">
        <v>125</v>
      </c>
      <c r="F44" t="s">
        <v>125</v>
      </c>
      <c r="G44" t="s">
        <v>125</v>
      </c>
    </row>
    <row r="45" spans="1:13">
      <c r="C45" t="s">
        <v>125</v>
      </c>
      <c r="D45" t="s">
        <v>125</v>
      </c>
      <c r="E45" t="s">
        <v>125</v>
      </c>
      <c r="F45" t="s">
        <v>125</v>
      </c>
      <c r="G45" t="s">
        <v>125</v>
      </c>
    </row>
  </sheetData>
  <conditionalFormatting sqref="B6:I42">
    <cfRule type="expression" dxfId="83" priority="5">
      <formula>MOD(ROW(),2)=1</formula>
    </cfRule>
  </conditionalFormatting>
  <conditionalFormatting sqref="J6:J42">
    <cfRule type="expression" dxfId="82" priority="4">
      <formula>MOD(ROW(),2)=1</formula>
    </cfRule>
  </conditionalFormatting>
  <conditionalFormatting sqref="K6:K42">
    <cfRule type="expression" dxfId="81" priority="3">
      <formula>MOD(ROW(),2)=1</formula>
    </cfRule>
  </conditionalFormatting>
  <conditionalFormatting sqref="L6:L42">
    <cfRule type="expression" dxfId="80" priority="2">
      <formula>MOD(ROW(),2)=1</formula>
    </cfRule>
  </conditionalFormatting>
  <conditionalFormatting sqref="M6:M42">
    <cfRule type="expression" dxfId="79" priority="1">
      <formula>MOD(ROW(),2)=1</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2">
    <tabColor rgb="FF350F4F"/>
  </sheetPr>
  <dimension ref="A1:BJ14"/>
  <sheetViews>
    <sheetView showGridLines="0" zoomScaleNormal="100" workbookViewId="0">
      <selection activeCell="D1" sqref="D1"/>
    </sheetView>
  </sheetViews>
  <sheetFormatPr defaultRowHeight="13.2"/>
  <cols>
    <col min="1" max="1" width="9.21875" style="50"/>
    <col min="2" max="2" width="31.5546875" bestFit="1" customWidth="1"/>
    <col min="14" max="14" width="2.77734375" customWidth="1"/>
    <col min="61" max="61" width="2.77734375" customWidth="1"/>
  </cols>
  <sheetData>
    <row r="1" spans="1:62" ht="13.8">
      <c r="A1" s="48" t="s">
        <v>183</v>
      </c>
      <c r="C1" s="50"/>
      <c r="D1" s="50"/>
      <c r="E1" s="50"/>
      <c r="F1" s="50"/>
      <c r="G1" s="50"/>
      <c r="H1" s="50"/>
      <c r="I1" s="50"/>
      <c r="J1" s="50"/>
      <c r="K1" s="50"/>
      <c r="L1" s="50"/>
      <c r="M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c r="BE1" s="50"/>
      <c r="BF1" s="50"/>
      <c r="BG1" s="50"/>
      <c r="BH1" s="50"/>
    </row>
    <row r="2" spans="1:62" ht="13.8">
      <c r="A2" s="49" t="s">
        <v>184</v>
      </c>
      <c r="C2" s="50"/>
      <c r="D2" s="50"/>
      <c r="E2" s="50"/>
    </row>
    <row r="4" spans="1:62">
      <c r="B4" s="1" t="s">
        <v>198</v>
      </c>
      <c r="C4" s="1"/>
      <c r="D4" s="1"/>
      <c r="E4" s="1"/>
      <c r="F4" s="1"/>
      <c r="G4" s="1"/>
      <c r="H4" s="1"/>
      <c r="I4" s="1"/>
      <c r="J4" s="1"/>
      <c r="K4" s="1"/>
      <c r="L4" s="1"/>
      <c r="M4" s="1"/>
      <c r="N4" s="1"/>
    </row>
    <row r="5" spans="1:62" s="56" customFormat="1" ht="38.25" customHeight="1">
      <c r="A5" s="50"/>
      <c r="B5" s="85"/>
      <c r="C5" s="117">
        <v>2010</v>
      </c>
      <c r="D5" s="117">
        <v>2011</v>
      </c>
      <c r="E5" s="117">
        <v>2012</v>
      </c>
      <c r="F5" s="117">
        <v>2013</v>
      </c>
      <c r="G5" s="117">
        <v>2014</v>
      </c>
      <c r="H5" s="117">
        <v>2015</v>
      </c>
      <c r="I5" s="117">
        <v>2016</v>
      </c>
      <c r="J5" s="117">
        <v>2017</v>
      </c>
      <c r="K5" s="117">
        <v>2018</v>
      </c>
      <c r="L5" s="117">
        <v>2019</v>
      </c>
      <c r="M5" s="117">
        <v>2020</v>
      </c>
      <c r="N5" s="117"/>
      <c r="O5" s="76" t="s">
        <v>12</v>
      </c>
      <c r="Q5" s="76" t="s">
        <v>14</v>
      </c>
      <c r="R5" s="76" t="s">
        <v>15</v>
      </c>
      <c r="S5" s="76" t="s">
        <v>16</v>
      </c>
      <c r="T5" s="76" t="s">
        <v>17</v>
      </c>
      <c r="U5" s="76" t="s">
        <v>18</v>
      </c>
      <c r="V5" s="76" t="s">
        <v>19</v>
      </c>
      <c r="W5" s="76" t="s">
        <v>20</v>
      </c>
      <c r="X5" s="76" t="s">
        <v>21</v>
      </c>
      <c r="Y5" s="76" t="s">
        <v>22</v>
      </c>
      <c r="Z5" s="76" t="s">
        <v>23</v>
      </c>
      <c r="AA5" s="76" t="s">
        <v>24</v>
      </c>
      <c r="AB5" s="76" t="s">
        <v>25</v>
      </c>
      <c r="AC5" s="76" t="s">
        <v>26</v>
      </c>
      <c r="AD5" s="76" t="s">
        <v>27</v>
      </c>
      <c r="AE5" s="76" t="s">
        <v>28</v>
      </c>
      <c r="AF5" s="76" t="s">
        <v>29</v>
      </c>
      <c r="AG5" s="76" t="s">
        <v>30</v>
      </c>
      <c r="AH5" s="76" t="s">
        <v>31</v>
      </c>
      <c r="AI5" s="76" t="s">
        <v>32</v>
      </c>
      <c r="AJ5" s="76" t="s">
        <v>33</v>
      </c>
      <c r="AK5" s="76" t="s">
        <v>129</v>
      </c>
      <c r="AL5" s="76" t="s">
        <v>131</v>
      </c>
      <c r="AM5" s="76" t="s">
        <v>133</v>
      </c>
      <c r="AN5" s="76" t="s">
        <v>135</v>
      </c>
      <c r="AO5" s="76" t="s">
        <v>136</v>
      </c>
      <c r="AP5" s="76" t="s">
        <v>176</v>
      </c>
      <c r="AQ5" s="76" t="s">
        <v>177</v>
      </c>
      <c r="AR5" s="76" t="s">
        <v>182</v>
      </c>
      <c r="AS5" s="76" t="s">
        <v>228</v>
      </c>
      <c r="AT5" s="76" t="s">
        <v>229</v>
      </c>
      <c r="AU5" s="76" t="s">
        <v>230</v>
      </c>
      <c r="AV5" s="76" t="s">
        <v>231</v>
      </c>
      <c r="AW5" s="76" t="s">
        <v>232</v>
      </c>
      <c r="AX5" s="76" t="s">
        <v>233</v>
      </c>
      <c r="AY5" s="76" t="s">
        <v>234</v>
      </c>
      <c r="AZ5" s="76" t="s">
        <v>235</v>
      </c>
      <c r="BA5" s="76" t="s">
        <v>236</v>
      </c>
      <c r="BB5" s="76" t="s">
        <v>237</v>
      </c>
      <c r="BC5" s="76" t="s">
        <v>238</v>
      </c>
      <c r="BD5" s="76" t="s">
        <v>239</v>
      </c>
      <c r="BE5" s="76" t="s">
        <v>240</v>
      </c>
      <c r="BF5" s="76" t="s">
        <v>241</v>
      </c>
      <c r="BG5" s="76" t="s">
        <v>242</v>
      </c>
      <c r="BH5" s="76" t="s">
        <v>243</v>
      </c>
      <c r="BI5" s="76"/>
      <c r="BJ5" s="76" t="s">
        <v>12</v>
      </c>
    </row>
    <row r="6" spans="1:62" ht="13.8">
      <c r="B6" s="62" t="s">
        <v>152</v>
      </c>
      <c r="C6" s="63">
        <v>1224.52</v>
      </c>
      <c r="D6" s="63">
        <v>1571.52</v>
      </c>
      <c r="E6" s="63">
        <v>1668.98</v>
      </c>
      <c r="F6" s="63">
        <v>1411.23</v>
      </c>
      <c r="G6" s="63">
        <v>1266.4000000000001</v>
      </c>
      <c r="H6" s="63">
        <v>1160.06</v>
      </c>
      <c r="I6" s="63">
        <v>1250.8</v>
      </c>
      <c r="J6" s="63">
        <v>1257.1500000000001</v>
      </c>
      <c r="K6" s="63">
        <v>1268.49</v>
      </c>
      <c r="L6" s="63">
        <v>1392.6</v>
      </c>
      <c r="M6" s="63">
        <v>1769.59</v>
      </c>
      <c r="N6" s="64" t="s">
        <v>183</v>
      </c>
      <c r="O6" s="118">
        <v>27.070946431136012</v>
      </c>
      <c r="P6" s="50"/>
      <c r="Q6" s="63">
        <v>1109.1199999999999</v>
      </c>
      <c r="R6" s="63">
        <v>1196.74</v>
      </c>
      <c r="S6" s="63">
        <v>1226.75</v>
      </c>
      <c r="T6" s="63">
        <v>1366.78</v>
      </c>
      <c r="U6" s="63">
        <v>1386.27</v>
      </c>
      <c r="V6" s="63">
        <v>1506.13</v>
      </c>
      <c r="W6" s="63">
        <v>1702.12</v>
      </c>
      <c r="X6" s="63">
        <v>1688.01</v>
      </c>
      <c r="Y6" s="63">
        <v>1690.57</v>
      </c>
      <c r="Z6" s="63">
        <v>1609.49</v>
      </c>
      <c r="AA6" s="63">
        <v>1652</v>
      </c>
      <c r="AB6" s="63">
        <v>1721.79</v>
      </c>
      <c r="AC6" s="63">
        <v>1631.77</v>
      </c>
      <c r="AD6" s="63">
        <v>1414.8</v>
      </c>
      <c r="AE6" s="63">
        <v>1326.28</v>
      </c>
      <c r="AF6" s="63">
        <v>1276.1600000000001</v>
      </c>
      <c r="AG6" s="63">
        <v>1293.06</v>
      </c>
      <c r="AH6" s="63">
        <v>1288.3900000000001</v>
      </c>
      <c r="AI6" s="63">
        <v>1281.94</v>
      </c>
      <c r="AJ6" s="63">
        <v>1201.4000000000001</v>
      </c>
      <c r="AK6" s="63">
        <v>1218.45</v>
      </c>
      <c r="AL6" s="63">
        <v>1192.3499999999999</v>
      </c>
      <c r="AM6" s="63">
        <v>1124.31</v>
      </c>
      <c r="AN6" s="63">
        <v>1106.45</v>
      </c>
      <c r="AO6" s="63">
        <v>1182.56</v>
      </c>
      <c r="AP6" s="63">
        <v>1259.6199999999999</v>
      </c>
      <c r="AQ6" s="63">
        <v>1334.78</v>
      </c>
      <c r="AR6" s="63">
        <v>1221.55</v>
      </c>
      <c r="AS6" s="63">
        <v>1219.49</v>
      </c>
      <c r="AT6" s="63">
        <v>1256.5899999999999</v>
      </c>
      <c r="AU6" s="63">
        <v>1277.9100000000001</v>
      </c>
      <c r="AV6" s="63">
        <v>1275.42</v>
      </c>
      <c r="AW6" s="63">
        <v>1329.28</v>
      </c>
      <c r="AX6" s="63">
        <v>1305.99</v>
      </c>
      <c r="AY6" s="63">
        <v>1213.19</v>
      </c>
      <c r="AZ6" s="63">
        <v>1226.28</v>
      </c>
      <c r="BA6" s="63">
        <v>1303.79</v>
      </c>
      <c r="BB6" s="63">
        <v>1309.3900000000001</v>
      </c>
      <c r="BC6" s="63">
        <v>1472.47</v>
      </c>
      <c r="BD6" s="63">
        <v>1480.96</v>
      </c>
      <c r="BE6" s="63">
        <v>1582.8</v>
      </c>
      <c r="BF6" s="63">
        <v>1711.13</v>
      </c>
      <c r="BG6" s="63">
        <v>1908.56</v>
      </c>
      <c r="BH6" s="63">
        <v>1874.23</v>
      </c>
      <c r="BI6" s="64" t="s">
        <v>183</v>
      </c>
      <c r="BJ6" s="118">
        <v>26.555072385479694</v>
      </c>
    </row>
    <row r="7" spans="1:62" ht="13.8">
      <c r="B7" s="62" t="s">
        <v>153</v>
      </c>
      <c r="C7" s="63">
        <v>925.18935999999997</v>
      </c>
      <c r="D7" s="63">
        <v>1129.9245900000001</v>
      </c>
      <c r="E7" s="63">
        <v>1298.7161000000001</v>
      </c>
      <c r="F7" s="63">
        <v>1063.7691500000001</v>
      </c>
      <c r="G7" s="63">
        <v>952.82570999999996</v>
      </c>
      <c r="H7" s="63">
        <v>1045.29709</v>
      </c>
      <c r="I7" s="63">
        <v>1129.4534799999999</v>
      </c>
      <c r="J7" s="63">
        <v>1114.0590400000001</v>
      </c>
      <c r="K7" s="63">
        <v>1073.6976999999999</v>
      </c>
      <c r="L7" s="63">
        <v>1244.8750500000001</v>
      </c>
      <c r="M7" s="63">
        <v>1549.0447099999999</v>
      </c>
      <c r="N7" s="64" t="s">
        <v>183</v>
      </c>
      <c r="O7" s="118">
        <v>24.433750198463677</v>
      </c>
      <c r="P7" s="50"/>
      <c r="Q7" s="63">
        <v>802.43462</v>
      </c>
      <c r="R7" s="63">
        <v>944.83171000000004</v>
      </c>
      <c r="S7" s="63">
        <v>948.75427999999999</v>
      </c>
      <c r="T7" s="63">
        <v>1005.89333</v>
      </c>
      <c r="U7" s="63">
        <v>1012.3323799999999</v>
      </c>
      <c r="V7" s="63">
        <v>1047.74657</v>
      </c>
      <c r="W7" s="63">
        <v>1206.7613699999999</v>
      </c>
      <c r="X7" s="63">
        <v>1250.3278499999999</v>
      </c>
      <c r="Y7" s="63">
        <v>1289.2899</v>
      </c>
      <c r="Z7" s="63">
        <v>1254.6768199999999</v>
      </c>
      <c r="AA7" s="63">
        <v>1320.2419199999999</v>
      </c>
      <c r="AB7" s="63">
        <v>1328.84483</v>
      </c>
      <c r="AC7" s="63">
        <v>1235.5876499999999</v>
      </c>
      <c r="AD7" s="63">
        <v>1083.2170900000001</v>
      </c>
      <c r="AE7" s="63">
        <v>1001.46777</v>
      </c>
      <c r="AF7" s="63">
        <v>937.81866000000002</v>
      </c>
      <c r="AG7" s="63">
        <v>943.48690999999997</v>
      </c>
      <c r="AH7" s="63">
        <v>939.72796000000005</v>
      </c>
      <c r="AI7" s="63">
        <v>967.00121999999999</v>
      </c>
      <c r="AJ7" s="63">
        <v>960.34020999999996</v>
      </c>
      <c r="AK7" s="63">
        <v>1083.0982899999999</v>
      </c>
      <c r="AL7" s="63">
        <v>1077.9857500000001</v>
      </c>
      <c r="AM7" s="63">
        <v>1011.54357</v>
      </c>
      <c r="AN7" s="63">
        <v>1010.11151</v>
      </c>
      <c r="AO7" s="63">
        <v>1072.2665300000001</v>
      </c>
      <c r="AP7" s="63">
        <v>1115.68652</v>
      </c>
      <c r="AQ7" s="63">
        <v>1195.9323999999999</v>
      </c>
      <c r="AR7" s="63">
        <v>1130.9580800000001</v>
      </c>
      <c r="AS7" s="63">
        <v>1144.09176</v>
      </c>
      <c r="AT7" s="63">
        <v>1140.41615</v>
      </c>
      <c r="AU7" s="63">
        <v>1087.6826699999999</v>
      </c>
      <c r="AV7" s="63">
        <v>1083.8657599999999</v>
      </c>
      <c r="AW7" s="63">
        <v>1081.52469</v>
      </c>
      <c r="AX7" s="63">
        <v>1096.3759399999999</v>
      </c>
      <c r="AY7" s="63">
        <v>1043.0148899999999</v>
      </c>
      <c r="AZ7" s="63">
        <v>1074.7388100000001</v>
      </c>
      <c r="BA7" s="63">
        <v>1148.24881</v>
      </c>
      <c r="BB7" s="63">
        <v>1165.02044</v>
      </c>
      <c r="BC7" s="63">
        <v>1324.6387400000001</v>
      </c>
      <c r="BD7" s="63">
        <v>1338.0031799999999</v>
      </c>
      <c r="BE7" s="63">
        <v>1436.5892899999999</v>
      </c>
      <c r="BF7" s="63">
        <v>1552.65717</v>
      </c>
      <c r="BG7" s="63">
        <v>1632.5073299999999</v>
      </c>
      <c r="BH7" s="63">
        <v>1574.07241</v>
      </c>
      <c r="BI7" s="64" t="s">
        <v>183</v>
      </c>
      <c r="BJ7" s="118">
        <v>17.643398276527279</v>
      </c>
    </row>
    <row r="8" spans="1:62" ht="13.8">
      <c r="B8" s="62" t="s">
        <v>154</v>
      </c>
      <c r="C8" s="63">
        <v>792.40733</v>
      </c>
      <c r="D8" s="63">
        <v>980.75635999999997</v>
      </c>
      <c r="E8" s="63">
        <v>1052.9800299999999</v>
      </c>
      <c r="F8" s="63">
        <v>903.81239000000005</v>
      </c>
      <c r="G8" s="63">
        <v>768.14916000000005</v>
      </c>
      <c r="H8" s="63">
        <v>758.98199</v>
      </c>
      <c r="I8" s="63">
        <v>927.34223999999995</v>
      </c>
      <c r="J8" s="63">
        <v>976.05850999999996</v>
      </c>
      <c r="K8" s="63">
        <v>949.60551999999996</v>
      </c>
      <c r="L8" s="63">
        <v>1092.9256</v>
      </c>
      <c r="M8" s="63">
        <v>1378.98099</v>
      </c>
      <c r="N8" s="64" t="s">
        <v>183</v>
      </c>
      <c r="O8" s="118">
        <v>26.1733634933613</v>
      </c>
      <c r="P8" s="50"/>
      <c r="Q8" s="63">
        <v>712.36563000000001</v>
      </c>
      <c r="R8" s="63">
        <v>803.58326999999997</v>
      </c>
      <c r="S8" s="63">
        <v>791.02653999999995</v>
      </c>
      <c r="T8" s="63">
        <v>864.19195999999999</v>
      </c>
      <c r="U8" s="63">
        <v>864.57411000000002</v>
      </c>
      <c r="V8" s="63">
        <v>924.85829999999999</v>
      </c>
      <c r="W8" s="63">
        <v>1058.0663</v>
      </c>
      <c r="X8" s="63">
        <v>1073.3501100000001</v>
      </c>
      <c r="Y8" s="63">
        <v>1075.8479400000001</v>
      </c>
      <c r="Z8" s="63">
        <v>1016.55603</v>
      </c>
      <c r="AA8" s="63">
        <v>1045.29573</v>
      </c>
      <c r="AB8" s="63">
        <v>1072.55566</v>
      </c>
      <c r="AC8" s="63">
        <v>1051.59321</v>
      </c>
      <c r="AD8" s="63">
        <v>921.35350000000005</v>
      </c>
      <c r="AE8" s="63">
        <v>855.48590999999999</v>
      </c>
      <c r="AF8" s="63">
        <v>789.15531999999996</v>
      </c>
      <c r="AG8" s="63">
        <v>781.13715999999999</v>
      </c>
      <c r="AH8" s="63">
        <v>765.43371000000002</v>
      </c>
      <c r="AI8" s="63">
        <v>767.58439999999996</v>
      </c>
      <c r="AJ8" s="63">
        <v>758.21542999999997</v>
      </c>
      <c r="AK8" s="63">
        <v>804.88891000000001</v>
      </c>
      <c r="AL8" s="63">
        <v>777.66746999999998</v>
      </c>
      <c r="AM8" s="63">
        <v>725.96852999999999</v>
      </c>
      <c r="AN8" s="63">
        <v>728.56142999999997</v>
      </c>
      <c r="AO8" s="63">
        <v>826.91449</v>
      </c>
      <c r="AP8" s="63">
        <v>879.06858</v>
      </c>
      <c r="AQ8" s="63">
        <v>1016.82497</v>
      </c>
      <c r="AR8" s="63">
        <v>983.92228999999998</v>
      </c>
      <c r="AS8" s="63">
        <v>984.03683999999998</v>
      </c>
      <c r="AT8" s="63">
        <v>981.4076</v>
      </c>
      <c r="AU8" s="63">
        <v>976.44748000000004</v>
      </c>
      <c r="AV8" s="63">
        <v>961.93059000000005</v>
      </c>
      <c r="AW8" s="63">
        <v>955.14935000000003</v>
      </c>
      <c r="AX8" s="63">
        <v>960.34325999999999</v>
      </c>
      <c r="AY8" s="63">
        <v>930.64621</v>
      </c>
      <c r="AZ8" s="63">
        <v>952.80542000000003</v>
      </c>
      <c r="BA8" s="63">
        <v>1001.04052</v>
      </c>
      <c r="BB8" s="63">
        <v>1019.25371</v>
      </c>
      <c r="BC8" s="63">
        <v>1194.7508800000001</v>
      </c>
      <c r="BD8" s="63">
        <v>1152.0240200000001</v>
      </c>
      <c r="BE8" s="63">
        <v>1238.4590700000001</v>
      </c>
      <c r="BF8" s="63">
        <v>1378.23343</v>
      </c>
      <c r="BG8" s="63">
        <v>1477.5934199999999</v>
      </c>
      <c r="BH8" s="63">
        <v>1421.3874000000001</v>
      </c>
      <c r="BI8" s="64" t="s">
        <v>183</v>
      </c>
      <c r="BJ8" s="118">
        <v>23.381750321490703</v>
      </c>
    </row>
    <row r="9" spans="1:62" ht="13.8">
      <c r="B9" s="62" t="s">
        <v>155</v>
      </c>
      <c r="C9" s="63">
        <v>40954.232160367799</v>
      </c>
      <c r="D9" s="63">
        <v>44649.532367739965</v>
      </c>
      <c r="E9" s="63">
        <v>50323.667111418326</v>
      </c>
      <c r="F9" s="63">
        <v>42090.263796678832</v>
      </c>
      <c r="G9" s="63">
        <v>37205.891619914153</v>
      </c>
      <c r="H9" s="63">
        <v>35863.234684199524</v>
      </c>
      <c r="I9" s="63">
        <v>39575.501470895557</v>
      </c>
      <c r="J9" s="63">
        <v>39771.870368286531</v>
      </c>
      <c r="K9" s="63">
        <v>39882.12644879194</v>
      </c>
      <c r="L9" s="63">
        <v>44476.979439612915</v>
      </c>
      <c r="M9" s="63">
        <v>53307.743180027966</v>
      </c>
      <c r="N9" s="64" t="s">
        <v>183</v>
      </c>
      <c r="O9" s="118">
        <v>19.854684044820804</v>
      </c>
      <c r="P9" s="50"/>
      <c r="Q9" s="63">
        <v>37726.947449643929</v>
      </c>
      <c r="R9" s="63">
        <v>42700.537238574434</v>
      </c>
      <c r="S9" s="63">
        <v>40639.192373848608</v>
      </c>
      <c r="T9" s="63">
        <v>42845.714790939921</v>
      </c>
      <c r="U9" s="63">
        <v>41937.571012908513</v>
      </c>
      <c r="V9" s="63">
        <v>42088.454675518835</v>
      </c>
      <c r="W9" s="63">
        <v>45147.12910122655</v>
      </c>
      <c r="X9" s="63">
        <v>49439.277894770683</v>
      </c>
      <c r="Y9" s="63">
        <v>50061.736139019718</v>
      </c>
      <c r="Z9" s="63">
        <v>48464.65478161622</v>
      </c>
      <c r="AA9" s="63">
        <v>51088.443744273158</v>
      </c>
      <c r="AB9" s="63">
        <v>51603.644605912516</v>
      </c>
      <c r="AC9" s="63">
        <v>48792.453260887036</v>
      </c>
      <c r="AD9" s="63">
        <v>42865.674281029467</v>
      </c>
      <c r="AE9" s="63">
        <v>39744.184416544762</v>
      </c>
      <c r="AF9" s="63">
        <v>37072.26325011655</v>
      </c>
      <c r="AG9" s="63">
        <v>37107.488224797846</v>
      </c>
      <c r="AH9" s="63">
        <v>36831.486488658833</v>
      </c>
      <c r="AI9" s="63">
        <v>37668.271737907315</v>
      </c>
      <c r="AJ9" s="63">
        <v>37189.495394408987</v>
      </c>
      <c r="AK9" s="63">
        <v>37292.44265114858</v>
      </c>
      <c r="AL9" s="63">
        <v>36082.710627421358</v>
      </c>
      <c r="AM9" s="63">
        <v>34875.897889305066</v>
      </c>
      <c r="AN9" s="63">
        <v>35230.1503046281</v>
      </c>
      <c r="AO9" s="63">
        <v>37774.341472824599</v>
      </c>
      <c r="AP9" s="63">
        <v>39294.289067146783</v>
      </c>
      <c r="AQ9" s="63">
        <v>41860.191939813842</v>
      </c>
      <c r="AR9" s="63">
        <v>39262.115196039034</v>
      </c>
      <c r="AS9" s="63">
        <v>39338.007298214034</v>
      </c>
      <c r="AT9" s="63">
        <v>39741.632292185765</v>
      </c>
      <c r="AU9" s="63">
        <v>39560.854887713605</v>
      </c>
      <c r="AV9" s="63">
        <v>40478.7027183436</v>
      </c>
      <c r="AW9" s="63">
        <v>40520.082627357049</v>
      </c>
      <c r="AX9" s="63">
        <v>41381.096339640229</v>
      </c>
      <c r="AY9" s="63">
        <v>38388.623145305188</v>
      </c>
      <c r="AZ9" s="63">
        <v>39276.591058884042</v>
      </c>
      <c r="BA9" s="63">
        <v>41790.599771729874</v>
      </c>
      <c r="BB9" s="63">
        <v>42177.151124471522</v>
      </c>
      <c r="BC9" s="63">
        <v>46679.184657675178</v>
      </c>
      <c r="BD9" s="63">
        <v>47160.659089813045</v>
      </c>
      <c r="BE9" s="63">
        <v>49269.711768771995</v>
      </c>
      <c r="BF9" s="63">
        <v>52985.031588084938</v>
      </c>
      <c r="BG9" s="63">
        <v>56436.816435449386</v>
      </c>
      <c r="BH9" s="63">
        <v>54513.059945022265</v>
      </c>
      <c r="BI9" s="64" t="s">
        <v>183</v>
      </c>
      <c r="BJ9" s="118">
        <v>15.590114720846593</v>
      </c>
    </row>
    <row r="10" spans="1:62" ht="13.8">
      <c r="B10" s="62" t="s">
        <v>156</v>
      </c>
      <c r="C10" s="63">
        <v>3443.6333126497016</v>
      </c>
      <c r="D10" s="63">
        <v>4015.7601520729177</v>
      </c>
      <c r="E10" s="63">
        <v>4278.1729194463642</v>
      </c>
      <c r="F10" s="63">
        <v>4410.4050688829229</v>
      </c>
      <c r="G10" s="63">
        <v>4297.4539383027641</v>
      </c>
      <c r="H10" s="63">
        <v>4513.8009056858546</v>
      </c>
      <c r="I10" s="63">
        <v>4353.5017509283516</v>
      </c>
      <c r="J10" s="63">
        <v>4531.7017441767011</v>
      </c>
      <c r="K10" s="63">
        <v>4502.2017190991373</v>
      </c>
      <c r="L10" s="63">
        <v>4876.8400501551268</v>
      </c>
      <c r="M10" s="63">
        <v>6069.5868063079715</v>
      </c>
      <c r="N10" s="64" t="s">
        <v>183</v>
      </c>
      <c r="O10" s="118">
        <v>24.457368785652612</v>
      </c>
      <c r="P10" s="50"/>
      <c r="Q10" s="63">
        <v>3234.1323204784026</v>
      </c>
      <c r="R10" s="63">
        <v>3538.5146870930921</v>
      </c>
      <c r="S10" s="63">
        <v>3381.2426514700915</v>
      </c>
      <c r="T10" s="63">
        <v>3628.5718870866622</v>
      </c>
      <c r="U10" s="63">
        <v>3667.2802501326219</v>
      </c>
      <c r="V10" s="63">
        <v>3948.592530744128</v>
      </c>
      <c r="W10" s="63">
        <v>4246.9523468419948</v>
      </c>
      <c r="X10" s="63">
        <v>4195.3797980934623</v>
      </c>
      <c r="Y10" s="63">
        <v>4312.8434443069109</v>
      </c>
      <c r="Z10" s="63">
        <v>4144.401076084685</v>
      </c>
      <c r="AA10" s="63">
        <v>4174.7521397913415</v>
      </c>
      <c r="AB10" s="63">
        <v>4478.5975465783595</v>
      </c>
      <c r="AC10" s="63">
        <v>4834.6540161075127</v>
      </c>
      <c r="AD10" s="63">
        <v>4492.4496346070382</v>
      </c>
      <c r="AE10" s="63">
        <v>4216.7840136962086</v>
      </c>
      <c r="AF10" s="63">
        <v>4107.101371871333</v>
      </c>
      <c r="AG10" s="63">
        <v>4271.1136280482906</v>
      </c>
      <c r="AH10" s="63">
        <v>4228.9238162907714</v>
      </c>
      <c r="AI10" s="63">
        <v>4282.4116343819833</v>
      </c>
      <c r="AJ10" s="63">
        <v>4407.4140463291915</v>
      </c>
      <c r="AK10" s="63">
        <v>4666.7902091404503</v>
      </c>
      <c r="AL10" s="63">
        <v>4656.3882698088637</v>
      </c>
      <c r="AM10" s="63">
        <v>4416.1688183001916</v>
      </c>
      <c r="AN10" s="63">
        <v>4320.4126853891039</v>
      </c>
      <c r="AO10" s="63">
        <v>4374.4498908482965</v>
      </c>
      <c r="AP10" s="63">
        <v>4367.2678926808885</v>
      </c>
      <c r="AQ10" s="63">
        <v>4392.3098014692878</v>
      </c>
      <c r="AR10" s="63">
        <v>4276.6398675390228</v>
      </c>
      <c r="AS10" s="63">
        <v>4451.3366576108801</v>
      </c>
      <c r="AT10" s="63">
        <v>4490.7677814393874</v>
      </c>
      <c r="AU10" s="63">
        <v>4558.70027810375</v>
      </c>
      <c r="AV10" s="63">
        <v>4628.6268439243177</v>
      </c>
      <c r="AW10" s="63">
        <v>4628.2253881395982</v>
      </c>
      <c r="AX10" s="63">
        <v>4584.4262237368785</v>
      </c>
      <c r="AY10" s="63">
        <v>4348.2857900236304</v>
      </c>
      <c r="AZ10" s="63">
        <v>4450.8018647419094</v>
      </c>
      <c r="BA10" s="63">
        <v>4617.3132534923716</v>
      </c>
      <c r="BB10" s="63">
        <v>4624.1221286993423</v>
      </c>
      <c r="BC10" s="63">
        <v>5081.4136023277115</v>
      </c>
      <c r="BD10" s="63">
        <v>5174.7223164595625</v>
      </c>
      <c r="BE10" s="63">
        <v>5544.8721439709352</v>
      </c>
      <c r="BF10" s="63">
        <v>5915.7587769865122</v>
      </c>
      <c r="BG10" s="63">
        <v>6511.7575906248494</v>
      </c>
      <c r="BH10" s="63">
        <v>6299.0085353738323</v>
      </c>
      <c r="BI10" s="64" t="s">
        <v>183</v>
      </c>
      <c r="BJ10" s="118">
        <v>21.726503378513318</v>
      </c>
    </row>
    <row r="11" spans="1:62" ht="13.8">
      <c r="B11" s="62" t="s">
        <v>157</v>
      </c>
      <c r="C11" s="63">
        <v>17997.307569887635</v>
      </c>
      <c r="D11" s="63">
        <v>23624.084041988845</v>
      </c>
      <c r="E11" s="63">
        <v>28639.382770427765</v>
      </c>
      <c r="F11" s="63">
        <v>26440.155287990096</v>
      </c>
      <c r="G11" s="63">
        <v>24835.057244361567</v>
      </c>
      <c r="H11" s="63">
        <v>23903.214718600797</v>
      </c>
      <c r="I11" s="63">
        <v>27013.528381050364</v>
      </c>
      <c r="J11" s="63">
        <v>26319.746041442275</v>
      </c>
      <c r="K11" s="63">
        <v>27861.263844904915</v>
      </c>
      <c r="L11" s="63">
        <v>31542.489751957179</v>
      </c>
      <c r="M11" s="63">
        <v>42181.733695564806</v>
      </c>
      <c r="N11" s="64" t="s">
        <v>183</v>
      </c>
      <c r="O11" s="118">
        <v>33.72988000399517</v>
      </c>
      <c r="P11" s="50"/>
      <c r="Q11" s="63">
        <v>16369.077563618244</v>
      </c>
      <c r="R11" s="63">
        <v>17590.665327053226</v>
      </c>
      <c r="S11" s="63">
        <v>18324.420563602165</v>
      </c>
      <c r="T11" s="63">
        <v>19708.941855418201</v>
      </c>
      <c r="U11" s="63">
        <v>20176.25010047101</v>
      </c>
      <c r="V11" s="63">
        <v>21669.937724050353</v>
      </c>
      <c r="W11" s="63">
        <v>25100.097191634381</v>
      </c>
      <c r="X11" s="63">
        <v>27534.271995113086</v>
      </c>
      <c r="Y11" s="63">
        <v>27287.803880592219</v>
      </c>
      <c r="Z11" s="63">
        <v>28004.731750446088</v>
      </c>
      <c r="AA11" s="63">
        <v>29302.077901200828</v>
      </c>
      <c r="AB11" s="63">
        <v>29964.666934589353</v>
      </c>
      <c r="AC11" s="63">
        <v>28420.799395566421</v>
      </c>
      <c r="AD11" s="63">
        <v>25380.94407381806</v>
      </c>
      <c r="AE11" s="63">
        <v>26503.475332358095</v>
      </c>
      <c r="AF11" s="63">
        <v>25452.338482807398</v>
      </c>
      <c r="AG11" s="63">
        <v>25671.550886556175</v>
      </c>
      <c r="AH11" s="63">
        <v>24777.903708585851</v>
      </c>
      <c r="AI11" s="63">
        <v>24970.787242593273</v>
      </c>
      <c r="AJ11" s="63">
        <v>23899.005899657597</v>
      </c>
      <c r="AK11" s="63">
        <v>24377.916504573441</v>
      </c>
      <c r="AL11" s="63">
        <v>24332.811484238111</v>
      </c>
      <c r="AM11" s="63">
        <v>23476.093622904176</v>
      </c>
      <c r="AN11" s="63">
        <v>23445.976915781182</v>
      </c>
      <c r="AO11" s="63">
        <v>25676.986062661759</v>
      </c>
      <c r="AP11" s="63">
        <v>27099.401353545421</v>
      </c>
      <c r="AQ11" s="63">
        <v>28733.924220746856</v>
      </c>
      <c r="AR11" s="63">
        <v>26450.084041988845</v>
      </c>
      <c r="AS11" s="63">
        <v>26249.421608500652</v>
      </c>
      <c r="AT11" s="63">
        <v>26048.142588454677</v>
      </c>
      <c r="AU11" s="63">
        <v>26414.106997604773</v>
      </c>
      <c r="AV11" s="63">
        <v>26566.130821290208</v>
      </c>
      <c r="AW11" s="63">
        <v>27503.781471538572</v>
      </c>
      <c r="AX11" s="63">
        <v>28143.650328741136</v>
      </c>
      <c r="AY11" s="63">
        <v>27345.740704422333</v>
      </c>
      <c r="AZ11" s="63">
        <v>28474.278457408327</v>
      </c>
      <c r="BA11" s="63">
        <v>29554.50222643754</v>
      </c>
      <c r="BB11" s="63">
        <v>29282.985869757424</v>
      </c>
      <c r="BC11" s="63">
        <v>33329.011075923932</v>
      </c>
      <c r="BD11" s="63">
        <v>33912.635941292778</v>
      </c>
      <c r="BE11" s="63">
        <v>36874.377996045463</v>
      </c>
      <c r="BF11" s="63">
        <v>41734.383654572637</v>
      </c>
      <c r="BG11" s="63">
        <v>45639.983281624241</v>
      </c>
      <c r="BH11" s="63">
        <v>44474.844856688149</v>
      </c>
      <c r="BI11" s="64" t="s">
        <v>183</v>
      </c>
      <c r="BJ11" s="118">
        <v>31.145349284201739</v>
      </c>
    </row>
    <row r="12" spans="1:62" ht="13.8">
      <c r="B12" s="62" t="s">
        <v>158</v>
      </c>
      <c r="C12" s="63">
        <v>266.30953011718941</v>
      </c>
      <c r="D12" s="63">
        <v>326.27879691996077</v>
      </c>
      <c r="E12" s="63">
        <v>338.53135820727567</v>
      </c>
      <c r="F12" s="63">
        <v>279.19187229732989</v>
      </c>
      <c r="G12" s="63">
        <v>250.84625813815163</v>
      </c>
      <c r="H12" s="63">
        <v>234.23356053177295</v>
      </c>
      <c r="I12" s="63">
        <v>267.04523735270948</v>
      </c>
      <c r="J12" s="63">
        <v>273.11237127654442</v>
      </c>
      <c r="K12" s="63">
        <v>269.41475653865319</v>
      </c>
      <c r="L12" s="63">
        <v>309.74727828057934</v>
      </c>
      <c r="M12" s="63">
        <v>392.41506486408286</v>
      </c>
      <c r="N12" s="64" t="s">
        <v>183</v>
      </c>
      <c r="O12" s="118">
        <v>26.688785464846056</v>
      </c>
      <c r="P12" s="50"/>
      <c r="Q12" s="63">
        <v>243.45889497966468</v>
      </c>
      <c r="R12" s="63">
        <v>262.55406529811756</v>
      </c>
      <c r="S12" s="63">
        <v>266.93791631166908</v>
      </c>
      <c r="T12" s="63">
        <v>292.56482550195312</v>
      </c>
      <c r="U12" s="63">
        <v>293.38013406851314</v>
      </c>
      <c r="V12" s="63">
        <v>314.70110405581369</v>
      </c>
      <c r="W12" s="63">
        <v>351.06742006526594</v>
      </c>
      <c r="X12" s="63">
        <v>345.2298924558329</v>
      </c>
      <c r="Y12" s="63">
        <v>343.01157233108813</v>
      </c>
      <c r="Z12" s="63">
        <v>327.62407446107352</v>
      </c>
      <c r="AA12" s="63">
        <v>337.3037275547768</v>
      </c>
      <c r="AB12" s="63">
        <v>345.72928802224828</v>
      </c>
      <c r="AC12" s="63">
        <v>326.50130371180092</v>
      </c>
      <c r="AD12" s="63">
        <v>279.96667416850198</v>
      </c>
      <c r="AE12" s="63">
        <v>261.20033533203662</v>
      </c>
      <c r="AF12" s="63">
        <v>249.96973427427781</v>
      </c>
      <c r="AG12" s="63">
        <v>253.70951564936422</v>
      </c>
      <c r="AH12" s="63">
        <v>258.12088060829166</v>
      </c>
      <c r="AI12" s="63">
        <v>254.12283215715274</v>
      </c>
      <c r="AJ12" s="63">
        <v>237.34441140064624</v>
      </c>
      <c r="AK12" s="63">
        <v>244.31215393765976</v>
      </c>
      <c r="AL12" s="63">
        <v>237.83725754336328</v>
      </c>
      <c r="AM12" s="63">
        <v>227.81832333981706</v>
      </c>
      <c r="AN12" s="63">
        <v>227.17248862668185</v>
      </c>
      <c r="AO12" s="63">
        <v>248.6867532592795</v>
      </c>
      <c r="AP12" s="63">
        <v>264.65861848345043</v>
      </c>
      <c r="AQ12" s="63">
        <v>286.06207661517192</v>
      </c>
      <c r="AR12" s="63">
        <v>267.9057032166798</v>
      </c>
      <c r="AS12" s="63">
        <v>270.0669198000225</v>
      </c>
      <c r="AT12" s="63">
        <v>277.14172585078853</v>
      </c>
      <c r="AU12" s="63">
        <v>273.99287507836738</v>
      </c>
      <c r="AV12" s="63">
        <v>271.35443760348511</v>
      </c>
      <c r="AW12" s="63">
        <v>271.7581873422605</v>
      </c>
      <c r="AX12" s="63">
        <v>267.82365553715823</v>
      </c>
      <c r="AY12" s="63">
        <v>265.3892532994679</v>
      </c>
      <c r="AZ12" s="63">
        <v>272.77998778272541</v>
      </c>
      <c r="BA12" s="63">
        <v>282.75440738180589</v>
      </c>
      <c r="BB12" s="63">
        <v>287.40964393074734</v>
      </c>
      <c r="BC12" s="63">
        <v>332.2196723841368</v>
      </c>
      <c r="BD12" s="63">
        <v>335.59309949041102</v>
      </c>
      <c r="BE12" s="63">
        <v>355.15235680871928</v>
      </c>
      <c r="BF12" s="63">
        <v>389.95641197935925</v>
      </c>
      <c r="BG12" s="63">
        <v>424.51325188483611</v>
      </c>
      <c r="BH12" s="63">
        <v>399.64746796984264</v>
      </c>
      <c r="BI12" s="64" t="s">
        <v>183</v>
      </c>
      <c r="BJ12" s="118">
        <v>19.086914652505204</v>
      </c>
    </row>
    <row r="13" spans="1:62" ht="13.8">
      <c r="B13" s="65" t="s">
        <v>159</v>
      </c>
      <c r="C13" s="66">
        <v>59.260295786647809</v>
      </c>
      <c r="D13" s="66">
        <v>85.365362740527587</v>
      </c>
      <c r="E13" s="66">
        <v>96.565851110003692</v>
      </c>
      <c r="F13" s="66">
        <v>85.988412558072241</v>
      </c>
      <c r="G13" s="66">
        <v>88.982769141736469</v>
      </c>
      <c r="H13" s="66">
        <v>101.35430128442135</v>
      </c>
      <c r="I13" s="66">
        <v>121.28797627276674</v>
      </c>
      <c r="J13" s="66">
        <v>147.33749320815986</v>
      </c>
      <c r="K13" s="66">
        <v>196.23778963782212</v>
      </c>
      <c r="L13" s="66">
        <v>254.27021685662385</v>
      </c>
      <c r="M13" s="66">
        <v>402.09297024450626</v>
      </c>
      <c r="N13" s="67" t="s">
        <v>183</v>
      </c>
      <c r="O13" s="119">
        <v>58.136086567793235</v>
      </c>
      <c r="P13" s="50"/>
      <c r="Q13" s="66">
        <v>53.843760027006603</v>
      </c>
      <c r="R13" s="66">
        <v>59.364243895381549</v>
      </c>
      <c r="S13" s="66">
        <v>59.681596926390924</v>
      </c>
      <c r="T13" s="66">
        <v>64.220237272332696</v>
      </c>
      <c r="U13" s="66">
        <v>70.302792290256718</v>
      </c>
      <c r="V13" s="66">
        <v>76.043743630138081</v>
      </c>
      <c r="W13" s="66">
        <v>95.288217724693354</v>
      </c>
      <c r="X13" s="66">
        <v>99.517059494912147</v>
      </c>
      <c r="Y13" s="66">
        <v>97.588256627067693</v>
      </c>
      <c r="Z13" s="66">
        <v>93.45411609625927</v>
      </c>
      <c r="AA13" s="66">
        <v>95.768413201086702</v>
      </c>
      <c r="AB13" s="66">
        <v>99.344983040493844</v>
      </c>
      <c r="AC13" s="66">
        <v>93.626769977655258</v>
      </c>
      <c r="AD13" s="66">
        <v>83.617639493947621</v>
      </c>
      <c r="AE13" s="66">
        <v>84.006782837944286</v>
      </c>
      <c r="AF13" s="66">
        <v>82.798342630250602</v>
      </c>
      <c r="AG13" s="66">
        <v>92.049568055042045</v>
      </c>
      <c r="AH13" s="66">
        <v>87.476511003584804</v>
      </c>
      <c r="AI13" s="66">
        <v>89.101734209976371</v>
      </c>
      <c r="AJ13" s="66">
        <v>87.223748131239248</v>
      </c>
      <c r="AK13" s="66">
        <v>96.504404327487265</v>
      </c>
      <c r="AL13" s="66">
        <v>102.33597151445979</v>
      </c>
      <c r="AM13" s="66">
        <v>103.14501712025978</v>
      </c>
      <c r="AN13" s="66">
        <v>103.43922195251338</v>
      </c>
      <c r="AO13" s="66">
        <v>111.89717813107849</v>
      </c>
      <c r="AP13" s="66">
        <v>117.34866204767953</v>
      </c>
      <c r="AQ13" s="66">
        <v>127.22904817785781</v>
      </c>
      <c r="AR13" s="66">
        <v>128.57054318645811</v>
      </c>
      <c r="AS13" s="66">
        <v>144.92995707878535</v>
      </c>
      <c r="AT13" s="66">
        <v>144.39041844165448</v>
      </c>
      <c r="AU13" s="66">
        <v>144.3565196842799</v>
      </c>
      <c r="AV13" s="66">
        <v>155.93808703200605</v>
      </c>
      <c r="AW13" s="66">
        <v>163.04368575883743</v>
      </c>
      <c r="AX13" s="66">
        <v>183.91091549182568</v>
      </c>
      <c r="AY13" s="66">
        <v>220.09047341939009</v>
      </c>
      <c r="AZ13" s="66">
        <v>217.67203112189944</v>
      </c>
      <c r="BA13" s="66">
        <v>225.34853440931084</v>
      </c>
      <c r="BB13" s="66">
        <v>247.07484013053192</v>
      </c>
      <c r="BC13" s="66">
        <v>268.59942707412347</v>
      </c>
      <c r="BD13" s="66">
        <v>275.71514073978813</v>
      </c>
      <c r="BE13" s="66">
        <v>311.20931213529019</v>
      </c>
      <c r="BF13" s="66">
        <v>377.90360441750931</v>
      </c>
      <c r="BG13" s="66">
        <v>444.08676290449631</v>
      </c>
      <c r="BH13" s="66">
        <v>475.68182294597074</v>
      </c>
      <c r="BI13" s="67" t="s">
        <v>183</v>
      </c>
      <c r="BJ13" s="119">
        <v>72.526551015529932</v>
      </c>
    </row>
    <row r="14" spans="1:62">
      <c r="B14" s="6" t="s">
        <v>254</v>
      </c>
    </row>
  </sheetData>
  <conditionalFormatting sqref="BI6:BJ13 B6:M13">
    <cfRule type="expression" dxfId="78" priority="49">
      <formula>MOD(ROW(),2)=1</formula>
    </cfRule>
  </conditionalFormatting>
  <conditionalFormatting sqref="BI6:BI13">
    <cfRule type="cellIs" dxfId="77" priority="47" operator="equal">
      <formula>$A$1</formula>
    </cfRule>
    <cfRule type="cellIs" dxfId="76" priority="48" operator="equal">
      <formula>$A$2</formula>
    </cfRule>
  </conditionalFormatting>
  <conditionalFormatting sqref="Q6:BH13">
    <cfRule type="expression" dxfId="75" priority="36">
      <formula>MOD(ROW(),2)=1</formula>
    </cfRule>
  </conditionalFormatting>
  <conditionalFormatting sqref="BJ6:BJ13">
    <cfRule type="cellIs" dxfId="74" priority="34" operator="lessThan">
      <formula>0</formula>
    </cfRule>
    <cfRule type="cellIs" dxfId="73" priority="35" operator="greaterThan">
      <formula>0</formula>
    </cfRule>
  </conditionalFormatting>
  <conditionalFormatting sqref="N6:N13">
    <cfRule type="expression" dxfId="72" priority="33">
      <formula>MOD(ROW(),2)=1</formula>
    </cfRule>
  </conditionalFormatting>
  <conditionalFormatting sqref="N6:N13">
    <cfRule type="cellIs" dxfId="71" priority="31" operator="equal">
      <formula>$A$1</formula>
    </cfRule>
    <cfRule type="cellIs" dxfId="70" priority="32" operator="equal">
      <formula>$A$2</formula>
    </cfRule>
  </conditionalFormatting>
  <conditionalFormatting sqref="O6:O13">
    <cfRule type="expression" dxfId="69" priority="30">
      <formula>MOD(ROW(),2)=1</formula>
    </cfRule>
  </conditionalFormatting>
  <conditionalFormatting sqref="O6:O13">
    <cfRule type="cellIs" dxfId="68" priority="28" operator="lessThan">
      <formula>0</formula>
    </cfRule>
    <cfRule type="cellIs" dxfId="67" priority="29" operator="greaterThan">
      <formula>0</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9">
    <tabColor rgb="FF350F4F"/>
  </sheetPr>
  <dimension ref="A1:BH16"/>
  <sheetViews>
    <sheetView showGridLines="0" zoomScaleNormal="100" workbookViewId="0">
      <selection activeCell="E29" sqref="E29"/>
    </sheetView>
  </sheetViews>
  <sheetFormatPr defaultRowHeight="13.2"/>
  <cols>
    <col min="1" max="1" width="9.21875" style="50"/>
    <col min="2" max="2" width="31.5546875" customWidth="1"/>
    <col min="3" max="4" width="9.21875" customWidth="1"/>
    <col min="12" max="12" width="2.77734375" customWidth="1"/>
    <col min="14" max="14" width="2.77734375" customWidth="1"/>
    <col min="51" max="51" width="2.77734375" customWidth="1"/>
    <col min="61" max="61" width="2.77734375" customWidth="1"/>
  </cols>
  <sheetData>
    <row r="1" spans="1:60" ht="13.8">
      <c r="A1" s="48" t="s">
        <v>183</v>
      </c>
      <c r="E1" s="50"/>
      <c r="F1" s="50"/>
      <c r="G1" s="50"/>
      <c r="H1" s="50"/>
      <c r="I1" s="50"/>
      <c r="J1" s="50"/>
      <c r="K1" s="50"/>
      <c r="L1" s="50"/>
      <c r="M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c r="BE1" s="50"/>
      <c r="BF1" s="50"/>
      <c r="BG1" s="50"/>
      <c r="BH1" s="50"/>
    </row>
    <row r="2" spans="1:60" ht="13.8">
      <c r="A2" s="49" t="s">
        <v>184</v>
      </c>
      <c r="E2" s="50"/>
    </row>
    <row r="4" spans="1:60">
      <c r="B4" s="1" t="s">
        <v>180</v>
      </c>
      <c r="C4" s="1"/>
      <c r="D4" s="1"/>
    </row>
    <row r="5" spans="1:60" ht="39.6">
      <c r="B5" s="85"/>
      <c r="C5" s="85">
        <v>2012</v>
      </c>
      <c r="D5" s="77">
        <v>2013</v>
      </c>
      <c r="E5" s="77">
        <v>2014</v>
      </c>
      <c r="F5" s="77">
        <v>2015</v>
      </c>
      <c r="G5" s="77">
        <v>2016</v>
      </c>
      <c r="H5" s="77">
        <v>2017</v>
      </c>
      <c r="I5" s="77">
        <v>2018</v>
      </c>
      <c r="J5" s="77">
        <v>2019</v>
      </c>
      <c r="K5" s="77">
        <v>2020</v>
      </c>
      <c r="L5" s="76"/>
      <c r="M5" s="76" t="s">
        <v>12</v>
      </c>
      <c r="O5" s="76" t="s">
        <v>22</v>
      </c>
      <c r="P5" s="76" t="s">
        <v>23</v>
      </c>
      <c r="Q5" s="76" t="s">
        <v>24</v>
      </c>
      <c r="R5" s="76" t="s">
        <v>25</v>
      </c>
      <c r="S5" s="76" t="s">
        <v>26</v>
      </c>
      <c r="T5" s="76" t="s">
        <v>27</v>
      </c>
      <c r="U5" s="76" t="s">
        <v>28</v>
      </c>
      <c r="V5" s="76" t="s">
        <v>29</v>
      </c>
      <c r="W5" s="76" t="s">
        <v>30</v>
      </c>
      <c r="X5" s="76" t="s">
        <v>31</v>
      </c>
      <c r="Y5" s="76" t="s">
        <v>32</v>
      </c>
      <c r="Z5" s="76" t="s">
        <v>33</v>
      </c>
      <c r="AA5" s="76" t="s">
        <v>129</v>
      </c>
      <c r="AB5" s="76" t="s">
        <v>131</v>
      </c>
      <c r="AC5" s="76" t="s">
        <v>133</v>
      </c>
      <c r="AD5" s="76" t="s">
        <v>135</v>
      </c>
      <c r="AE5" s="76" t="s">
        <v>136</v>
      </c>
      <c r="AF5" s="76" t="s">
        <v>176</v>
      </c>
      <c r="AG5" s="76" t="s">
        <v>177</v>
      </c>
      <c r="AH5" s="76" t="s">
        <v>182</v>
      </c>
      <c r="AI5" s="76" t="s">
        <v>228</v>
      </c>
      <c r="AJ5" s="76" t="s">
        <v>229</v>
      </c>
      <c r="AK5" s="76" t="s">
        <v>230</v>
      </c>
      <c r="AL5" s="76" t="s">
        <v>231</v>
      </c>
      <c r="AM5" s="76" t="s">
        <v>232</v>
      </c>
      <c r="AN5" s="76" t="s">
        <v>233</v>
      </c>
      <c r="AO5" s="76" t="s">
        <v>234</v>
      </c>
      <c r="AP5" s="76" t="s">
        <v>235</v>
      </c>
      <c r="AQ5" s="76" t="s">
        <v>236</v>
      </c>
      <c r="AR5" s="76" t="s">
        <v>237</v>
      </c>
      <c r="AS5" s="77" t="s">
        <v>238</v>
      </c>
      <c r="AT5" s="77" t="s">
        <v>239</v>
      </c>
      <c r="AU5" s="77" t="s">
        <v>240</v>
      </c>
      <c r="AV5" s="77" t="s">
        <v>241</v>
      </c>
      <c r="AW5" s="77" t="s">
        <v>242</v>
      </c>
      <c r="AX5" s="77" t="s">
        <v>243</v>
      </c>
      <c r="AY5" s="76"/>
      <c r="AZ5" s="76" t="s">
        <v>12</v>
      </c>
    </row>
    <row r="6" spans="1:60">
      <c r="B6" s="62" t="s">
        <v>49</v>
      </c>
      <c r="C6" s="62"/>
      <c r="D6" s="62"/>
      <c r="E6" s="62"/>
      <c r="F6" s="62"/>
      <c r="G6" s="62"/>
      <c r="H6" s="62"/>
      <c r="I6" s="62"/>
      <c r="J6" s="62"/>
      <c r="K6" s="62"/>
      <c r="L6" s="62"/>
      <c r="M6" s="53"/>
      <c r="O6" s="62"/>
      <c r="P6" s="62"/>
      <c r="Q6" s="62"/>
      <c r="R6" s="62"/>
      <c r="S6" s="62"/>
      <c r="T6" s="62"/>
      <c r="U6" s="62"/>
      <c r="V6" s="62"/>
      <c r="W6" s="62"/>
      <c r="X6" s="62"/>
      <c r="Y6" s="62"/>
      <c r="Z6" s="62"/>
      <c r="AA6" s="62"/>
      <c r="AB6" s="62"/>
      <c r="AC6" s="7"/>
      <c r="AD6" s="62"/>
      <c r="AE6" s="62"/>
      <c r="AF6" s="62"/>
      <c r="AG6" s="62"/>
      <c r="AH6" s="62"/>
      <c r="AI6" s="62"/>
      <c r="AJ6" s="62"/>
      <c r="AK6" s="62"/>
      <c r="AL6" s="62"/>
      <c r="AM6" s="62"/>
      <c r="AN6" s="62"/>
      <c r="AO6" s="62"/>
      <c r="AP6" s="62"/>
      <c r="AQ6" s="62"/>
      <c r="AR6" s="62"/>
      <c r="AS6" s="62"/>
      <c r="AT6" s="62"/>
      <c r="AU6" s="62"/>
      <c r="AV6" s="62"/>
      <c r="AW6" s="62"/>
      <c r="AX6" s="62"/>
      <c r="AY6" s="62"/>
      <c r="AZ6" s="53"/>
    </row>
    <row r="7" spans="1:60" ht="13.8">
      <c r="B7" s="62" t="s">
        <v>160</v>
      </c>
      <c r="C7" s="69">
        <v>974.4516000000001</v>
      </c>
      <c r="D7" s="69">
        <v>959.37571000000003</v>
      </c>
      <c r="E7" s="69">
        <v>994.77</v>
      </c>
      <c r="F7" s="69">
        <v>1065.02</v>
      </c>
      <c r="G7" s="69">
        <v>642.07000000000005</v>
      </c>
      <c r="H7" s="69">
        <v>975.34249999999997</v>
      </c>
      <c r="I7" s="69">
        <v>871.68537500000002</v>
      </c>
      <c r="J7" s="69">
        <v>827.44687499999998</v>
      </c>
      <c r="K7" s="69">
        <v>394.32356249999998</v>
      </c>
      <c r="L7" s="64" t="s">
        <v>184</v>
      </c>
      <c r="M7" s="118">
        <v>-52.344546288847852</v>
      </c>
      <c r="O7" s="69">
        <v>271.27020000000005</v>
      </c>
      <c r="P7" s="69">
        <v>178.36619999999999</v>
      </c>
      <c r="Q7" s="69">
        <v>207.46680000000001</v>
      </c>
      <c r="R7" s="69">
        <v>317.34840000000003</v>
      </c>
      <c r="S7" s="69">
        <v>302.11829999999998</v>
      </c>
      <c r="T7" s="69">
        <v>382.62990000000008</v>
      </c>
      <c r="U7" s="69">
        <v>140.01291000000001</v>
      </c>
      <c r="V7" s="69">
        <v>134.6146</v>
      </c>
      <c r="W7" s="69">
        <v>189.41</v>
      </c>
      <c r="X7" s="69">
        <v>223.94200000000001</v>
      </c>
      <c r="Y7" s="69">
        <v>242.10299999999998</v>
      </c>
      <c r="Z7" s="69">
        <v>339.315</v>
      </c>
      <c r="AA7" s="69">
        <v>249.24</v>
      </c>
      <c r="AB7" s="69">
        <v>235.92999999999998</v>
      </c>
      <c r="AC7" s="69">
        <v>304.8</v>
      </c>
      <c r="AD7" s="69">
        <v>275.05</v>
      </c>
      <c r="AE7" s="69">
        <v>151.4</v>
      </c>
      <c r="AF7" s="69">
        <v>142.92000000000002</v>
      </c>
      <c r="AG7" s="69">
        <v>114.31</v>
      </c>
      <c r="AH7" s="69">
        <v>233.44</v>
      </c>
      <c r="AI7" s="69">
        <v>281.08</v>
      </c>
      <c r="AJ7" s="69">
        <v>272.55</v>
      </c>
      <c r="AK7" s="69">
        <v>172.76249999999999</v>
      </c>
      <c r="AL7" s="69">
        <v>248.95</v>
      </c>
      <c r="AM7" s="69">
        <v>176.23000000000002</v>
      </c>
      <c r="AN7" s="69">
        <v>229.27250000000001</v>
      </c>
      <c r="AO7" s="69">
        <v>268.42287499999998</v>
      </c>
      <c r="AP7" s="69">
        <v>197.76</v>
      </c>
      <c r="AQ7" s="69">
        <v>212.94499999999999</v>
      </c>
      <c r="AR7" s="69">
        <v>298.00624999999997</v>
      </c>
      <c r="AS7" s="69">
        <v>135.85062500000001</v>
      </c>
      <c r="AT7" s="69">
        <v>180.64500000000001</v>
      </c>
      <c r="AU7" s="69">
        <v>115.407</v>
      </c>
      <c r="AV7" s="69">
        <v>11.4803125</v>
      </c>
      <c r="AW7" s="69">
        <v>100.98124999999999</v>
      </c>
      <c r="AX7" s="69">
        <v>166.45500000000001</v>
      </c>
      <c r="AY7" s="64" t="s">
        <v>184</v>
      </c>
      <c r="AZ7" s="118">
        <v>-7.8551855849871233</v>
      </c>
    </row>
    <row r="8" spans="1:60" ht="16.2">
      <c r="B8" s="3" t="s">
        <v>161</v>
      </c>
      <c r="C8" s="69">
        <v>23.192099999999996</v>
      </c>
      <c r="D8" s="69">
        <v>36.886400000000002</v>
      </c>
      <c r="E8" s="69">
        <v>84.144000000000005</v>
      </c>
      <c r="F8" s="69">
        <v>229.01000000000002</v>
      </c>
      <c r="G8" s="69">
        <v>141.87</v>
      </c>
      <c r="H8" s="69">
        <v>250.63</v>
      </c>
      <c r="I8" s="69">
        <v>275.90100000000001</v>
      </c>
      <c r="J8" s="69">
        <v>211.48000000000002</v>
      </c>
      <c r="K8" s="69">
        <v>114.03999999999999</v>
      </c>
      <c r="L8" s="64" t="s">
        <v>184</v>
      </c>
      <c r="M8" s="118">
        <v>-46.075278986192558</v>
      </c>
      <c r="O8" s="69">
        <v>0.42749999999999999</v>
      </c>
      <c r="P8" s="69">
        <v>2.3250000000000002</v>
      </c>
      <c r="Q8" s="69">
        <v>2.8499999999999996</v>
      </c>
      <c r="R8" s="69">
        <v>17.589599999999997</v>
      </c>
      <c r="S8" s="69">
        <v>15.193999999999999</v>
      </c>
      <c r="T8" s="69">
        <v>8.6</v>
      </c>
      <c r="U8" s="69">
        <v>9.4068000000000005</v>
      </c>
      <c r="V8" s="69">
        <v>3.6856000000000004</v>
      </c>
      <c r="W8" s="69">
        <v>6.98</v>
      </c>
      <c r="X8" s="69">
        <v>19.72</v>
      </c>
      <c r="Y8" s="69">
        <v>21.244</v>
      </c>
      <c r="Z8" s="69">
        <v>36.200000000000003</v>
      </c>
      <c r="AA8" s="69">
        <v>38.549999999999997</v>
      </c>
      <c r="AB8" s="69">
        <v>56.7</v>
      </c>
      <c r="AC8" s="69">
        <v>67.3</v>
      </c>
      <c r="AD8" s="69">
        <v>66.460000000000008</v>
      </c>
      <c r="AE8" s="69">
        <v>34.800000000000004</v>
      </c>
      <c r="AF8" s="69">
        <v>36.67</v>
      </c>
      <c r="AG8" s="69">
        <v>11.059999999999999</v>
      </c>
      <c r="AH8" s="69">
        <v>59.34</v>
      </c>
      <c r="AI8" s="69">
        <v>62.179999999999993</v>
      </c>
      <c r="AJ8" s="69">
        <v>70.8</v>
      </c>
      <c r="AK8" s="69">
        <v>45.45</v>
      </c>
      <c r="AL8" s="69">
        <v>72.2</v>
      </c>
      <c r="AM8" s="69">
        <v>59.68</v>
      </c>
      <c r="AN8" s="69">
        <v>69.210000000000008</v>
      </c>
      <c r="AO8" s="69">
        <v>89.751000000000005</v>
      </c>
      <c r="AP8" s="69">
        <v>57.26</v>
      </c>
      <c r="AQ8" s="69">
        <v>67.400000000000006</v>
      </c>
      <c r="AR8" s="69">
        <v>75.5</v>
      </c>
      <c r="AS8" s="69">
        <v>8.7100000000000009</v>
      </c>
      <c r="AT8" s="69">
        <v>59.87</v>
      </c>
      <c r="AU8" s="69">
        <v>35.799999999999997</v>
      </c>
      <c r="AV8" s="69">
        <v>3.54</v>
      </c>
      <c r="AW8" s="69">
        <v>26.3</v>
      </c>
      <c r="AX8" s="69">
        <v>48.4</v>
      </c>
      <c r="AY8" s="64" t="s">
        <v>184</v>
      </c>
      <c r="AZ8" s="118">
        <v>-19.158176048104224</v>
      </c>
    </row>
    <row r="9" spans="1:60" ht="13.8">
      <c r="B9" s="62" t="s">
        <v>162</v>
      </c>
      <c r="C9" s="69">
        <v>842.80339240000001</v>
      </c>
      <c r="D9" s="69">
        <v>876.42585919999999</v>
      </c>
      <c r="E9" s="69">
        <v>898.61499454999989</v>
      </c>
      <c r="F9" s="69">
        <v>913.61999999999989</v>
      </c>
      <c r="G9" s="69">
        <v>551.49860400000011</v>
      </c>
      <c r="H9" s="69">
        <v>879.01451652000003</v>
      </c>
      <c r="I9" s="69">
        <v>755.65619812800003</v>
      </c>
      <c r="J9" s="69">
        <v>646.80803919279992</v>
      </c>
      <c r="K9" s="69">
        <v>344.21856250000002</v>
      </c>
      <c r="L9" s="64" t="s">
        <v>184</v>
      </c>
      <c r="M9" s="118">
        <v>-46.781959771313893</v>
      </c>
      <c r="O9" s="69">
        <v>228.14062030000005</v>
      </c>
      <c r="P9" s="69">
        <v>147.29484929999998</v>
      </c>
      <c r="Q9" s="69">
        <v>176.42901190000001</v>
      </c>
      <c r="R9" s="69">
        <v>290.9389109</v>
      </c>
      <c r="S9" s="69">
        <v>275.60109339999997</v>
      </c>
      <c r="T9" s="69">
        <v>361.93339830000008</v>
      </c>
      <c r="U9" s="69">
        <v>116.3846874</v>
      </c>
      <c r="V9" s="69">
        <v>122.5066801</v>
      </c>
      <c r="W9" s="69">
        <v>176.12091670000001</v>
      </c>
      <c r="X9" s="69">
        <v>205.97607785</v>
      </c>
      <c r="Y9" s="69">
        <v>224.20299999999997</v>
      </c>
      <c r="Z9" s="69">
        <v>292.315</v>
      </c>
      <c r="AA9" s="69">
        <v>220.24</v>
      </c>
      <c r="AB9" s="69">
        <v>202.92999999999998</v>
      </c>
      <c r="AC9" s="69">
        <v>262.90000000000003</v>
      </c>
      <c r="AD9" s="69">
        <v>227.55</v>
      </c>
      <c r="AE9" s="69">
        <v>127.4</v>
      </c>
      <c r="AF9" s="69">
        <v>120.34860400000002</v>
      </c>
      <c r="AG9" s="69">
        <v>95.81</v>
      </c>
      <c r="AH9" s="69">
        <v>207.94</v>
      </c>
      <c r="AI9" s="69">
        <v>260.18</v>
      </c>
      <c r="AJ9" s="69">
        <v>243.75</v>
      </c>
      <c r="AK9" s="69">
        <v>148.16343687999998</v>
      </c>
      <c r="AL9" s="69">
        <v>226.92107963999999</v>
      </c>
      <c r="AM9" s="69">
        <v>157.42000000000002</v>
      </c>
      <c r="AN9" s="69">
        <v>193.13249999999999</v>
      </c>
      <c r="AO9" s="69">
        <v>236.78418663199997</v>
      </c>
      <c r="AP9" s="69">
        <v>168.31951149599999</v>
      </c>
      <c r="AQ9" s="69">
        <v>177.20599999999999</v>
      </c>
      <c r="AR9" s="69">
        <v>247.41024999999996</v>
      </c>
      <c r="AS9" s="69">
        <v>83.646789192800014</v>
      </c>
      <c r="AT9" s="69">
        <v>138.54500000000002</v>
      </c>
      <c r="AU9" s="69">
        <v>80.406999999999996</v>
      </c>
      <c r="AV9" s="69">
        <v>8.9803125000000001</v>
      </c>
      <c r="AW9" s="69">
        <v>90.481249999999989</v>
      </c>
      <c r="AX9" s="69">
        <v>164.35000000000002</v>
      </c>
      <c r="AY9" s="64" t="s">
        <v>183</v>
      </c>
      <c r="AZ9" s="118">
        <v>18.62571727597533</v>
      </c>
    </row>
    <row r="10" spans="1:60" ht="13.8">
      <c r="B10" s="62" t="s">
        <v>163</v>
      </c>
      <c r="C10" s="69">
        <v>118</v>
      </c>
      <c r="D10" s="69">
        <v>95.75</v>
      </c>
      <c r="E10" s="69">
        <v>92.5</v>
      </c>
      <c r="F10" s="69">
        <v>80.2</v>
      </c>
      <c r="G10" s="69">
        <v>79.5</v>
      </c>
      <c r="H10" s="69">
        <v>88.399000000000001</v>
      </c>
      <c r="I10" s="69">
        <v>86.977098800000007</v>
      </c>
      <c r="J10" s="69">
        <v>119.52834204</v>
      </c>
      <c r="K10" s="69">
        <v>95.51901051000003</v>
      </c>
      <c r="L10" s="64" t="s">
        <v>184</v>
      </c>
      <c r="M10" s="118">
        <v>-20.086726813265155</v>
      </c>
      <c r="O10" s="69">
        <v>21</v>
      </c>
      <c r="P10" s="69">
        <v>24.5</v>
      </c>
      <c r="Q10" s="69">
        <v>32</v>
      </c>
      <c r="R10" s="69">
        <v>40.499999999999993</v>
      </c>
      <c r="S10" s="69">
        <v>14</v>
      </c>
      <c r="T10" s="69">
        <v>15.749999999999998</v>
      </c>
      <c r="U10" s="69">
        <v>30.249999999999996</v>
      </c>
      <c r="V10" s="69">
        <v>35.749999999999993</v>
      </c>
      <c r="W10" s="69">
        <v>30</v>
      </c>
      <c r="X10" s="69">
        <v>22.5</v>
      </c>
      <c r="Y10" s="69">
        <v>17.5</v>
      </c>
      <c r="Z10" s="69">
        <v>22.5</v>
      </c>
      <c r="AA10" s="69">
        <v>18</v>
      </c>
      <c r="AB10" s="69">
        <v>24</v>
      </c>
      <c r="AC10" s="69">
        <v>18.2</v>
      </c>
      <c r="AD10" s="69">
        <v>20</v>
      </c>
      <c r="AE10" s="69">
        <v>14</v>
      </c>
      <c r="AF10" s="69">
        <v>23.759999999999998</v>
      </c>
      <c r="AG10" s="69">
        <v>25.74</v>
      </c>
      <c r="AH10" s="69">
        <v>16</v>
      </c>
      <c r="AI10" s="69">
        <v>14.489999999999997</v>
      </c>
      <c r="AJ10" s="69">
        <v>29.568000000000005</v>
      </c>
      <c r="AK10" s="69">
        <v>26.741</v>
      </c>
      <c r="AL10" s="69">
        <v>17.600000000000001</v>
      </c>
      <c r="AM10" s="69">
        <v>14.071399999999995</v>
      </c>
      <c r="AN10" s="69">
        <v>31.980748800000008</v>
      </c>
      <c r="AO10" s="69">
        <v>22.972950000000001</v>
      </c>
      <c r="AP10" s="69">
        <v>17.952000000000002</v>
      </c>
      <c r="AQ10" s="69">
        <v>16.059749999999998</v>
      </c>
      <c r="AR10" s="69">
        <v>37.884887040000002</v>
      </c>
      <c r="AS10" s="69">
        <v>36.501465000000003</v>
      </c>
      <c r="AT10" s="69">
        <v>29.082240000000002</v>
      </c>
      <c r="AU10" s="69">
        <v>18.549011249999996</v>
      </c>
      <c r="AV10" s="69">
        <v>13.776322560000004</v>
      </c>
      <c r="AW10" s="69">
        <v>41.478937500000008</v>
      </c>
      <c r="AX10" s="69">
        <v>21.714739200000007</v>
      </c>
      <c r="AY10" s="64" t="s">
        <v>184</v>
      </c>
      <c r="AZ10" s="118">
        <v>-25.333333333333318</v>
      </c>
    </row>
    <row r="11" spans="1:60" ht="16.2">
      <c r="B11" s="62" t="s">
        <v>164</v>
      </c>
      <c r="C11" s="69">
        <v>10</v>
      </c>
      <c r="D11" s="69">
        <v>9.59</v>
      </c>
      <c r="E11" s="69">
        <v>9.9300000000000015</v>
      </c>
      <c r="F11" s="69">
        <v>9.2000000000000011</v>
      </c>
      <c r="G11" s="69">
        <v>9.9</v>
      </c>
      <c r="H11" s="69">
        <v>8.8000000000000007</v>
      </c>
      <c r="I11" s="69">
        <v>10.5</v>
      </c>
      <c r="J11" s="69">
        <v>11.100000000000001</v>
      </c>
      <c r="K11" s="69">
        <v>9</v>
      </c>
      <c r="L11" s="64" t="s">
        <v>184</v>
      </c>
      <c r="M11" s="118">
        <v>-18.918918918918926</v>
      </c>
      <c r="O11" s="69">
        <v>2.5</v>
      </c>
      <c r="P11" s="69">
        <v>2.5</v>
      </c>
      <c r="Q11" s="69">
        <v>2.5</v>
      </c>
      <c r="R11" s="69">
        <v>2.5</v>
      </c>
      <c r="S11" s="69">
        <v>1.99</v>
      </c>
      <c r="T11" s="69">
        <v>2.5099999999999998</v>
      </c>
      <c r="U11" s="69">
        <v>2.5299999999999998</v>
      </c>
      <c r="V11" s="69">
        <v>2.56</v>
      </c>
      <c r="W11" s="69">
        <v>3.55</v>
      </c>
      <c r="X11" s="69">
        <v>2.68</v>
      </c>
      <c r="Y11" s="69">
        <v>1.8</v>
      </c>
      <c r="Z11" s="69">
        <v>1.9</v>
      </c>
      <c r="AA11" s="69">
        <v>2.4</v>
      </c>
      <c r="AB11" s="69">
        <v>2.5</v>
      </c>
      <c r="AC11" s="69">
        <v>2.2000000000000002</v>
      </c>
      <c r="AD11" s="69">
        <v>2.1</v>
      </c>
      <c r="AE11" s="69">
        <v>3.3</v>
      </c>
      <c r="AF11" s="69">
        <v>2.2000000000000002</v>
      </c>
      <c r="AG11" s="69">
        <v>2.2000000000000002</v>
      </c>
      <c r="AH11" s="69">
        <v>2.2000000000000002</v>
      </c>
      <c r="AI11" s="69">
        <v>2.2000000000000002</v>
      </c>
      <c r="AJ11" s="69">
        <v>2.2000000000000002</v>
      </c>
      <c r="AK11" s="69">
        <v>2.2000000000000002</v>
      </c>
      <c r="AL11" s="69">
        <v>2.2000000000000002</v>
      </c>
      <c r="AM11" s="69">
        <v>2.2000000000000002</v>
      </c>
      <c r="AN11" s="69">
        <v>2.6</v>
      </c>
      <c r="AO11" s="69">
        <v>2.2000000000000002</v>
      </c>
      <c r="AP11" s="69">
        <v>3.5</v>
      </c>
      <c r="AQ11" s="69">
        <v>3.6</v>
      </c>
      <c r="AR11" s="69">
        <v>2.6</v>
      </c>
      <c r="AS11" s="69">
        <v>2.1</v>
      </c>
      <c r="AT11" s="69">
        <v>2.8</v>
      </c>
      <c r="AU11" s="69">
        <v>2</v>
      </c>
      <c r="AV11" s="69">
        <v>0.8</v>
      </c>
      <c r="AW11" s="69">
        <v>4.2</v>
      </c>
      <c r="AX11" s="69">
        <v>2</v>
      </c>
      <c r="AY11" s="64" t="s">
        <v>184</v>
      </c>
      <c r="AZ11" s="118">
        <v>-28.571428571428569</v>
      </c>
    </row>
    <row r="12" spans="1:60" ht="16.2">
      <c r="B12" s="65" t="s">
        <v>165</v>
      </c>
      <c r="C12" s="78">
        <v>970.80339240000001</v>
      </c>
      <c r="D12" s="78">
        <v>981.76585920000002</v>
      </c>
      <c r="E12" s="78">
        <v>1001.04499455</v>
      </c>
      <c r="F12" s="78">
        <v>1003.02</v>
      </c>
      <c r="G12" s="78">
        <v>640.89860399999998</v>
      </c>
      <c r="H12" s="78">
        <v>976.21351651999998</v>
      </c>
      <c r="I12" s="78">
        <v>853.13329692800005</v>
      </c>
      <c r="J12" s="78">
        <v>777.43638123279993</v>
      </c>
      <c r="K12" s="78">
        <v>448.73757301000001</v>
      </c>
      <c r="L12" s="67" t="s">
        <v>184</v>
      </c>
      <c r="M12" s="119">
        <v>-42.27983358607095</v>
      </c>
      <c r="O12" s="78">
        <v>251.64062030000005</v>
      </c>
      <c r="P12" s="78">
        <v>174.29484929999998</v>
      </c>
      <c r="Q12" s="78">
        <v>210.92901190000001</v>
      </c>
      <c r="R12" s="78">
        <v>333.9389109</v>
      </c>
      <c r="S12" s="78">
        <v>291.59109339999998</v>
      </c>
      <c r="T12" s="78">
        <v>380.19339830000007</v>
      </c>
      <c r="U12" s="78">
        <v>149.16468739999999</v>
      </c>
      <c r="V12" s="78">
        <v>160.81668009999999</v>
      </c>
      <c r="W12" s="78">
        <v>209.67091670000002</v>
      </c>
      <c r="X12" s="78">
        <v>231.15607785</v>
      </c>
      <c r="Y12" s="78">
        <v>243.50299999999999</v>
      </c>
      <c r="Z12" s="78">
        <v>316.71499999999997</v>
      </c>
      <c r="AA12" s="78">
        <v>240.64000000000001</v>
      </c>
      <c r="AB12" s="78">
        <v>229.42999999999998</v>
      </c>
      <c r="AC12" s="78">
        <v>283.3</v>
      </c>
      <c r="AD12" s="78">
        <v>249.65</v>
      </c>
      <c r="AE12" s="78">
        <v>144.70000000000002</v>
      </c>
      <c r="AF12" s="78">
        <v>146.30860400000003</v>
      </c>
      <c r="AG12" s="78">
        <v>123.75</v>
      </c>
      <c r="AH12" s="78">
        <v>226.14</v>
      </c>
      <c r="AI12" s="78">
        <v>276.87</v>
      </c>
      <c r="AJ12" s="78">
        <v>275.51800000000003</v>
      </c>
      <c r="AK12" s="78">
        <v>177.10443687999998</v>
      </c>
      <c r="AL12" s="78">
        <v>246.72107964</v>
      </c>
      <c r="AM12" s="78">
        <v>173.69140000000002</v>
      </c>
      <c r="AN12" s="78">
        <v>227.7132488</v>
      </c>
      <c r="AO12" s="78">
        <v>261.95713663199996</v>
      </c>
      <c r="AP12" s="78">
        <v>189.77151149599999</v>
      </c>
      <c r="AQ12" s="78">
        <v>196.86574999999999</v>
      </c>
      <c r="AR12" s="78">
        <v>287.89513703999995</v>
      </c>
      <c r="AS12" s="78">
        <v>122.24825419280002</v>
      </c>
      <c r="AT12" s="78">
        <v>170.42724000000001</v>
      </c>
      <c r="AU12" s="78">
        <v>100.95601124999999</v>
      </c>
      <c r="AV12" s="78">
        <v>23.556635060000005</v>
      </c>
      <c r="AW12" s="78">
        <v>136.16018750000001</v>
      </c>
      <c r="AX12" s="78">
        <v>188.06473920000002</v>
      </c>
      <c r="AY12" s="67" t="s">
        <v>183</v>
      </c>
      <c r="AZ12" s="119">
        <v>10.348990689516535</v>
      </c>
    </row>
    <row r="13" spans="1:60" ht="12.75" customHeight="1">
      <c r="B13" s="158" t="s">
        <v>166</v>
      </c>
      <c r="C13" s="158"/>
      <c r="D13" s="158"/>
      <c r="E13" s="158"/>
      <c r="F13" s="158"/>
      <c r="G13" s="158"/>
      <c r="H13" s="158"/>
      <c r="I13" s="158"/>
      <c r="J13" s="151"/>
      <c r="K13" s="152"/>
    </row>
    <row r="14" spans="1:60">
      <c r="B14" s="159"/>
      <c r="C14" s="159"/>
      <c r="D14" s="159"/>
      <c r="E14" s="159"/>
      <c r="F14" s="159"/>
      <c r="G14" s="159"/>
      <c r="H14" s="159"/>
      <c r="I14" s="159"/>
      <c r="J14" s="151"/>
      <c r="K14" s="152"/>
    </row>
    <row r="15" spans="1:60" ht="18.75" customHeight="1">
      <c r="B15" s="159"/>
      <c r="C15" s="159"/>
      <c r="D15" s="159"/>
      <c r="E15" s="159"/>
      <c r="F15" s="159"/>
      <c r="G15" s="159"/>
      <c r="H15" s="159"/>
      <c r="I15" s="159"/>
      <c r="J15" s="151"/>
      <c r="K15" s="152"/>
    </row>
    <row r="16" spans="1:60">
      <c r="B16" s="6" t="s">
        <v>255</v>
      </c>
      <c r="C16" s="6"/>
      <c r="D16" s="6"/>
    </row>
  </sheetData>
  <mergeCells count="1">
    <mergeCell ref="B13:I15"/>
  </mergeCells>
  <phoneticPr fontId="6" type="noConversion"/>
  <conditionalFormatting sqref="B6:K12">
    <cfRule type="expression" dxfId="66" priority="19">
      <formula>MOD(ROW(),2)=1</formula>
    </cfRule>
  </conditionalFormatting>
  <conditionalFormatting sqref="AY6:AZ6 O6:AX12">
    <cfRule type="expression" dxfId="65" priority="18">
      <formula>MOD(ROW(),2)=1</formula>
    </cfRule>
  </conditionalFormatting>
  <conditionalFormatting sqref="AY9:AY12">
    <cfRule type="cellIs" dxfId="64" priority="15" operator="equal">
      <formula>$A$1</formula>
    </cfRule>
    <cfRule type="cellIs" dxfId="63" priority="16" operator="equal">
      <formula>$A$2</formula>
    </cfRule>
  </conditionalFormatting>
  <conditionalFormatting sqref="AY7:AY8">
    <cfRule type="cellIs" dxfId="62" priority="13" operator="equal">
      <formula>$A$1</formula>
    </cfRule>
    <cfRule type="cellIs" dxfId="61" priority="14" operator="equal">
      <formula>$A$2</formula>
    </cfRule>
  </conditionalFormatting>
  <conditionalFormatting sqref="AY7:AY12">
    <cfRule type="expression" dxfId="60" priority="17">
      <formula>MOD(ROW(),2)=1</formula>
    </cfRule>
  </conditionalFormatting>
  <conditionalFormatting sqref="AZ7:AZ12">
    <cfRule type="expression" dxfId="59" priority="12">
      <formula>MOD(ROW(),2)=1</formula>
    </cfRule>
  </conditionalFormatting>
  <conditionalFormatting sqref="AZ7:AZ12">
    <cfRule type="cellIs" dxfId="58" priority="10" operator="lessThan">
      <formula>0</formula>
    </cfRule>
    <cfRule type="cellIs" dxfId="57" priority="11" operator="greaterThan">
      <formula>0</formula>
    </cfRule>
  </conditionalFormatting>
  <conditionalFormatting sqref="L6:M6">
    <cfRule type="expression" dxfId="56" priority="9">
      <formula>MOD(ROW(),2)=1</formula>
    </cfRule>
  </conditionalFormatting>
  <conditionalFormatting sqref="L9:L12">
    <cfRule type="cellIs" dxfId="55" priority="6" operator="equal">
      <formula>$A$1</formula>
    </cfRule>
    <cfRule type="cellIs" dxfId="54" priority="7" operator="equal">
      <formula>$A$2</formula>
    </cfRule>
  </conditionalFormatting>
  <conditionalFormatting sqref="L7:L8">
    <cfRule type="cellIs" dxfId="53" priority="4" operator="equal">
      <formula>$A$1</formula>
    </cfRule>
    <cfRule type="cellIs" dxfId="52" priority="5" operator="equal">
      <formula>$A$2</formula>
    </cfRule>
  </conditionalFormatting>
  <conditionalFormatting sqref="L7:L12">
    <cfRule type="expression" dxfId="51" priority="8">
      <formula>MOD(ROW(),2)=1</formula>
    </cfRule>
  </conditionalFormatting>
  <conditionalFormatting sqref="M7:M12">
    <cfRule type="expression" dxfId="50" priority="3">
      <formula>MOD(ROW(),2)=1</formula>
    </cfRule>
  </conditionalFormatting>
  <conditionalFormatting sqref="M7:M12">
    <cfRule type="cellIs" dxfId="49" priority="1" operator="lessThan">
      <formula>0</formula>
    </cfRule>
    <cfRule type="cellIs" dxfId="48" priority="2" operator="greaterThan">
      <formula>0</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8">
    <tabColor rgb="FF350F4F"/>
    <pageSetUpPr fitToPage="1"/>
  </sheetPr>
  <dimension ref="A1:R17"/>
  <sheetViews>
    <sheetView showGridLines="0" zoomScaleNormal="100" workbookViewId="0">
      <selection activeCell="H27" sqref="H27"/>
    </sheetView>
  </sheetViews>
  <sheetFormatPr defaultRowHeight="13.2"/>
  <cols>
    <col min="3" max="3" width="27.5546875" customWidth="1"/>
    <col min="4" max="4" width="14.21875" customWidth="1"/>
    <col min="5" max="5" width="9.21875" customWidth="1"/>
    <col min="6" max="6" width="2.77734375" customWidth="1"/>
    <col min="9" max="9" width="15.77734375" customWidth="1"/>
    <col min="15" max="15" width="2.77734375" customWidth="1"/>
    <col min="17" max="17" width="2.77734375" customWidth="1"/>
  </cols>
  <sheetData>
    <row r="1" spans="1:18" ht="13.8">
      <c r="A1" s="48" t="s">
        <v>183</v>
      </c>
    </row>
    <row r="2" spans="1:18" ht="13.8">
      <c r="A2" s="49" t="s">
        <v>184</v>
      </c>
    </row>
    <row r="3" spans="1:18" ht="13.8">
      <c r="A3" s="135"/>
    </row>
    <row r="4" spans="1:18">
      <c r="B4" s="160" t="s">
        <v>189</v>
      </c>
      <c r="C4" s="160"/>
      <c r="D4" s="160"/>
      <c r="E4" s="160"/>
      <c r="F4" s="160"/>
      <c r="G4" s="160"/>
      <c r="I4" s="160" t="s">
        <v>190</v>
      </c>
      <c r="J4" s="160"/>
      <c r="K4" s="160"/>
      <c r="L4" s="160"/>
      <c r="M4" s="160"/>
      <c r="N4" s="160"/>
    </row>
    <row r="5" spans="1:18" s="56" customFormat="1" ht="52.8">
      <c r="B5" s="85"/>
      <c r="C5" s="85" t="s">
        <v>191</v>
      </c>
      <c r="D5" s="85" t="s">
        <v>187</v>
      </c>
      <c r="E5" s="136" t="s">
        <v>267</v>
      </c>
      <c r="F5" s="85"/>
      <c r="G5" s="136" t="s">
        <v>12</v>
      </c>
      <c r="I5" s="136"/>
      <c r="J5" s="136" t="s">
        <v>239</v>
      </c>
      <c r="K5" s="136" t="s">
        <v>240</v>
      </c>
      <c r="L5" s="136" t="s">
        <v>241</v>
      </c>
      <c r="M5" s="136" t="s">
        <v>242</v>
      </c>
      <c r="N5" s="136" t="s">
        <v>243</v>
      </c>
      <c r="O5" s="136"/>
      <c r="P5" s="136" t="s">
        <v>47</v>
      </c>
      <c r="Q5" s="136"/>
      <c r="R5" s="136" t="s">
        <v>12</v>
      </c>
    </row>
    <row r="6" spans="1:18" ht="13.8">
      <c r="B6">
        <v>1</v>
      </c>
      <c r="C6" t="s">
        <v>269</v>
      </c>
      <c r="D6" t="s">
        <v>87</v>
      </c>
      <c r="E6" s="70">
        <v>1170.3519282100001</v>
      </c>
      <c r="F6" s="71" t="s">
        <v>183</v>
      </c>
      <c r="G6" s="125">
        <v>31.063438579610114</v>
      </c>
      <c r="I6" t="s">
        <v>192</v>
      </c>
      <c r="J6" s="70">
        <v>1439.8341700100002</v>
      </c>
      <c r="K6" s="70">
        <v>1568.1430759799998</v>
      </c>
      <c r="L6" s="70">
        <v>1898.1181964199995</v>
      </c>
      <c r="M6" s="70">
        <v>2089.2900724900001</v>
      </c>
      <c r="N6" s="70">
        <v>2003.1421792899998</v>
      </c>
      <c r="O6" s="71" t="s">
        <v>183</v>
      </c>
      <c r="P6" s="125">
        <v>563.30800927999962</v>
      </c>
      <c r="Q6" s="71" t="s">
        <v>183</v>
      </c>
      <c r="R6" s="125">
        <v>39.123117162588741</v>
      </c>
    </row>
    <row r="7" spans="1:18" ht="13.8">
      <c r="B7">
        <v>2</v>
      </c>
      <c r="C7" t="s">
        <v>270</v>
      </c>
      <c r="D7" t="s">
        <v>87</v>
      </c>
      <c r="E7" s="70">
        <v>524.96914044000005</v>
      </c>
      <c r="F7" s="71" t="s">
        <v>183</v>
      </c>
      <c r="G7" s="125">
        <v>45.81720257586155</v>
      </c>
      <c r="I7" t="s">
        <v>193</v>
      </c>
      <c r="J7" s="70">
        <v>1312.248634810001</v>
      </c>
      <c r="K7" s="70">
        <v>1463.9754801200008</v>
      </c>
      <c r="L7" s="70">
        <v>1551.9694863400009</v>
      </c>
      <c r="M7" s="70">
        <v>1606.8869282400008</v>
      </c>
      <c r="N7" s="70">
        <v>1572.1425139899998</v>
      </c>
      <c r="O7" s="71" t="s">
        <v>183</v>
      </c>
      <c r="P7" s="125">
        <v>259.89387917999875</v>
      </c>
      <c r="Q7" s="71" t="s">
        <v>183</v>
      </c>
      <c r="R7" s="125">
        <v>19.805231439057923</v>
      </c>
    </row>
    <row r="8" spans="1:18" ht="13.8">
      <c r="B8">
        <v>3</v>
      </c>
      <c r="C8" t="s">
        <v>271</v>
      </c>
      <c r="D8" t="s">
        <v>96</v>
      </c>
      <c r="E8" s="70">
        <v>234.64022055000001</v>
      </c>
      <c r="F8" s="71" t="s">
        <v>183</v>
      </c>
      <c r="G8" s="125">
        <v>63.406616364935743</v>
      </c>
      <c r="I8" t="s">
        <v>194</v>
      </c>
      <c r="J8" s="70">
        <v>77.564835270000017</v>
      </c>
      <c r="K8" s="70">
        <v>90.724065959999976</v>
      </c>
      <c r="L8" s="70">
        <v>99.862249369999986</v>
      </c>
      <c r="M8" s="70">
        <v>119.85981092</v>
      </c>
      <c r="N8" s="70">
        <v>115.15901913</v>
      </c>
      <c r="O8" s="71" t="s">
        <v>183</v>
      </c>
      <c r="P8" s="125">
        <v>37.594183859999987</v>
      </c>
      <c r="Q8" s="71" t="s">
        <v>183</v>
      </c>
      <c r="R8" s="125">
        <v>48.468076711742093</v>
      </c>
    </row>
    <row r="9" spans="1:18" ht="13.8">
      <c r="B9">
        <v>4</v>
      </c>
      <c r="C9" t="s">
        <v>272</v>
      </c>
      <c r="D9" t="s">
        <v>96</v>
      </c>
      <c r="E9" s="70">
        <v>230.24605997</v>
      </c>
      <c r="F9" s="71" t="s">
        <v>183</v>
      </c>
      <c r="G9" s="125">
        <v>57.824720904672525</v>
      </c>
      <c r="I9" t="s">
        <v>103</v>
      </c>
      <c r="J9" s="70">
        <v>44.72424779</v>
      </c>
      <c r="K9" s="70">
        <v>50.658104620000003</v>
      </c>
      <c r="L9" s="70">
        <v>59.337764319999998</v>
      </c>
      <c r="M9" s="70">
        <v>65.425622680000004</v>
      </c>
      <c r="N9" s="70">
        <v>61.044814689999995</v>
      </c>
      <c r="O9" s="71" t="s">
        <v>183</v>
      </c>
      <c r="P9" s="126">
        <v>16.320566899999996</v>
      </c>
      <c r="Q9" s="71" t="s">
        <v>183</v>
      </c>
      <c r="R9" s="126">
        <v>36.491540286227341</v>
      </c>
    </row>
    <row r="10" spans="1:18" ht="13.8">
      <c r="B10">
        <v>5</v>
      </c>
      <c r="C10" t="s">
        <v>273</v>
      </c>
      <c r="D10" t="s">
        <v>93</v>
      </c>
      <c r="E10" s="70">
        <v>215.96307648999999</v>
      </c>
      <c r="F10" s="71" t="s">
        <v>183</v>
      </c>
      <c r="G10" s="125">
        <v>6.1382006482618712</v>
      </c>
      <c r="I10" s="57" t="s">
        <v>195</v>
      </c>
      <c r="J10" s="137">
        <v>2874.3718878799996</v>
      </c>
      <c r="K10" s="137">
        <v>3173.5007266800012</v>
      </c>
      <c r="L10" s="137">
        <v>3609.2876964500001</v>
      </c>
      <c r="M10" s="137">
        <v>3881.4624343299997</v>
      </c>
      <c r="N10" s="137">
        <v>3751.4885270999994</v>
      </c>
      <c r="O10" s="58" t="s">
        <v>183</v>
      </c>
      <c r="P10" s="125">
        <v>877.1166392199998</v>
      </c>
      <c r="Q10" s="58" t="s">
        <v>183</v>
      </c>
      <c r="R10" s="125">
        <v>30.515071585497576</v>
      </c>
    </row>
    <row r="11" spans="1:18" ht="13.8">
      <c r="B11">
        <v>6</v>
      </c>
      <c r="C11" t="s">
        <v>274</v>
      </c>
      <c r="D11" t="s">
        <v>96</v>
      </c>
      <c r="E11" s="70">
        <v>121.21384928000001</v>
      </c>
      <c r="F11" s="71" t="s">
        <v>184</v>
      </c>
      <c r="G11" s="125">
        <v>-17.387315991067954</v>
      </c>
      <c r="I11" s="161" t="s">
        <v>196</v>
      </c>
      <c r="J11" s="161"/>
      <c r="K11" s="161"/>
      <c r="L11" s="161"/>
      <c r="M11" s="161"/>
      <c r="N11" s="161"/>
      <c r="O11" s="161"/>
      <c r="P11" s="161"/>
      <c r="Q11" s="161"/>
      <c r="R11" s="161"/>
    </row>
    <row r="12" spans="1:18" ht="13.8">
      <c r="B12">
        <v>7</v>
      </c>
      <c r="C12" t="s">
        <v>275</v>
      </c>
      <c r="D12" t="s">
        <v>87</v>
      </c>
      <c r="E12" s="70">
        <v>80.475202580000001</v>
      </c>
      <c r="F12" s="71" t="s">
        <v>183</v>
      </c>
      <c r="G12" s="125">
        <v>60.039340945768039</v>
      </c>
    </row>
    <row r="13" spans="1:18" ht="13.8">
      <c r="B13">
        <v>8</v>
      </c>
      <c r="C13" t="s">
        <v>276</v>
      </c>
      <c r="D13" t="s">
        <v>96</v>
      </c>
      <c r="E13" s="70">
        <v>76.048272080000004</v>
      </c>
      <c r="F13" s="71" t="s">
        <v>184</v>
      </c>
      <c r="G13" s="125">
        <v>-4.3909869750137993</v>
      </c>
    </row>
    <row r="14" spans="1:18" ht="13.8">
      <c r="B14">
        <v>9</v>
      </c>
      <c r="C14" t="s">
        <v>277</v>
      </c>
      <c r="D14" t="s">
        <v>97</v>
      </c>
      <c r="E14" s="70">
        <v>74.568699870000003</v>
      </c>
      <c r="F14" s="71" t="s">
        <v>183</v>
      </c>
      <c r="G14" s="125">
        <v>11.832100521273571</v>
      </c>
    </row>
    <row r="15" spans="1:18" ht="13.8">
      <c r="B15">
        <v>10</v>
      </c>
      <c r="C15" t="s">
        <v>278</v>
      </c>
      <c r="D15" t="s">
        <v>87</v>
      </c>
      <c r="E15" s="70">
        <v>66.046709079999999</v>
      </c>
      <c r="F15" s="71" t="s">
        <v>183</v>
      </c>
      <c r="G15" s="126">
        <v>185.4166558909848</v>
      </c>
    </row>
    <row r="16" spans="1:18" ht="13.8">
      <c r="B16" s="57"/>
      <c r="C16" s="57" t="s">
        <v>279</v>
      </c>
      <c r="D16" s="57"/>
      <c r="E16" s="137">
        <v>3751.4885270999994</v>
      </c>
      <c r="F16" s="138" t="s">
        <v>183</v>
      </c>
      <c r="G16" s="126">
        <v>1.4103359722058117</v>
      </c>
    </row>
    <row r="17" spans="2:7" ht="14.25" customHeight="1">
      <c r="B17" s="162" t="s">
        <v>196</v>
      </c>
      <c r="C17" s="162"/>
      <c r="D17" s="162"/>
      <c r="E17" s="162"/>
      <c r="F17" s="162"/>
      <c r="G17" s="162"/>
    </row>
  </sheetData>
  <mergeCells count="4">
    <mergeCell ref="B4:G4"/>
    <mergeCell ref="I4:N4"/>
    <mergeCell ref="I11:R11"/>
    <mergeCell ref="B17:G17"/>
  </mergeCells>
  <conditionalFormatting sqref="B6:F16">
    <cfRule type="expression" dxfId="47" priority="48">
      <formula>MOD(ROW(),2)=1</formula>
    </cfRule>
  </conditionalFormatting>
  <conditionalFormatting sqref="F6:F16">
    <cfRule type="cellIs" dxfId="46" priority="45" operator="equal">
      <formula>$A$3</formula>
    </cfRule>
    <cfRule type="cellIs" dxfId="45" priority="46" operator="equal">
      <formula>$A$2</formula>
    </cfRule>
    <cfRule type="cellIs" dxfId="44" priority="47" operator="equal">
      <formula>$A$1</formula>
    </cfRule>
  </conditionalFormatting>
  <conditionalFormatting sqref="I6:O10 Q6:Q10">
    <cfRule type="expression" dxfId="43" priority="44">
      <formula>MOD(ROW(),2)=1</formula>
    </cfRule>
  </conditionalFormatting>
  <conditionalFormatting sqref="O6:O9">
    <cfRule type="expression" dxfId="42" priority="43">
      <formula>MOD(ROW(),2)=1</formula>
    </cfRule>
  </conditionalFormatting>
  <conditionalFormatting sqref="O6:O9">
    <cfRule type="cellIs" dxfId="41" priority="40" operator="equal">
      <formula>$A$3</formula>
    </cfRule>
    <cfRule type="cellIs" dxfId="40" priority="41" operator="equal">
      <formula>$A$2</formula>
    </cfRule>
    <cfRule type="cellIs" dxfId="39" priority="42" operator="equal">
      <formula>$A$1</formula>
    </cfRule>
  </conditionalFormatting>
  <conditionalFormatting sqref="O10">
    <cfRule type="expression" dxfId="38" priority="39">
      <formula>MOD(ROW(),2)=1</formula>
    </cfRule>
  </conditionalFormatting>
  <conditionalFormatting sqref="O10">
    <cfRule type="cellIs" dxfId="37" priority="36" operator="equal">
      <formula>$A$3</formula>
    </cfRule>
    <cfRule type="cellIs" dxfId="36" priority="37" operator="equal">
      <formula>$A$2</formula>
    </cfRule>
    <cfRule type="cellIs" dxfId="35" priority="38" operator="equal">
      <formula>$A$1</formula>
    </cfRule>
  </conditionalFormatting>
  <conditionalFormatting sqref="Q6:Q9">
    <cfRule type="expression" dxfId="34" priority="35">
      <formula>MOD(ROW(),2)=1</formula>
    </cfRule>
  </conditionalFormatting>
  <conditionalFormatting sqref="Q6:Q9">
    <cfRule type="cellIs" dxfId="33" priority="32" operator="equal">
      <formula>$A$3</formula>
    </cfRule>
    <cfRule type="cellIs" dxfId="32" priority="33" operator="equal">
      <formula>$A$2</formula>
    </cfRule>
    <cfRule type="cellIs" dxfId="31" priority="34" operator="equal">
      <formula>$A$1</formula>
    </cfRule>
  </conditionalFormatting>
  <conditionalFormatting sqref="Q10">
    <cfRule type="expression" dxfId="30" priority="31">
      <formula>MOD(ROW(),2)=1</formula>
    </cfRule>
  </conditionalFormatting>
  <conditionalFormatting sqref="Q10">
    <cfRule type="cellIs" dxfId="29" priority="28" operator="equal">
      <formula>$A$3</formula>
    </cfRule>
    <cfRule type="cellIs" dxfId="28" priority="29" operator="equal">
      <formula>$A$2</formula>
    </cfRule>
    <cfRule type="cellIs" dxfId="27" priority="30" operator="equal">
      <formula>$A$1</formula>
    </cfRule>
  </conditionalFormatting>
  <conditionalFormatting sqref="G7:G13">
    <cfRule type="expression" dxfId="26" priority="27">
      <formula>MOD(ROW(),2)=1</formula>
    </cfRule>
  </conditionalFormatting>
  <conditionalFormatting sqref="G7:G13">
    <cfRule type="cellIs" dxfId="25" priority="25" operator="lessThan">
      <formula>0</formula>
    </cfRule>
    <cfRule type="cellIs" dxfId="24" priority="26" operator="greaterThan">
      <formula>0</formula>
    </cfRule>
  </conditionalFormatting>
  <conditionalFormatting sqref="G6">
    <cfRule type="expression" dxfId="23" priority="24">
      <formula>MOD(ROW(),2)=1</formula>
    </cfRule>
  </conditionalFormatting>
  <conditionalFormatting sqref="G6">
    <cfRule type="cellIs" dxfId="22" priority="22" operator="lessThan">
      <formula>0</formula>
    </cfRule>
    <cfRule type="cellIs" dxfId="21" priority="23" operator="greaterThan">
      <formula>0</formula>
    </cfRule>
  </conditionalFormatting>
  <conditionalFormatting sqref="G14">
    <cfRule type="expression" dxfId="20" priority="21">
      <formula>MOD(ROW(),2)=1</formula>
    </cfRule>
  </conditionalFormatting>
  <conditionalFormatting sqref="G14">
    <cfRule type="cellIs" dxfId="19" priority="19" operator="lessThan">
      <formula>0</formula>
    </cfRule>
    <cfRule type="cellIs" dxfId="18" priority="20" operator="greaterThan">
      <formula>0</formula>
    </cfRule>
  </conditionalFormatting>
  <conditionalFormatting sqref="G15">
    <cfRule type="expression" dxfId="17" priority="18">
      <formula>MOD(ROW(),2)=1</formula>
    </cfRule>
  </conditionalFormatting>
  <conditionalFormatting sqref="G15">
    <cfRule type="cellIs" dxfId="16" priority="16" operator="lessThan">
      <formula>0</formula>
    </cfRule>
    <cfRule type="cellIs" dxfId="15" priority="17" operator="greaterThan">
      <formula>0</formula>
    </cfRule>
  </conditionalFormatting>
  <conditionalFormatting sqref="G16">
    <cfRule type="expression" dxfId="14" priority="15">
      <formula>MOD(ROW(),2)=1</formula>
    </cfRule>
  </conditionalFormatting>
  <conditionalFormatting sqref="G16">
    <cfRule type="cellIs" dxfId="13" priority="13" operator="lessThan">
      <formula>0</formula>
    </cfRule>
    <cfRule type="cellIs" dxfId="12" priority="14" operator="greaterThan">
      <formula>0</formula>
    </cfRule>
  </conditionalFormatting>
  <conditionalFormatting sqref="R7:R10">
    <cfRule type="expression" dxfId="11" priority="12">
      <formula>MOD(ROW(),2)=1</formula>
    </cfRule>
  </conditionalFormatting>
  <conditionalFormatting sqref="R7:R10">
    <cfRule type="cellIs" dxfId="10" priority="10" operator="lessThan">
      <formula>0</formula>
    </cfRule>
    <cfRule type="cellIs" dxfId="9" priority="11" operator="greaterThan">
      <formula>0</formula>
    </cfRule>
  </conditionalFormatting>
  <conditionalFormatting sqref="R6">
    <cfRule type="expression" dxfId="8" priority="9">
      <formula>MOD(ROW(),2)=1</formula>
    </cfRule>
  </conditionalFormatting>
  <conditionalFormatting sqref="R6">
    <cfRule type="cellIs" dxfId="7" priority="7" operator="lessThan">
      <formula>0</formula>
    </cfRule>
    <cfRule type="cellIs" dxfId="6" priority="8" operator="greaterThan">
      <formula>0</formula>
    </cfRule>
  </conditionalFormatting>
  <conditionalFormatting sqref="P7:P10">
    <cfRule type="expression" dxfId="5" priority="6">
      <formula>MOD(ROW(),2)=1</formula>
    </cfRule>
  </conditionalFormatting>
  <conditionalFormatting sqref="P7:P10">
    <cfRule type="cellIs" dxfId="4" priority="4" operator="lessThan">
      <formula>0</formula>
    </cfRule>
    <cfRule type="cellIs" dxfId="3" priority="5" operator="greaterThan">
      <formula>0</formula>
    </cfRule>
  </conditionalFormatting>
  <conditionalFormatting sqref="P6">
    <cfRule type="expression" dxfId="2" priority="3">
      <formula>MOD(ROW(),2)=1</formula>
    </cfRule>
  </conditionalFormatting>
  <conditionalFormatting sqref="P6">
    <cfRule type="cellIs" dxfId="1" priority="1" operator="lessThan">
      <formula>0</formula>
    </cfRule>
    <cfRule type="cellIs" dxfId="0" priority="2" operator="greaterThan">
      <formula>0</formula>
    </cfRule>
  </conditionalFormatting>
  <pageMargins left="0.78740157480314965" right="0.78740157480314965" top="1.3779527559055118" bottom="0.59055118110236227" header="0.39370078740157483" footer="0.31496062992125984"/>
  <pageSetup paperSize="9" scale="75" orientation="landscape" r:id="rId1"/>
  <headerFooter scaleWithDoc="0">
    <oddHeader>&amp;L&amp;G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V177"/>
  <sheetViews>
    <sheetView zoomScale="70" zoomScaleNormal="70" workbookViewId="0">
      <pane xSplit="10" ySplit="9" topLeftCell="N10" activePane="bottomRight" state="frozen"/>
      <selection pane="topRight" activeCell="K1" sqref="K1"/>
      <selection pane="bottomLeft" activeCell="A10" sqref="A10"/>
      <selection pane="bottomRight" activeCell="W24" sqref="W24"/>
    </sheetView>
  </sheetViews>
  <sheetFormatPr defaultColWidth="9.21875" defaultRowHeight="13.8"/>
  <cols>
    <col min="1" max="5" width="9.21875" style="35"/>
    <col min="6" max="6" width="13.77734375" style="35" customWidth="1"/>
    <col min="7" max="7" width="9.21875" style="47"/>
    <col min="8" max="9" width="9.21875" style="35"/>
    <col min="10" max="10" width="36.44140625" style="35" customWidth="1"/>
    <col min="11" max="11" width="8.21875" style="35" customWidth="1"/>
    <col min="12" max="12" width="13.21875" style="35" bestFit="1" customWidth="1"/>
    <col min="13" max="20" width="13.5546875" style="35" bestFit="1" customWidth="1"/>
    <col min="21" max="21" width="13.5546875" style="35" customWidth="1"/>
    <col min="22" max="22" width="13.21875" style="35" bestFit="1" customWidth="1"/>
    <col min="23" max="23" width="9.21875" style="35"/>
    <col min="24" max="24" width="18.21875" style="35" bestFit="1" customWidth="1"/>
    <col min="25" max="16384" width="9.21875" style="35"/>
  </cols>
  <sheetData>
    <row r="1" spans="1:22" s="28" customFormat="1">
      <c r="G1" s="29"/>
      <c r="J1" s="28">
        <v>1</v>
      </c>
      <c r="L1" s="28">
        <v>18</v>
      </c>
      <c r="M1" s="28">
        <v>19</v>
      </c>
      <c r="N1" s="28">
        <v>20</v>
      </c>
      <c r="O1" s="28">
        <v>21</v>
      </c>
      <c r="P1" s="28">
        <v>22</v>
      </c>
      <c r="Q1" s="28">
        <v>23</v>
      </c>
      <c r="R1" s="28">
        <v>24</v>
      </c>
      <c r="S1" s="28">
        <v>25</v>
      </c>
      <c r="T1" s="28">
        <v>26</v>
      </c>
      <c r="U1" s="28">
        <v>27</v>
      </c>
      <c r="V1" s="28">
        <v>28</v>
      </c>
    </row>
    <row r="2" spans="1:22" s="28" customFormat="1">
      <c r="B2" s="28" t="s">
        <v>13</v>
      </c>
      <c r="D2" s="30"/>
      <c r="E2" s="30"/>
      <c r="F2" s="30"/>
      <c r="G2" s="30" t="s">
        <v>112</v>
      </c>
      <c r="H2" s="30"/>
      <c r="I2" s="31"/>
      <c r="J2" s="30"/>
      <c r="K2" s="30" t="s">
        <v>112</v>
      </c>
      <c r="L2" s="32">
        <v>2010</v>
      </c>
      <c r="M2" s="32">
        <v>2011</v>
      </c>
      <c r="N2" s="32">
        <v>2012</v>
      </c>
      <c r="O2" s="32">
        <v>2013</v>
      </c>
      <c r="P2" s="32">
        <v>2014</v>
      </c>
      <c r="Q2" s="32">
        <v>2015</v>
      </c>
      <c r="R2" s="32">
        <v>2016</v>
      </c>
      <c r="S2" s="32">
        <v>2017</v>
      </c>
      <c r="T2" s="32">
        <v>2018</v>
      </c>
      <c r="U2" s="32">
        <v>2019</v>
      </c>
      <c r="V2" s="32">
        <v>2020</v>
      </c>
    </row>
    <row r="3" spans="1:22" s="28" customFormat="1" ht="14.4">
      <c r="B3" s="28" t="s">
        <v>138</v>
      </c>
      <c r="F3" s="28" t="s">
        <v>113</v>
      </c>
      <c r="G3" s="29">
        <v>2020</v>
      </c>
      <c r="H3" s="28">
        <v>22</v>
      </c>
      <c r="L3" s="33">
        <v>19</v>
      </c>
      <c r="M3" s="33">
        <v>20</v>
      </c>
      <c r="N3" s="33">
        <v>21</v>
      </c>
      <c r="O3" s="33">
        <v>22</v>
      </c>
      <c r="P3" s="33">
        <v>23</v>
      </c>
      <c r="Q3" s="33">
        <v>24</v>
      </c>
      <c r="R3" s="33">
        <v>25</v>
      </c>
      <c r="S3" s="33">
        <v>26</v>
      </c>
      <c r="T3" s="33">
        <v>27</v>
      </c>
      <c r="U3" s="33">
        <v>28</v>
      </c>
      <c r="V3" s="33">
        <v>29</v>
      </c>
    </row>
    <row r="4" spans="1:22">
      <c r="A4" s="28"/>
      <c r="B4" s="9">
        <v>31.1035</v>
      </c>
      <c r="C4" s="28"/>
      <c r="D4" s="28"/>
      <c r="E4" s="28"/>
      <c r="F4" s="28" t="s">
        <v>128</v>
      </c>
      <c r="G4" s="29">
        <v>2019</v>
      </c>
      <c r="H4" s="28">
        <v>21</v>
      </c>
      <c r="I4" s="28"/>
      <c r="J4" s="28"/>
      <c r="K4" s="28"/>
      <c r="L4" s="153"/>
      <c r="M4" s="34"/>
      <c r="N4" s="34"/>
      <c r="O4" s="34"/>
      <c r="P4" s="34"/>
      <c r="Q4" s="34"/>
      <c r="R4" s="34"/>
      <c r="S4" s="34"/>
      <c r="T4" s="34"/>
      <c r="U4" s="34"/>
      <c r="V4" s="153"/>
    </row>
    <row r="5" spans="1:22" s="28" customFormat="1">
      <c r="G5" s="29"/>
    </row>
    <row r="6" spans="1:22" s="28" customFormat="1">
      <c r="D6" s="25"/>
      <c r="E6" s="25"/>
      <c r="F6" s="25"/>
      <c r="G6" s="25" t="s">
        <v>126</v>
      </c>
      <c r="H6" s="25"/>
      <c r="I6" s="25"/>
      <c r="J6" s="25" t="s">
        <v>126</v>
      </c>
      <c r="K6" s="25" t="s">
        <v>116</v>
      </c>
      <c r="L6" s="25">
        <v>1224.52</v>
      </c>
      <c r="M6" s="25">
        <v>1571.52</v>
      </c>
      <c r="N6" s="25">
        <v>1668.98</v>
      </c>
      <c r="O6" s="25">
        <v>1411.23</v>
      </c>
      <c r="P6" s="25">
        <v>1266.4000000000001</v>
      </c>
      <c r="Q6" s="25">
        <v>1160.06</v>
      </c>
      <c r="R6" s="25">
        <v>1250.8</v>
      </c>
      <c r="S6" s="25">
        <v>1257.1500000000001</v>
      </c>
      <c r="T6" s="25">
        <v>1268.49</v>
      </c>
      <c r="U6" s="25">
        <v>1392.6</v>
      </c>
      <c r="V6" s="25">
        <v>1769.59</v>
      </c>
    </row>
    <row r="7" spans="1:22" s="28" customFormat="1">
      <c r="G7" s="29"/>
      <c r="L7" s="28">
        <v>12</v>
      </c>
      <c r="M7" s="28">
        <v>13</v>
      </c>
      <c r="N7" s="28">
        <v>14</v>
      </c>
      <c r="O7" s="28">
        <v>15</v>
      </c>
      <c r="P7" s="28">
        <v>16</v>
      </c>
      <c r="Q7" s="28">
        <v>17</v>
      </c>
      <c r="R7" s="28">
        <v>18</v>
      </c>
      <c r="S7" s="28">
        <v>19</v>
      </c>
      <c r="T7" s="28">
        <v>20</v>
      </c>
      <c r="U7" s="28">
        <v>21</v>
      </c>
      <c r="V7" s="28">
        <v>22</v>
      </c>
    </row>
    <row r="8" spans="1:22" s="28" customFormat="1">
      <c r="B8" s="36"/>
      <c r="C8" s="36"/>
      <c r="D8" s="36"/>
      <c r="E8" s="36" t="s">
        <v>117</v>
      </c>
      <c r="F8" s="36" t="s">
        <v>118</v>
      </c>
      <c r="G8" s="36" t="s">
        <v>119</v>
      </c>
      <c r="H8" s="36" t="s">
        <v>120</v>
      </c>
      <c r="I8" s="36"/>
      <c r="J8" s="36" t="s">
        <v>124</v>
      </c>
      <c r="K8" s="36"/>
      <c r="L8" s="36"/>
      <c r="M8" s="36"/>
      <c r="N8" s="36"/>
      <c r="O8" s="36"/>
      <c r="P8" s="36"/>
      <c r="Q8" s="36"/>
      <c r="R8" s="36"/>
      <c r="S8" s="36"/>
      <c r="T8" s="36"/>
      <c r="U8" s="36"/>
      <c r="V8" s="36"/>
    </row>
    <row r="9" spans="1:22" s="28" customFormat="1">
      <c r="B9" s="37" t="s">
        <v>168</v>
      </c>
      <c r="C9" s="37"/>
      <c r="D9" s="37"/>
      <c r="E9" s="37"/>
      <c r="F9" s="38" t="s">
        <v>127</v>
      </c>
      <c r="G9" s="44"/>
      <c r="H9" s="39"/>
      <c r="I9" s="37"/>
      <c r="J9" s="37"/>
      <c r="K9" s="37"/>
      <c r="L9" s="45"/>
      <c r="M9" s="45"/>
      <c r="N9" s="45"/>
      <c r="O9" s="45"/>
      <c r="P9" s="45"/>
      <c r="Q9" s="45"/>
      <c r="R9" s="45"/>
      <c r="S9" s="45"/>
      <c r="T9" s="45"/>
      <c r="U9" s="45"/>
      <c r="V9" s="45"/>
    </row>
    <row r="10" spans="1:22" s="28" customFormat="1">
      <c r="B10" s="104">
        <v>-0.14997307520662928</v>
      </c>
      <c r="E10" s="28">
        <v>9</v>
      </c>
      <c r="F10" s="40" t="s">
        <v>34</v>
      </c>
      <c r="G10" s="29" t="s">
        <v>9</v>
      </c>
      <c r="H10" s="41"/>
      <c r="I10" s="46"/>
      <c r="J10" s="35" t="s">
        <v>34</v>
      </c>
      <c r="K10" s="35"/>
      <c r="L10" s="43">
        <v>2057.0984996116263</v>
      </c>
      <c r="M10" s="43">
        <v>2104.1588870337901</v>
      </c>
      <c r="N10" s="43">
        <v>2157.278915144082</v>
      </c>
      <c r="O10" s="43">
        <v>2726.1879985262713</v>
      </c>
      <c r="P10" s="43">
        <v>2533.1546401167238</v>
      </c>
      <c r="Q10" s="43">
        <v>2459.827429043165</v>
      </c>
      <c r="R10" s="43">
        <v>2103.8786108834765</v>
      </c>
      <c r="S10" s="43">
        <v>2241.0055955829566</v>
      </c>
      <c r="T10" s="43">
        <v>2248.4430181595499</v>
      </c>
      <c r="U10" s="43">
        <v>2122.7209356728681</v>
      </c>
      <c r="V10" s="43">
        <v>1411.5741861380629</v>
      </c>
    </row>
    <row r="11" spans="1:22" s="28" customFormat="1">
      <c r="B11" s="104">
        <v>-2.5699114283743385E-2</v>
      </c>
      <c r="E11" s="28">
        <v>11</v>
      </c>
      <c r="F11" s="40" t="s">
        <v>35</v>
      </c>
      <c r="G11" s="29" t="s">
        <v>9</v>
      </c>
      <c r="H11" s="41"/>
      <c r="I11" s="46"/>
      <c r="J11" s="35" t="s">
        <v>35</v>
      </c>
      <c r="K11" s="35"/>
      <c r="L11" s="43">
        <v>460.66573688651079</v>
      </c>
      <c r="M11" s="43">
        <v>429.13749626735773</v>
      </c>
      <c r="N11" s="43">
        <v>382.27407424279517</v>
      </c>
      <c r="O11" s="43">
        <v>355.76764797400199</v>
      </c>
      <c r="P11" s="43">
        <v>348.38686768730651</v>
      </c>
      <c r="Q11" s="43">
        <v>331.6737462474382</v>
      </c>
      <c r="R11" s="43">
        <v>322.99565882546284</v>
      </c>
      <c r="S11" s="43">
        <v>332.58496595789683</v>
      </c>
      <c r="T11" s="43">
        <v>334.79464839495608</v>
      </c>
      <c r="U11" s="43">
        <v>325.96458294356682</v>
      </c>
      <c r="V11" s="43">
        <v>301.93758576142193</v>
      </c>
    </row>
    <row r="12" spans="1:22" s="28" customFormat="1">
      <c r="B12" s="104">
        <v>0.67882692932557798</v>
      </c>
      <c r="E12" s="28">
        <v>16</v>
      </c>
      <c r="F12" s="40" t="s">
        <v>39</v>
      </c>
      <c r="G12" s="29" t="s">
        <v>9</v>
      </c>
      <c r="H12" s="41"/>
      <c r="I12" s="46"/>
      <c r="J12" s="35" t="s">
        <v>39</v>
      </c>
      <c r="K12" s="35"/>
      <c r="L12" s="43">
        <v>1593.1212415430741</v>
      </c>
      <c r="M12" s="43">
        <v>1763.3789086248041</v>
      </c>
      <c r="N12" s="43">
        <v>1572.7592604027216</v>
      </c>
      <c r="O12" s="43">
        <v>843.48673899301957</v>
      </c>
      <c r="P12" s="43">
        <v>917.14498991331732</v>
      </c>
      <c r="Q12" s="43">
        <v>962.11600922849857</v>
      </c>
      <c r="R12" s="43">
        <v>1614.136773404703</v>
      </c>
      <c r="S12" s="43">
        <v>1315.4249653967322</v>
      </c>
      <c r="T12" s="43">
        <v>1160.3707597089231</v>
      </c>
      <c r="U12" s="43">
        <v>1269.1914465131938</v>
      </c>
      <c r="V12" s="43">
        <v>1773.2318638153997</v>
      </c>
    </row>
    <row r="13" spans="1:22" s="28" customFormat="1">
      <c r="B13" s="104">
        <v>-2.2489595238123328E-2</v>
      </c>
      <c r="E13" s="28">
        <v>17</v>
      </c>
      <c r="F13" s="40" t="s">
        <v>139</v>
      </c>
      <c r="G13" s="29" t="s">
        <v>9</v>
      </c>
      <c r="H13" s="41"/>
      <c r="I13" s="42"/>
      <c r="J13" s="35" t="s">
        <v>139</v>
      </c>
      <c r="L13" s="43">
        <v>1204.2606583830743</v>
      </c>
      <c r="M13" s="43">
        <v>1502.310135684804</v>
      </c>
      <c r="N13" s="43">
        <v>1321.8880613927215</v>
      </c>
      <c r="O13" s="43">
        <v>1730.6365467230196</v>
      </c>
      <c r="P13" s="43">
        <v>1066.4682336633173</v>
      </c>
      <c r="Q13" s="43">
        <v>1091.3746143684987</v>
      </c>
      <c r="R13" s="43">
        <v>1073.0716793147028</v>
      </c>
      <c r="S13" s="43">
        <v>1043.8655454767322</v>
      </c>
      <c r="T13" s="43">
        <v>1090.2608321989235</v>
      </c>
      <c r="U13" s="43">
        <v>870.92004601319354</v>
      </c>
      <c r="V13" s="43">
        <v>896.11522459539958</v>
      </c>
    </row>
    <row r="14" spans="1:22" s="28" customFormat="1">
      <c r="B14" s="104">
        <v>-5.1461870834889725</v>
      </c>
      <c r="E14" s="28">
        <v>21</v>
      </c>
      <c r="F14" s="40" t="s">
        <v>140</v>
      </c>
      <c r="G14" s="29" t="s">
        <v>9</v>
      </c>
      <c r="H14" s="41"/>
      <c r="I14" s="42"/>
      <c r="J14" s="35" t="s">
        <v>140</v>
      </c>
      <c r="L14" s="43">
        <v>388.86058315999981</v>
      </c>
      <c r="M14" s="43">
        <v>261.06877294000014</v>
      </c>
      <c r="N14" s="43">
        <v>250.87119901000005</v>
      </c>
      <c r="O14" s="43">
        <v>-887.14980773000002</v>
      </c>
      <c r="P14" s="43">
        <v>-149.32324374999985</v>
      </c>
      <c r="Q14" s="43">
        <v>-129.2586051400001</v>
      </c>
      <c r="R14" s="43">
        <v>541.06509409000023</v>
      </c>
      <c r="S14" s="43">
        <v>271.55941991999998</v>
      </c>
      <c r="T14" s="43">
        <v>70.109927509999579</v>
      </c>
      <c r="U14" s="43">
        <v>398.27140050000025</v>
      </c>
      <c r="V14" s="43">
        <v>877.1166392199998</v>
      </c>
    </row>
    <row r="15" spans="1:22" s="28" customFormat="1">
      <c r="B15" s="104">
        <v>-0.34576969046241912</v>
      </c>
      <c r="E15" s="28">
        <v>23</v>
      </c>
      <c r="F15" s="40" t="s">
        <v>45</v>
      </c>
      <c r="G15" s="29" t="s">
        <v>9</v>
      </c>
      <c r="H15" s="41"/>
      <c r="I15" s="42"/>
      <c r="J15" s="47" t="s">
        <v>45</v>
      </c>
      <c r="L15" s="43">
        <v>79.150502504475867</v>
      </c>
      <c r="M15" s="43">
        <v>480.78649740721318</v>
      </c>
      <c r="N15" s="43">
        <v>569.18328835170644</v>
      </c>
      <c r="O15" s="43">
        <v>629.45035188500765</v>
      </c>
      <c r="P15" s="43">
        <v>601.13204687360803</v>
      </c>
      <c r="Q15" s="43">
        <v>579.55029563183905</v>
      </c>
      <c r="R15" s="43">
        <v>394.85982464640819</v>
      </c>
      <c r="S15" s="43">
        <v>378.5560927022172</v>
      </c>
      <c r="T15" s="43">
        <v>656.58249812722534</v>
      </c>
      <c r="U15" s="43">
        <v>668.49218689159818</v>
      </c>
      <c r="V15" s="43">
        <v>272.89437042245146</v>
      </c>
    </row>
    <row r="16" spans="1:22" s="28" customFormat="1">
      <c r="B16" s="104">
        <v>1.616696409961782E-2</v>
      </c>
      <c r="E16" s="28">
        <v>25</v>
      </c>
      <c r="F16" s="40" t="s">
        <v>46</v>
      </c>
      <c r="G16" s="29" t="s">
        <v>9</v>
      </c>
      <c r="H16" s="41"/>
      <c r="I16" s="42"/>
      <c r="J16" s="47" t="s">
        <v>46</v>
      </c>
      <c r="L16" s="43">
        <v>4190.0359805456874</v>
      </c>
      <c r="M16" s="43">
        <v>4777.4617893331651</v>
      </c>
      <c r="N16" s="43">
        <v>4681.4955381413047</v>
      </c>
      <c r="O16" s="43">
        <v>4554.8927373783008</v>
      </c>
      <c r="P16" s="43">
        <v>4399.8185445909558</v>
      </c>
      <c r="Q16" s="43">
        <v>4333.1674801509407</v>
      </c>
      <c r="R16" s="43">
        <v>4435.8708677600507</v>
      </c>
      <c r="S16" s="43">
        <v>4267.5716196398025</v>
      </c>
      <c r="T16" s="43">
        <v>4400.1909243906548</v>
      </c>
      <c r="U16" s="43">
        <v>4386.3691520212269</v>
      </c>
      <c r="V16" s="43">
        <v>3759.6380061373361</v>
      </c>
    </row>
    <row r="17" spans="1:22">
      <c r="A17" s="28"/>
      <c r="B17" s="37" t="s">
        <v>168</v>
      </c>
      <c r="C17" s="37"/>
      <c r="D17" s="37"/>
      <c r="E17" s="37"/>
      <c r="F17" s="38" t="s">
        <v>137</v>
      </c>
      <c r="G17" s="44"/>
      <c r="H17" s="39"/>
      <c r="I17" s="37"/>
      <c r="J17" s="37"/>
      <c r="K17" s="37"/>
      <c r="L17" s="45"/>
      <c r="M17" s="45"/>
      <c r="N17" s="45"/>
      <c r="O17" s="45"/>
      <c r="P17" s="45"/>
      <c r="Q17" s="45"/>
      <c r="R17" s="45"/>
      <c r="S17" s="45"/>
      <c r="T17" s="45"/>
      <c r="U17" s="45"/>
      <c r="V17" s="45"/>
    </row>
    <row r="18" spans="1:22" s="28" customFormat="1">
      <c r="B18" s="104">
        <v>-0.14997307520662928</v>
      </c>
      <c r="E18" s="28">
        <v>9</v>
      </c>
      <c r="F18" s="40" t="s">
        <v>34</v>
      </c>
      <c r="G18" s="29" t="s">
        <v>9</v>
      </c>
      <c r="H18" s="41"/>
      <c r="I18" s="42"/>
      <c r="J18" s="47" t="s">
        <v>34</v>
      </c>
      <c r="L18" s="43">
        <v>2057.0984996116263</v>
      </c>
      <c r="M18" s="43">
        <v>2104.1588870337901</v>
      </c>
      <c r="N18" s="43">
        <v>2157.278915144082</v>
      </c>
      <c r="O18" s="43">
        <v>2726.1879985262713</v>
      </c>
      <c r="P18" s="43">
        <v>2533.1546401167238</v>
      </c>
      <c r="Q18" s="43">
        <v>2459.827429043165</v>
      </c>
      <c r="R18" s="43">
        <v>2103.8786108834765</v>
      </c>
      <c r="S18" s="43">
        <v>2241.0055955829566</v>
      </c>
      <c r="T18" s="43">
        <v>2248.4430181595499</v>
      </c>
      <c r="U18" s="43">
        <v>2122.7209356728681</v>
      </c>
      <c r="V18" s="43">
        <v>1411.5741861380629</v>
      </c>
    </row>
    <row r="19" spans="1:22" s="28" customFormat="1">
      <c r="B19" s="104">
        <v>-2.5699114283743385E-2</v>
      </c>
      <c r="E19" s="28">
        <v>11</v>
      </c>
      <c r="F19" s="40" t="s">
        <v>35</v>
      </c>
      <c r="G19" s="29" t="s">
        <v>9</v>
      </c>
      <c r="H19" s="41"/>
      <c r="I19" s="42"/>
      <c r="J19" s="47" t="s">
        <v>35</v>
      </c>
      <c r="L19" s="43">
        <v>460.66573688651079</v>
      </c>
      <c r="M19" s="43">
        <v>429.13749626735773</v>
      </c>
      <c r="N19" s="43">
        <v>382.27407424279517</v>
      </c>
      <c r="O19" s="43">
        <v>355.76764797400199</v>
      </c>
      <c r="P19" s="43">
        <v>348.38686768730651</v>
      </c>
      <c r="Q19" s="43">
        <v>331.6737462474382</v>
      </c>
      <c r="R19" s="43">
        <v>322.99565882546284</v>
      </c>
      <c r="S19" s="43">
        <v>332.58496595789683</v>
      </c>
      <c r="T19" s="43">
        <v>334.79464839495608</v>
      </c>
      <c r="U19" s="43">
        <v>325.96458294356682</v>
      </c>
      <c r="V19" s="43">
        <v>301.93758576142193</v>
      </c>
    </row>
    <row r="20" spans="1:22" s="28" customFormat="1">
      <c r="B20" s="104">
        <v>-2.4583228095608867E-2</v>
      </c>
      <c r="E20" s="28">
        <v>12</v>
      </c>
      <c r="F20" s="40" t="s">
        <v>36</v>
      </c>
      <c r="G20" s="29" t="s">
        <v>9</v>
      </c>
      <c r="H20" s="41"/>
      <c r="I20" s="42"/>
      <c r="J20" s="47" t="s">
        <v>36</v>
      </c>
      <c r="L20" s="43">
        <v>326.727982491516</v>
      </c>
      <c r="M20" s="43">
        <v>316.57149928531334</v>
      </c>
      <c r="N20" s="43">
        <v>289.12551157146612</v>
      </c>
      <c r="O20" s="43">
        <v>279.2361599758558</v>
      </c>
      <c r="P20" s="43">
        <v>277.53006671465721</v>
      </c>
      <c r="Q20" s="43">
        <v>262.14095427531697</v>
      </c>
      <c r="R20" s="43">
        <v>255.61368340316631</v>
      </c>
      <c r="S20" s="43">
        <v>265.58199333633183</v>
      </c>
      <c r="T20" s="43">
        <v>268.36293214516019</v>
      </c>
      <c r="U20" s="43">
        <v>262.2563306650228</v>
      </c>
      <c r="V20" s="43">
        <v>248.08934102310201</v>
      </c>
    </row>
    <row r="21" spans="1:22" s="28" customFormat="1">
      <c r="B21" s="104">
        <v>-2.3860179412358962E-2</v>
      </c>
      <c r="E21" s="28">
        <v>13</v>
      </c>
      <c r="F21" s="40" t="s">
        <v>37</v>
      </c>
      <c r="G21" s="29" t="s">
        <v>9</v>
      </c>
      <c r="H21" s="41"/>
      <c r="I21" s="42"/>
      <c r="J21" s="47" t="s">
        <v>37</v>
      </c>
      <c r="L21" s="43">
        <v>88.326099620880044</v>
      </c>
      <c r="M21" s="43">
        <v>76.393060963517939</v>
      </c>
      <c r="N21" s="43">
        <v>64.726977451472848</v>
      </c>
      <c r="O21" s="43">
        <v>53.684871435646215</v>
      </c>
      <c r="P21" s="43">
        <v>51.223125972649342</v>
      </c>
      <c r="Q21" s="43">
        <v>50.974601072121231</v>
      </c>
      <c r="R21" s="43">
        <v>49.756734958296562</v>
      </c>
      <c r="S21" s="43">
        <v>50.661248069724977</v>
      </c>
      <c r="T21" s="43">
        <v>51.160002542730282</v>
      </c>
      <c r="U21" s="43">
        <v>49.778407328566281</v>
      </c>
      <c r="V21" s="43">
        <v>41.99217384710186</v>
      </c>
    </row>
    <row r="22" spans="1:22" s="28" customFormat="1">
      <c r="B22" s="104">
        <v>-4.6176852809437396E-2</v>
      </c>
      <c r="E22" s="28">
        <v>14</v>
      </c>
      <c r="F22" s="40" t="s">
        <v>38</v>
      </c>
      <c r="G22" s="29" t="s">
        <v>9</v>
      </c>
      <c r="H22" s="41"/>
      <c r="I22" s="42"/>
      <c r="J22" s="47" t="s">
        <v>38</v>
      </c>
      <c r="L22" s="43">
        <v>45.611654774114747</v>
      </c>
      <c r="M22" s="43">
        <v>36.172936018526485</v>
      </c>
      <c r="N22" s="43">
        <v>28.421585219856158</v>
      </c>
      <c r="O22" s="43">
        <v>22.8466165625</v>
      </c>
      <c r="P22" s="43">
        <v>19.633675000000004</v>
      </c>
      <c r="Q22" s="43">
        <v>18.5581909</v>
      </c>
      <c r="R22" s="43">
        <v>17.625240464000001</v>
      </c>
      <c r="S22" s="43">
        <v>16.341724551839999</v>
      </c>
      <c r="T22" s="43">
        <v>15.271713707065601</v>
      </c>
      <c r="U22" s="43">
        <v>13.929844949977754</v>
      </c>
      <c r="V22" s="43">
        <v>11.856070891218073</v>
      </c>
    </row>
    <row r="23" spans="1:22" s="28" customFormat="1">
      <c r="B23" s="104">
        <v>0.67882692932557798</v>
      </c>
      <c r="E23" s="28">
        <v>16</v>
      </c>
      <c r="F23" s="40" t="s">
        <v>39</v>
      </c>
      <c r="G23" s="29" t="s">
        <v>9</v>
      </c>
      <c r="H23" s="41"/>
      <c r="I23" s="42"/>
      <c r="J23" s="47" t="s">
        <v>39</v>
      </c>
      <c r="L23" s="43">
        <v>1593.1212415430741</v>
      </c>
      <c r="M23" s="43">
        <v>1763.3789086248041</v>
      </c>
      <c r="N23" s="43">
        <v>1572.7592604027216</v>
      </c>
      <c r="O23" s="43">
        <v>843.48673899301957</v>
      </c>
      <c r="P23" s="43">
        <v>917.14498991331732</v>
      </c>
      <c r="Q23" s="43">
        <v>962.11600922849857</v>
      </c>
      <c r="R23" s="43">
        <v>1614.136773404703</v>
      </c>
      <c r="S23" s="43">
        <v>1315.4249653967322</v>
      </c>
      <c r="T23" s="43">
        <v>1160.3707597089231</v>
      </c>
      <c r="U23" s="43">
        <v>1269.1914465131938</v>
      </c>
      <c r="V23" s="43">
        <v>1773.2318638153997</v>
      </c>
    </row>
    <row r="24" spans="1:22" s="28" customFormat="1">
      <c r="B24" s="104">
        <v>-2.2489595238123328E-2</v>
      </c>
      <c r="E24" s="28">
        <v>17</v>
      </c>
      <c r="F24" s="40" t="s">
        <v>40</v>
      </c>
      <c r="G24" s="29" t="s">
        <v>9</v>
      </c>
      <c r="H24" s="41"/>
      <c r="I24" s="42"/>
      <c r="J24" s="47" t="s">
        <v>40</v>
      </c>
      <c r="L24" s="43">
        <v>1204.2606583830743</v>
      </c>
      <c r="M24" s="43">
        <v>1502.310135684804</v>
      </c>
      <c r="N24" s="43">
        <v>1321.8880613927215</v>
      </c>
      <c r="O24" s="43">
        <v>1730.6365467230196</v>
      </c>
      <c r="P24" s="43">
        <v>1066.4682336633173</v>
      </c>
      <c r="Q24" s="43">
        <v>1091.3746143684987</v>
      </c>
      <c r="R24" s="43">
        <v>1073.0716793147028</v>
      </c>
      <c r="S24" s="43">
        <v>1043.8655454767322</v>
      </c>
      <c r="T24" s="43">
        <v>1090.2608321989235</v>
      </c>
      <c r="U24" s="43">
        <v>870.92004601319354</v>
      </c>
      <c r="V24" s="43">
        <v>896.11522459539958</v>
      </c>
    </row>
    <row r="25" spans="1:22" s="28" customFormat="1">
      <c r="B25" s="104">
        <v>3.9397499449920215E-3</v>
      </c>
      <c r="E25" s="28">
        <v>18</v>
      </c>
      <c r="F25" s="40" t="s">
        <v>41</v>
      </c>
      <c r="G25" s="29" t="s">
        <v>9</v>
      </c>
      <c r="H25" s="41"/>
      <c r="I25" s="42"/>
      <c r="J25" s="47" t="s">
        <v>41</v>
      </c>
      <c r="L25" s="43">
        <v>921.15664719216829</v>
      </c>
      <c r="M25" s="43">
        <v>1189.772648817946</v>
      </c>
      <c r="N25" s="43">
        <v>1022.8384348564496</v>
      </c>
      <c r="O25" s="43">
        <v>1358.103152973883</v>
      </c>
      <c r="P25" s="43">
        <v>780.38696812602734</v>
      </c>
      <c r="Q25" s="43">
        <v>790.22928569112753</v>
      </c>
      <c r="R25" s="43">
        <v>797.20233904596319</v>
      </c>
      <c r="S25" s="43">
        <v>779.68231565704002</v>
      </c>
      <c r="T25" s="43">
        <v>775.42273197874658</v>
      </c>
      <c r="U25" s="43">
        <v>580.5056113182161</v>
      </c>
      <c r="V25" s="43">
        <v>529.45541307946883</v>
      </c>
    </row>
    <row r="26" spans="1:22" s="28" customFormat="1">
      <c r="B26" s="104">
        <v>-7.6044654319724625E-2</v>
      </c>
      <c r="E26" s="28">
        <v>19</v>
      </c>
      <c r="F26" s="40" t="s">
        <v>42</v>
      </c>
      <c r="G26" s="29" t="s">
        <v>9</v>
      </c>
      <c r="H26" s="41"/>
      <c r="I26" s="42"/>
      <c r="J26" s="47" t="s">
        <v>42</v>
      </c>
      <c r="L26" s="43">
        <v>195.89721855222405</v>
      </c>
      <c r="M26" s="43">
        <v>228.34683036898292</v>
      </c>
      <c r="N26" s="43">
        <v>187.40664589226105</v>
      </c>
      <c r="O26" s="43">
        <v>271.04091321880162</v>
      </c>
      <c r="P26" s="43">
        <v>205.46208172919387</v>
      </c>
      <c r="Q26" s="43">
        <v>225.18700404379041</v>
      </c>
      <c r="R26" s="43">
        <v>208.24201284407116</v>
      </c>
      <c r="S26" s="43">
        <v>188.11860375416322</v>
      </c>
      <c r="T26" s="43">
        <v>241.88378780834404</v>
      </c>
      <c r="U26" s="43">
        <v>223.99796519071754</v>
      </c>
      <c r="V26" s="43">
        <v>297.59835059462569</v>
      </c>
    </row>
    <row r="27" spans="1:22" s="28" customFormat="1">
      <c r="B27" s="104">
        <v>-0.13233302242639766</v>
      </c>
      <c r="E27" s="28">
        <v>20</v>
      </c>
      <c r="F27" s="40" t="s">
        <v>43</v>
      </c>
      <c r="G27" s="29" t="s">
        <v>9</v>
      </c>
      <c r="H27" s="41"/>
      <c r="I27" s="42"/>
      <c r="J27" s="47" t="s">
        <v>43</v>
      </c>
      <c r="L27" s="43">
        <v>87.206792638681947</v>
      </c>
      <c r="M27" s="43">
        <v>84.190656497875267</v>
      </c>
      <c r="N27" s="43">
        <v>111.64298064401086</v>
      </c>
      <c r="O27" s="43">
        <v>101.49248053033509</v>
      </c>
      <c r="P27" s="43">
        <v>80.619183808095954</v>
      </c>
      <c r="Q27" s="43">
        <v>75.958324633580503</v>
      </c>
      <c r="R27" s="43">
        <v>67.627327424668252</v>
      </c>
      <c r="S27" s="43">
        <v>76.064626065529069</v>
      </c>
      <c r="T27" s="43">
        <v>72.954312411832859</v>
      </c>
      <c r="U27" s="43">
        <v>66.416469504259979</v>
      </c>
      <c r="V27" s="43">
        <v>69.061460921305141</v>
      </c>
    </row>
    <row r="28" spans="1:22" s="28" customFormat="1">
      <c r="B28" s="104">
        <v>-5.1461870834889725</v>
      </c>
      <c r="E28" s="28">
        <v>21</v>
      </c>
      <c r="F28" s="40" t="s">
        <v>44</v>
      </c>
      <c r="G28" s="29" t="s">
        <v>9</v>
      </c>
      <c r="H28" s="41"/>
      <c r="I28" s="42"/>
      <c r="J28" s="47" t="s">
        <v>44</v>
      </c>
      <c r="L28" s="43">
        <v>388.86058315999981</v>
      </c>
      <c r="M28" s="43">
        <v>261.06877294000014</v>
      </c>
      <c r="N28" s="43">
        <v>250.87119901000005</v>
      </c>
      <c r="O28" s="43">
        <v>-887.14980773000002</v>
      </c>
      <c r="P28" s="43">
        <v>-149.32324374999985</v>
      </c>
      <c r="Q28" s="43">
        <v>-129.2586051400001</v>
      </c>
      <c r="R28" s="43">
        <v>541.06509409000023</v>
      </c>
      <c r="S28" s="43">
        <v>271.55941991999998</v>
      </c>
      <c r="T28" s="43">
        <v>70.109927509999579</v>
      </c>
      <c r="U28" s="43">
        <v>398.27140050000025</v>
      </c>
      <c r="V28" s="43">
        <v>877.1166392199998</v>
      </c>
    </row>
    <row r="29" spans="1:22" s="28" customFormat="1">
      <c r="B29" s="104">
        <v>-0.34576969046241912</v>
      </c>
      <c r="E29" s="28">
        <v>23</v>
      </c>
      <c r="F29" s="40" t="s">
        <v>130</v>
      </c>
      <c r="G29" s="29" t="s">
        <v>9</v>
      </c>
      <c r="H29" s="41"/>
      <c r="I29" s="42"/>
      <c r="J29" s="47" t="s">
        <v>130</v>
      </c>
      <c r="L29" s="43">
        <v>79.150502504475867</v>
      </c>
      <c r="M29" s="43">
        <v>480.78649740721318</v>
      </c>
      <c r="N29" s="43">
        <v>569.18328835170644</v>
      </c>
      <c r="O29" s="43">
        <v>629.45035188500765</v>
      </c>
      <c r="P29" s="43">
        <v>601.13204687360803</v>
      </c>
      <c r="Q29" s="43">
        <v>579.55029563183905</v>
      </c>
      <c r="R29" s="43">
        <v>394.85982464640819</v>
      </c>
      <c r="S29" s="43">
        <v>378.5560927022172</v>
      </c>
      <c r="T29" s="43">
        <v>656.58249812722534</v>
      </c>
      <c r="U29" s="43">
        <v>668.49218689159818</v>
      </c>
      <c r="V29" s="43">
        <v>272.89437042245146</v>
      </c>
    </row>
    <row r="30" spans="1:22" s="28" customFormat="1">
      <c r="B30" s="104">
        <v>1.616696409961782E-2</v>
      </c>
      <c r="E30" s="28">
        <v>25</v>
      </c>
      <c r="F30" s="40" t="s">
        <v>46</v>
      </c>
      <c r="G30" s="29" t="s">
        <v>9</v>
      </c>
      <c r="H30" s="41"/>
      <c r="I30" s="42"/>
      <c r="J30" s="47" t="s">
        <v>46</v>
      </c>
      <c r="L30" s="43">
        <v>4190.0359805456874</v>
      </c>
      <c r="M30" s="43">
        <v>4777.4617893331651</v>
      </c>
      <c r="N30" s="43">
        <v>4681.4955381413047</v>
      </c>
      <c r="O30" s="43">
        <v>4554.8927373783008</v>
      </c>
      <c r="P30" s="43">
        <v>4399.8185445909558</v>
      </c>
      <c r="Q30" s="43">
        <v>4333.1674801509407</v>
      </c>
      <c r="R30" s="43">
        <v>4435.8708677600507</v>
      </c>
      <c r="S30" s="43">
        <v>4267.5716196398025</v>
      </c>
      <c r="T30" s="43">
        <v>4400.1909243906548</v>
      </c>
      <c r="U30" s="43">
        <v>4386.3691520212269</v>
      </c>
      <c r="V30" s="43">
        <v>3759.6380061373361</v>
      </c>
    </row>
    <row r="31" spans="1:22">
      <c r="B31" s="37" t="s">
        <v>168</v>
      </c>
      <c r="C31" s="37"/>
      <c r="D31" s="37"/>
      <c r="E31" s="37"/>
      <c r="F31" s="38" t="s">
        <v>171</v>
      </c>
      <c r="G31" s="44"/>
      <c r="H31" s="39"/>
      <c r="I31" s="37"/>
      <c r="J31" s="37"/>
      <c r="K31" s="37"/>
      <c r="L31" s="45"/>
      <c r="M31" s="45"/>
      <c r="N31" s="45"/>
      <c r="O31" s="45"/>
      <c r="P31" s="45"/>
      <c r="Q31" s="45"/>
      <c r="R31" s="45"/>
      <c r="S31" s="45"/>
      <c r="T31" s="45"/>
      <c r="U31" s="45"/>
      <c r="V31" s="45"/>
    </row>
    <row r="32" spans="1:22" s="28" customFormat="1">
      <c r="B32" s="104">
        <v>1.095137988635364E-2</v>
      </c>
      <c r="E32" s="28">
        <v>10</v>
      </c>
      <c r="F32" s="40" t="s">
        <v>50</v>
      </c>
      <c r="G32" s="29" t="s">
        <v>107</v>
      </c>
      <c r="H32" s="41"/>
      <c r="I32" s="42">
        <v>1</v>
      </c>
      <c r="J32" s="28" t="s">
        <v>50</v>
      </c>
      <c r="L32" s="43">
        <v>2750.2360044095203</v>
      </c>
      <c r="M32" s="43">
        <v>2862.3159623918914</v>
      </c>
      <c r="N32" s="43">
        <v>2939.5555295005888</v>
      </c>
      <c r="O32" s="43">
        <v>3127.8570123396776</v>
      </c>
      <c r="P32" s="43">
        <v>3242.1796514069501</v>
      </c>
      <c r="Q32" s="43">
        <v>3336.2737688461884</v>
      </c>
      <c r="R32" s="43">
        <v>3459.0611035868733</v>
      </c>
      <c r="S32" s="43">
        <v>3491.7550420439889</v>
      </c>
      <c r="T32" s="43">
        <v>3554.1860269590925</v>
      </c>
      <c r="U32" s="43">
        <v>3531.8192642515023</v>
      </c>
      <c r="V32" s="43">
        <v>3400.8422648132864</v>
      </c>
    </row>
    <row r="33" spans="2:22" s="28" customFormat="1">
      <c r="B33" s="104">
        <v>1.4190616177068809</v>
      </c>
      <c r="E33" s="28">
        <v>11</v>
      </c>
      <c r="F33" s="40" t="s">
        <v>51</v>
      </c>
      <c r="G33" s="29" t="s">
        <v>107</v>
      </c>
      <c r="H33" s="41"/>
      <c r="I33" s="42">
        <v>2</v>
      </c>
      <c r="J33" s="28" t="s">
        <v>51</v>
      </c>
      <c r="L33" s="43">
        <v>-108.80840917327276</v>
      </c>
      <c r="M33" s="43">
        <v>22.525496606473641</v>
      </c>
      <c r="N33" s="43">
        <v>-45.315363912319754</v>
      </c>
      <c r="O33" s="43">
        <v>-27.939442342360163</v>
      </c>
      <c r="P33" s="43">
        <v>104.90729816395279</v>
      </c>
      <c r="Q33" s="43">
        <v>12.891944982681281</v>
      </c>
      <c r="R33" s="43">
        <v>37.634305365560209</v>
      </c>
      <c r="S33" s="43">
        <v>-25.520056013517632</v>
      </c>
      <c r="T33" s="43">
        <v>-12.476358472903339</v>
      </c>
      <c r="U33" s="43">
        <v>6.1753485057647026</v>
      </c>
      <c r="V33" s="43">
        <v>-65.09614732140399</v>
      </c>
    </row>
    <row r="34" spans="2:22" s="28" customFormat="1">
      <c r="B34" s="104">
        <v>1.6828242662203508E-2</v>
      </c>
      <c r="E34" s="28">
        <v>12</v>
      </c>
      <c r="F34" s="40" t="s">
        <v>52</v>
      </c>
      <c r="G34" s="29" t="s">
        <v>107</v>
      </c>
      <c r="H34" s="41"/>
      <c r="I34" s="42">
        <v>3</v>
      </c>
      <c r="J34" s="28" t="s">
        <v>52</v>
      </c>
      <c r="L34" s="43">
        <v>2641.4275952362477</v>
      </c>
      <c r="M34" s="43">
        <v>2884.8414589983649</v>
      </c>
      <c r="N34" s="43">
        <v>2894.2401655882691</v>
      </c>
      <c r="O34" s="43">
        <v>3099.9175699973175</v>
      </c>
      <c r="P34" s="43">
        <v>3347.086949570903</v>
      </c>
      <c r="Q34" s="43">
        <v>3349.1657138288697</v>
      </c>
      <c r="R34" s="43">
        <v>3496.6954089524334</v>
      </c>
      <c r="S34" s="43">
        <v>3466.2349860304712</v>
      </c>
      <c r="T34" s="43">
        <v>3541.709668486189</v>
      </c>
      <c r="U34" s="43">
        <v>3537.9946127572671</v>
      </c>
      <c r="V34" s="43">
        <v>3335.7461174918826</v>
      </c>
    </row>
    <row r="35" spans="2:22" s="28" customFormat="1">
      <c r="B35" s="104">
        <v>0.15757480707847504</v>
      </c>
      <c r="E35" s="28">
        <v>13</v>
      </c>
      <c r="F35" s="40" t="s">
        <v>53</v>
      </c>
      <c r="G35" s="29" t="s">
        <v>107</v>
      </c>
      <c r="H35" s="41"/>
      <c r="I35" s="42">
        <v>4</v>
      </c>
      <c r="J35" s="28" t="s">
        <v>53</v>
      </c>
      <c r="L35" s="43">
        <v>1674.5161253025708</v>
      </c>
      <c r="M35" s="43">
        <v>1638.1830798349599</v>
      </c>
      <c r="N35" s="43">
        <v>1647.9808948100808</v>
      </c>
      <c r="O35" s="43">
        <v>1214.5008919009729</v>
      </c>
      <c r="P35" s="43">
        <v>1149.0987099352874</v>
      </c>
      <c r="Q35" s="43">
        <v>1086.0845471154487</v>
      </c>
      <c r="R35" s="43">
        <v>1249.1030520306845</v>
      </c>
      <c r="S35" s="43">
        <v>1128.0649675998759</v>
      </c>
      <c r="T35" s="43">
        <v>1147.1056763728686</v>
      </c>
      <c r="U35" s="43">
        <v>1281.9048845109915</v>
      </c>
      <c r="V35" s="43">
        <v>1297.3823877020141</v>
      </c>
    </row>
    <row r="36" spans="2:22" s="28" customFormat="1">
      <c r="B36" s="104">
        <v>5.3024799639369791E-2</v>
      </c>
      <c r="E36" s="28">
        <v>14</v>
      </c>
      <c r="F36" s="40" t="s">
        <v>54</v>
      </c>
      <c r="G36" s="29" t="s">
        <v>107</v>
      </c>
      <c r="H36" s="41"/>
      <c r="I36" s="42">
        <v>5</v>
      </c>
      <c r="J36" s="28" t="s">
        <v>54</v>
      </c>
      <c r="L36" s="43">
        <v>4315.9437205388185</v>
      </c>
      <c r="M36" s="43">
        <v>4523.0245388333251</v>
      </c>
      <c r="N36" s="43">
        <v>4542.2210603983494</v>
      </c>
      <c r="O36" s="43">
        <v>4314.4184618982908</v>
      </c>
      <c r="P36" s="43">
        <v>4496.1856595061909</v>
      </c>
      <c r="Q36" s="43">
        <v>4435.2502609443181</v>
      </c>
      <c r="R36" s="43">
        <v>4745.7984609831183</v>
      </c>
      <c r="S36" s="43">
        <v>4594.2999536303469</v>
      </c>
      <c r="T36" s="43">
        <v>4688.8153448590574</v>
      </c>
      <c r="U36" s="43">
        <v>4819.8994972682585</v>
      </c>
      <c r="V36" s="43">
        <v>4633.1285051938967</v>
      </c>
    </row>
    <row r="37" spans="2:22" s="28" customFormat="1">
      <c r="B37" s="104">
        <v>-0.18732739696475365</v>
      </c>
      <c r="E37" s="28">
        <v>17</v>
      </c>
      <c r="F37" s="40" t="s">
        <v>56</v>
      </c>
      <c r="G37" s="29" t="s">
        <v>107</v>
      </c>
      <c r="H37" s="41"/>
      <c r="I37" s="42">
        <v>6</v>
      </c>
      <c r="J37" s="28" t="s">
        <v>56</v>
      </c>
      <c r="L37" s="43">
        <v>2044.9447704384129</v>
      </c>
      <c r="M37" s="43">
        <v>2096.3685505525709</v>
      </c>
      <c r="N37" s="43">
        <v>2141.1944660813979</v>
      </c>
      <c r="O37" s="43">
        <v>2736.0211807841765</v>
      </c>
      <c r="P37" s="43">
        <v>2544.3805846292857</v>
      </c>
      <c r="Q37" s="43">
        <v>2479.2399364624448</v>
      </c>
      <c r="R37" s="43">
        <v>2018.7699849725204</v>
      </c>
      <c r="S37" s="43">
        <v>2257.4701032545681</v>
      </c>
      <c r="T37" s="43">
        <v>2284.6452200747262</v>
      </c>
      <c r="U37" s="43">
        <v>2136.6688781219091</v>
      </c>
      <c r="V37" s="43">
        <v>1327.300728301615</v>
      </c>
    </row>
    <row r="38" spans="2:22" s="28" customFormat="1">
      <c r="B38" s="104">
        <v>-2.5699114283743607E-2</v>
      </c>
      <c r="E38" s="28">
        <v>18</v>
      </c>
      <c r="F38" s="40" t="s">
        <v>57</v>
      </c>
      <c r="G38" s="29" t="s">
        <v>107</v>
      </c>
      <c r="H38" s="41"/>
      <c r="I38" s="42">
        <v>7</v>
      </c>
      <c r="J38" s="28" t="s">
        <v>57</v>
      </c>
      <c r="L38" s="43">
        <v>460.66573688651079</v>
      </c>
      <c r="M38" s="43">
        <v>429.13749626735773</v>
      </c>
      <c r="N38" s="43">
        <v>382.27407424279517</v>
      </c>
      <c r="O38" s="43">
        <v>355.76764797400199</v>
      </c>
      <c r="P38" s="43">
        <v>348.38686768730651</v>
      </c>
      <c r="Q38" s="43">
        <v>331.6737462474382</v>
      </c>
      <c r="R38" s="43">
        <v>322.99565882546284</v>
      </c>
      <c r="S38" s="43">
        <v>332.58496595789683</v>
      </c>
      <c r="T38" s="43">
        <v>334.79464839495608</v>
      </c>
      <c r="U38" s="43">
        <v>325.96458294356682</v>
      </c>
      <c r="V38" s="43">
        <v>301.93758576142193</v>
      </c>
    </row>
    <row r="39" spans="2:22" s="28" customFormat="1">
      <c r="B39" s="104">
        <v>-0.16802470595002061</v>
      </c>
      <c r="E39" s="28">
        <v>19</v>
      </c>
      <c r="F39" s="40" t="s">
        <v>58</v>
      </c>
      <c r="G39" s="29" t="s">
        <v>107</v>
      </c>
      <c r="H39" s="41"/>
      <c r="I39" s="42">
        <v>8</v>
      </c>
      <c r="J39" s="28" t="s">
        <v>58</v>
      </c>
      <c r="L39" s="43">
        <v>2505.6105073249237</v>
      </c>
      <c r="M39" s="43">
        <v>2525.5060468199285</v>
      </c>
      <c r="N39" s="43">
        <v>2523.4685403241929</v>
      </c>
      <c r="O39" s="43">
        <v>3091.7888287581786</v>
      </c>
      <c r="P39" s="43">
        <v>2892.7674523165924</v>
      </c>
      <c r="Q39" s="43">
        <v>2810.9136827098828</v>
      </c>
      <c r="R39" s="43">
        <v>2341.7656437979831</v>
      </c>
      <c r="S39" s="43">
        <v>2590.0550692124648</v>
      </c>
      <c r="T39" s="43">
        <v>2619.4398684696826</v>
      </c>
      <c r="U39" s="43">
        <v>2462.6334610654758</v>
      </c>
      <c r="V39" s="43">
        <v>1629.2383140630368</v>
      </c>
    </row>
    <row r="40" spans="2:22" s="28" customFormat="1">
      <c r="B40" s="104">
        <v>-2.2489595238123328E-2</v>
      </c>
      <c r="E40" s="28">
        <v>20</v>
      </c>
      <c r="F40" s="40" t="s">
        <v>59</v>
      </c>
      <c r="G40" s="29" t="s">
        <v>107</v>
      </c>
      <c r="H40" s="41"/>
      <c r="I40" s="42">
        <v>9</v>
      </c>
      <c r="J40" s="28" t="s">
        <v>59</v>
      </c>
      <c r="L40" s="43">
        <v>1204.2606583830743</v>
      </c>
      <c r="M40" s="43">
        <v>1502.310135684804</v>
      </c>
      <c r="N40" s="43">
        <v>1321.8880613927215</v>
      </c>
      <c r="O40" s="43">
        <v>1730.6365467230196</v>
      </c>
      <c r="P40" s="43">
        <v>1066.4682336633173</v>
      </c>
      <c r="Q40" s="43">
        <v>1091.3746143684987</v>
      </c>
      <c r="R40" s="43">
        <v>1073.0716793147028</v>
      </c>
      <c r="S40" s="43">
        <v>1043.8655454767322</v>
      </c>
      <c r="T40" s="43">
        <v>1090.2608321989235</v>
      </c>
      <c r="U40" s="43">
        <v>870.92004601319354</v>
      </c>
      <c r="V40" s="43">
        <v>896.11522459539958</v>
      </c>
    </row>
    <row r="41" spans="2:22" s="28" customFormat="1">
      <c r="B41" s="104">
        <v>-5.1461870834889725</v>
      </c>
      <c r="E41" s="28">
        <v>21</v>
      </c>
      <c r="F41" s="40" t="s">
        <v>44</v>
      </c>
      <c r="G41" s="29" t="s">
        <v>107</v>
      </c>
      <c r="H41" s="41"/>
      <c r="I41" s="42">
        <v>10</v>
      </c>
      <c r="J41" s="28" t="s">
        <v>44</v>
      </c>
      <c r="L41" s="43">
        <v>388.86058315999981</v>
      </c>
      <c r="M41" s="43">
        <v>261.06877294000014</v>
      </c>
      <c r="N41" s="43">
        <v>250.87119901000005</v>
      </c>
      <c r="O41" s="43">
        <v>-887.14980773000002</v>
      </c>
      <c r="P41" s="43">
        <v>-149.32324374999985</v>
      </c>
      <c r="Q41" s="43">
        <v>-129.2586051400001</v>
      </c>
      <c r="R41" s="43">
        <v>541.06509409000023</v>
      </c>
      <c r="S41" s="43">
        <v>271.55941991999998</v>
      </c>
      <c r="T41" s="43">
        <v>70.109927509999579</v>
      </c>
      <c r="U41" s="43">
        <v>398.27140050000025</v>
      </c>
      <c r="V41" s="43">
        <v>877.1166392199998</v>
      </c>
    </row>
    <row r="42" spans="2:22" s="28" customFormat="1">
      <c r="B42" s="104">
        <v>-0.34576969046241912</v>
      </c>
      <c r="E42" s="28">
        <v>22</v>
      </c>
      <c r="F42" s="40" t="s">
        <v>130</v>
      </c>
      <c r="G42" s="29" t="s">
        <v>107</v>
      </c>
      <c r="H42" s="41"/>
      <c r="I42" s="42">
        <v>11</v>
      </c>
      <c r="J42" s="28" t="s">
        <v>130</v>
      </c>
      <c r="L42" s="43">
        <v>79.150502504475867</v>
      </c>
      <c r="M42" s="43">
        <v>480.78649740721318</v>
      </c>
      <c r="N42" s="43">
        <v>569.18328835170644</v>
      </c>
      <c r="O42" s="43">
        <v>629.45035188500765</v>
      </c>
      <c r="P42" s="43">
        <v>601.13204687360803</v>
      </c>
      <c r="Q42" s="43">
        <v>579.55029563183905</v>
      </c>
      <c r="R42" s="43">
        <v>394.85982464640819</v>
      </c>
      <c r="S42" s="43">
        <v>378.5560927022172</v>
      </c>
      <c r="T42" s="43">
        <v>656.58249812722534</v>
      </c>
      <c r="U42" s="43">
        <v>668.49218689159818</v>
      </c>
      <c r="V42" s="43">
        <v>272.89437042245146</v>
      </c>
    </row>
    <row r="43" spans="2:22" s="28" customFormat="1">
      <c r="B43" s="104">
        <v>-6.9624773566635545E-3</v>
      </c>
      <c r="E43" s="28">
        <v>23</v>
      </c>
      <c r="F43" s="40" t="s">
        <v>46</v>
      </c>
      <c r="G43" s="29" t="s">
        <v>107</v>
      </c>
      <c r="H43" s="41"/>
      <c r="I43" s="42">
        <v>12</v>
      </c>
      <c r="J43" s="28" t="s">
        <v>46</v>
      </c>
      <c r="L43" s="43">
        <v>4177.8822513724745</v>
      </c>
      <c r="M43" s="43">
        <v>4769.6714528519469</v>
      </c>
      <c r="N43" s="43">
        <v>4665.4110890786205</v>
      </c>
      <c r="O43" s="43">
        <v>4564.7259196362056</v>
      </c>
      <c r="P43" s="43">
        <v>4411.0444891035186</v>
      </c>
      <c r="Q43" s="43">
        <v>4352.5799875702196</v>
      </c>
      <c r="R43" s="43">
        <v>4350.7622418490946</v>
      </c>
      <c r="S43" s="43">
        <v>4284.036127311414</v>
      </c>
      <c r="T43" s="43">
        <v>4436.3931263058312</v>
      </c>
      <c r="U43" s="43">
        <v>4400.3170944702679</v>
      </c>
      <c r="V43" s="43">
        <v>3675.3645483008877</v>
      </c>
    </row>
    <row r="44" spans="2:22" s="28" customFormat="1">
      <c r="B44" s="104">
        <v>4.3920645375496967</v>
      </c>
      <c r="E44" s="28">
        <v>24</v>
      </c>
      <c r="F44" s="40" t="s">
        <v>60</v>
      </c>
      <c r="G44" s="29" t="s">
        <v>107</v>
      </c>
      <c r="H44" s="41"/>
      <c r="I44" s="42">
        <v>13</v>
      </c>
      <c r="J44" s="28" t="s">
        <v>60</v>
      </c>
      <c r="L44" s="43">
        <v>138.06146916634407</v>
      </c>
      <c r="M44" s="43">
        <v>-246.64691401862183</v>
      </c>
      <c r="N44" s="43">
        <v>-123.1900286802711</v>
      </c>
      <c r="O44" s="43">
        <v>-250.30745773791477</v>
      </c>
      <c r="P44" s="43">
        <v>85.141170402672287</v>
      </c>
      <c r="Q44" s="43">
        <v>82.670273374098542</v>
      </c>
      <c r="R44" s="43">
        <v>395.03621913402367</v>
      </c>
      <c r="S44" s="43">
        <v>310.26382631893284</v>
      </c>
      <c r="T44" s="43">
        <v>252.42221855322623</v>
      </c>
      <c r="U44" s="43">
        <v>419.58240279799065</v>
      </c>
      <c r="V44" s="43">
        <v>957.76395689300898</v>
      </c>
    </row>
    <row r="45" spans="2:22" s="28" customFormat="1">
      <c r="B45" s="104">
        <v>5.3024799639369791E-2</v>
      </c>
      <c r="E45" s="28">
        <v>25</v>
      </c>
      <c r="F45" s="40" t="s">
        <v>61</v>
      </c>
      <c r="G45" s="29" t="s">
        <v>107</v>
      </c>
      <c r="H45" s="41"/>
      <c r="I45" s="42">
        <v>14</v>
      </c>
      <c r="J45" s="28" t="s">
        <v>61</v>
      </c>
      <c r="L45" s="43">
        <v>4315.9437205388185</v>
      </c>
      <c r="M45" s="43">
        <v>4523.0245388333251</v>
      </c>
      <c r="N45" s="43">
        <v>4542.2210603983494</v>
      </c>
      <c r="O45" s="43">
        <v>4314.4184618982908</v>
      </c>
      <c r="P45" s="43">
        <v>4496.1856595061909</v>
      </c>
      <c r="Q45" s="43">
        <v>4435.2502609443181</v>
      </c>
      <c r="R45" s="43">
        <v>4745.7984609831183</v>
      </c>
      <c r="S45" s="43">
        <v>4594.2999536303469</v>
      </c>
      <c r="T45" s="43">
        <v>4688.8153448590574</v>
      </c>
      <c r="U45" s="43">
        <v>4819.8994972682585</v>
      </c>
      <c r="V45" s="43">
        <v>4633.1285051938967</v>
      </c>
    </row>
    <row r="46" spans="2:22">
      <c r="B46" s="37" t="s">
        <v>168</v>
      </c>
      <c r="C46" s="37"/>
      <c r="D46" s="37"/>
      <c r="E46" s="37"/>
      <c r="F46" s="38" t="s">
        <v>34</v>
      </c>
      <c r="G46" s="44"/>
      <c r="H46" s="39"/>
      <c r="I46" s="37"/>
      <c r="J46" s="37"/>
      <c r="K46" s="37"/>
      <c r="L46" s="45"/>
      <c r="M46" s="45"/>
      <c r="N46" s="45"/>
      <c r="O46" s="45"/>
      <c r="P46" s="45"/>
      <c r="Q46" s="45"/>
      <c r="R46" s="45"/>
      <c r="S46" s="45"/>
      <c r="T46" s="45"/>
      <c r="U46" s="45"/>
      <c r="V46" s="45"/>
    </row>
    <row r="47" spans="2:22" s="28" customFormat="1">
      <c r="B47" s="104">
        <v>-0.2382439479202052</v>
      </c>
      <c r="E47" s="28">
        <v>9</v>
      </c>
      <c r="F47" s="40" t="s">
        <v>63</v>
      </c>
      <c r="G47" s="29" t="s">
        <v>108</v>
      </c>
      <c r="H47" s="41"/>
      <c r="I47" s="42"/>
      <c r="J47" s="28" t="s">
        <v>63</v>
      </c>
      <c r="L47" s="43">
        <v>661.65670656183181</v>
      </c>
      <c r="M47" s="43">
        <v>619.31126175185261</v>
      </c>
      <c r="N47" s="43">
        <v>595.16753270612003</v>
      </c>
      <c r="O47" s="43">
        <v>617.42978121961733</v>
      </c>
      <c r="P47" s="43">
        <v>627.49133060767122</v>
      </c>
      <c r="Q47" s="43">
        <v>662.29704032189329</v>
      </c>
      <c r="R47" s="43">
        <v>504.50877873973809</v>
      </c>
      <c r="S47" s="43">
        <v>601.90119398280206</v>
      </c>
      <c r="T47" s="43">
        <v>598.00563827814119</v>
      </c>
      <c r="U47" s="43">
        <v>544.62566415173626</v>
      </c>
      <c r="V47" s="43">
        <v>315.92637130472451</v>
      </c>
    </row>
    <row r="48" spans="2:22" s="28" customFormat="1">
      <c r="B48" s="104">
        <v>0.13142124586492598</v>
      </c>
      <c r="E48" s="28">
        <v>10</v>
      </c>
      <c r="F48" s="40" t="s">
        <v>64</v>
      </c>
      <c r="G48" s="29" t="s">
        <v>108</v>
      </c>
      <c r="H48" s="41"/>
      <c r="I48" s="42"/>
      <c r="J48" s="28" t="s">
        <v>64</v>
      </c>
      <c r="L48" s="43">
        <v>26.473250137262077</v>
      </c>
      <c r="M48" s="43">
        <v>24.20401820255767</v>
      </c>
      <c r="N48" s="43">
        <v>26.14634799399116</v>
      </c>
      <c r="O48" s="43">
        <v>23.331891202885004</v>
      </c>
      <c r="P48" s="43">
        <v>21.849328195230392</v>
      </c>
      <c r="Q48" s="43">
        <v>23.173513572089732</v>
      </c>
      <c r="R48" s="43">
        <v>26.219005596801534</v>
      </c>
      <c r="S48" s="43">
        <v>28.066187614775341</v>
      </c>
      <c r="T48" s="43">
        <v>25.389562640784618</v>
      </c>
      <c r="U48" s="43">
        <v>23.791199898743386</v>
      </c>
      <c r="V48" s="43">
        <v>16.824540708264678</v>
      </c>
    </row>
    <row r="49" spans="2:22" s="28" customFormat="1">
      <c r="B49" s="104">
        <v>-2.4190932160208289E-2</v>
      </c>
      <c r="E49" s="28">
        <v>11</v>
      </c>
      <c r="F49" s="40" t="s">
        <v>134</v>
      </c>
      <c r="G49" s="29" t="s">
        <v>108</v>
      </c>
      <c r="H49" s="41"/>
      <c r="I49" s="42"/>
      <c r="J49" s="28" t="s">
        <v>134</v>
      </c>
      <c r="L49" s="43">
        <v>0</v>
      </c>
      <c r="M49" s="43">
        <v>0</v>
      </c>
      <c r="N49" s="43">
        <v>0</v>
      </c>
      <c r="O49" s="43">
        <v>0</v>
      </c>
      <c r="P49" s="43">
        <v>9.1224999999999987</v>
      </c>
      <c r="Q49" s="43">
        <v>10.66085</v>
      </c>
      <c r="R49" s="43">
        <v>10.471097299999997</v>
      </c>
      <c r="S49" s="43">
        <v>11.181414629999999</v>
      </c>
      <c r="T49" s="43">
        <v>9.6047718610000015</v>
      </c>
      <c r="U49" s="43">
        <v>7.8870487193700001</v>
      </c>
      <c r="V49" s="43">
        <v>4.2723289511385003</v>
      </c>
    </row>
    <row r="50" spans="2:22" s="28" customFormat="1">
      <c r="B50" s="104">
        <v>-0.16597694754447823</v>
      </c>
      <c r="E50" s="28">
        <v>12</v>
      </c>
      <c r="F50" s="40" t="s">
        <v>65</v>
      </c>
      <c r="G50" s="29" t="s">
        <v>108</v>
      </c>
      <c r="H50" s="41"/>
      <c r="I50" s="42"/>
      <c r="J50" s="28" t="s">
        <v>65</v>
      </c>
      <c r="L50" s="43">
        <v>492.68569929718961</v>
      </c>
      <c r="M50" s="43">
        <v>606.55146653525105</v>
      </c>
      <c r="N50" s="43">
        <v>654.20748702521632</v>
      </c>
      <c r="O50" s="43">
        <v>1031.3078753841869</v>
      </c>
      <c r="P50" s="43">
        <v>875.27560505670954</v>
      </c>
      <c r="Q50" s="43">
        <v>825.85011885394874</v>
      </c>
      <c r="R50" s="43">
        <v>692.86245686565189</v>
      </c>
      <c r="S50" s="43">
        <v>715.71750772348526</v>
      </c>
      <c r="T50" s="43">
        <v>742.9633376077104</v>
      </c>
      <c r="U50" s="43">
        <v>681.78802681909156</v>
      </c>
      <c r="V50" s="43">
        <v>435.14358859761234</v>
      </c>
    </row>
    <row r="51" spans="2:22" s="28" customFormat="1">
      <c r="B51" s="104">
        <v>-0.16509528931521322</v>
      </c>
      <c r="E51" s="28">
        <v>13</v>
      </c>
      <c r="F51" s="40" t="s">
        <v>66</v>
      </c>
      <c r="G51" s="29" t="s">
        <v>108</v>
      </c>
      <c r="H51" s="41"/>
      <c r="I51" s="42"/>
      <c r="J51" s="28" t="s">
        <v>66</v>
      </c>
      <c r="L51" s="43">
        <v>461.94805385360314</v>
      </c>
      <c r="M51" s="43">
        <v>557.17953512455631</v>
      </c>
      <c r="N51" s="43">
        <v>599.35801637019154</v>
      </c>
      <c r="O51" s="43">
        <v>938.79550356213849</v>
      </c>
      <c r="P51" s="43">
        <v>806.83356824988664</v>
      </c>
      <c r="Q51" s="43">
        <v>767.44614220395886</v>
      </c>
      <c r="R51" s="43">
        <v>644.81647597606843</v>
      </c>
      <c r="S51" s="43">
        <v>665.16699308736031</v>
      </c>
      <c r="T51" s="43">
        <v>686.31230692541044</v>
      </c>
      <c r="U51" s="43">
        <v>638.00704596565402</v>
      </c>
      <c r="V51" s="43">
        <v>415.64058859761235</v>
      </c>
    </row>
    <row r="52" spans="2:22" s="28" customFormat="1">
      <c r="B52" s="104">
        <v>-0.1932805751893607</v>
      </c>
      <c r="E52" s="28">
        <v>14</v>
      </c>
      <c r="F52" s="40" t="s">
        <v>67</v>
      </c>
      <c r="G52" s="29" t="s">
        <v>108</v>
      </c>
      <c r="H52" s="41"/>
      <c r="I52" s="42"/>
      <c r="J52" s="28" t="s">
        <v>67</v>
      </c>
      <c r="L52" s="43">
        <v>22.997214503944171</v>
      </c>
      <c r="M52" s="43">
        <v>42.2651016993007</v>
      </c>
      <c r="N52" s="43">
        <v>47.638410492700736</v>
      </c>
      <c r="O52" s="43">
        <v>82.606999999999999</v>
      </c>
      <c r="P52" s="43">
        <v>60.042000000000002</v>
      </c>
      <c r="Q52" s="43">
        <v>51.356999999999999</v>
      </c>
      <c r="R52" s="43">
        <v>41.4306895</v>
      </c>
      <c r="S52" s="43">
        <v>44.273460807999996</v>
      </c>
      <c r="T52" s="43">
        <v>50.641030682299998</v>
      </c>
      <c r="U52" s="43">
        <v>38.3409808534375</v>
      </c>
      <c r="V52" s="43">
        <v>15.363</v>
      </c>
    </row>
    <row r="53" spans="2:22" s="28" customFormat="1">
      <c r="B53" s="104">
        <v>-6.1258222050018851E-2</v>
      </c>
      <c r="E53" s="28">
        <v>15</v>
      </c>
      <c r="F53" s="40" t="s">
        <v>68</v>
      </c>
      <c r="G53" s="29" t="s">
        <v>108</v>
      </c>
      <c r="H53" s="41"/>
      <c r="I53" s="42"/>
      <c r="J53" s="28" t="s">
        <v>68</v>
      </c>
      <c r="L53" s="43">
        <v>7.7404309396422821</v>
      </c>
      <c r="M53" s="43">
        <v>7.1068297113940879</v>
      </c>
      <c r="N53" s="43">
        <v>7.2110601623241122</v>
      </c>
      <c r="O53" s="43">
        <v>9.9053718220484459</v>
      </c>
      <c r="P53" s="43">
        <v>8.4000368068228557</v>
      </c>
      <c r="Q53" s="43">
        <v>7.0469766499898707</v>
      </c>
      <c r="R53" s="43">
        <v>6.6152913895834935</v>
      </c>
      <c r="S53" s="43">
        <v>6.2770538281249992</v>
      </c>
      <c r="T53" s="43">
        <v>6.01</v>
      </c>
      <c r="U53" s="43">
        <v>5.44</v>
      </c>
      <c r="V53" s="43">
        <v>4.1400000000000006</v>
      </c>
    </row>
    <row r="54" spans="2:22" s="28" customFormat="1">
      <c r="B54" s="104">
        <v>3.0558023437769588E-2</v>
      </c>
      <c r="E54" s="28">
        <v>16</v>
      </c>
      <c r="F54" s="40" t="s">
        <v>69</v>
      </c>
      <c r="G54" s="29" t="s">
        <v>108</v>
      </c>
      <c r="H54" s="41"/>
      <c r="I54" s="42"/>
      <c r="J54" s="28" t="s">
        <v>69</v>
      </c>
      <c r="L54" s="43">
        <v>20.752929448639424</v>
      </c>
      <c r="M54" s="43">
        <v>15.925840909298252</v>
      </c>
      <c r="N54" s="43">
        <v>16.111873862644646</v>
      </c>
      <c r="O54" s="43">
        <v>16.952167236713521</v>
      </c>
      <c r="P54" s="43">
        <v>16.449725311152172</v>
      </c>
      <c r="Q54" s="43">
        <v>16.50694112367712</v>
      </c>
      <c r="R54" s="43">
        <v>16.926071909073691</v>
      </c>
      <c r="S54" s="43">
        <v>16.615226784168982</v>
      </c>
      <c r="T54" s="43">
        <v>16.454580736898361</v>
      </c>
      <c r="U54" s="43">
        <v>17.003901884581232</v>
      </c>
      <c r="V54" s="43">
        <v>13.836298896407367</v>
      </c>
    </row>
    <row r="55" spans="2:22" s="28" customFormat="1">
      <c r="B55" s="104">
        <v>-1.3675348734076831E-2</v>
      </c>
      <c r="E55" s="28">
        <v>17</v>
      </c>
      <c r="F55" s="40" t="s">
        <v>70</v>
      </c>
      <c r="G55" s="29" t="s">
        <v>108</v>
      </c>
      <c r="H55" s="41"/>
      <c r="I55" s="42"/>
      <c r="J55" s="28" t="s">
        <v>70</v>
      </c>
      <c r="L55" s="43">
        <v>33.402897766679018</v>
      </c>
      <c r="M55" s="43">
        <v>33.388808682277947</v>
      </c>
      <c r="N55" s="43">
        <v>35.220113652666747</v>
      </c>
      <c r="O55" s="43">
        <v>41.173682035880191</v>
      </c>
      <c r="P55" s="43">
        <v>36.482704848543065</v>
      </c>
      <c r="Q55" s="43">
        <v>38.89268807259846</v>
      </c>
      <c r="R55" s="43">
        <v>38.360817000000004</v>
      </c>
      <c r="S55" s="43">
        <v>38.559016057500003</v>
      </c>
      <c r="T55" s="43">
        <v>41.885188294046259</v>
      </c>
      <c r="U55" s="43">
        <v>40.3800312362442</v>
      </c>
      <c r="V55" s="43">
        <v>20.864946879139097</v>
      </c>
    </row>
    <row r="56" spans="2:22" s="28" customFormat="1">
      <c r="B56" s="104">
        <v>-7.4653349480151454E-2</v>
      </c>
      <c r="E56" s="28">
        <v>18</v>
      </c>
      <c r="F56" s="40" t="s">
        <v>71</v>
      </c>
      <c r="G56" s="29" t="s">
        <v>108</v>
      </c>
      <c r="H56" s="41"/>
      <c r="I56" s="42"/>
      <c r="J56" s="28" t="s">
        <v>71</v>
      </c>
      <c r="L56" s="43">
        <v>11.497740804892738</v>
      </c>
      <c r="M56" s="43">
        <v>10.640686747291639</v>
      </c>
      <c r="N56" s="43">
        <v>12.960855482703284</v>
      </c>
      <c r="O56" s="43">
        <v>18.323186416656945</v>
      </c>
      <c r="P56" s="43">
        <v>18.626594741350655</v>
      </c>
      <c r="Q56" s="43">
        <v>15.311181570359977</v>
      </c>
      <c r="R56" s="43">
        <v>14.168150581633842</v>
      </c>
      <c r="S56" s="43">
        <v>13.301658012577734</v>
      </c>
      <c r="T56" s="43">
        <v>12.919999999999998</v>
      </c>
      <c r="U56" s="43">
        <v>12.21</v>
      </c>
      <c r="V56" s="43">
        <v>9.1615000000000002</v>
      </c>
    </row>
    <row r="57" spans="2:22" s="28" customFormat="1">
      <c r="B57" s="104">
        <v>-4.702680287296146E-3</v>
      </c>
      <c r="E57" s="28">
        <v>19</v>
      </c>
      <c r="F57" s="40" t="s">
        <v>72</v>
      </c>
      <c r="G57" s="29" t="s">
        <v>108</v>
      </c>
      <c r="H57" s="41"/>
      <c r="I57" s="42"/>
      <c r="J57" s="28" t="s">
        <v>72</v>
      </c>
      <c r="L57" s="43">
        <v>8.5376019642345025</v>
      </c>
      <c r="M57" s="43">
        <v>8.8677792080862776</v>
      </c>
      <c r="N57" s="43">
        <v>9.6761052951487105</v>
      </c>
      <c r="O57" s="43">
        <v>14.349940925318117</v>
      </c>
      <c r="P57" s="43">
        <v>14.007963965811756</v>
      </c>
      <c r="Q57" s="43">
        <v>12.158451816630372</v>
      </c>
      <c r="R57" s="43">
        <v>12.101274504948265</v>
      </c>
      <c r="S57" s="43">
        <v>11.817428470359133</v>
      </c>
      <c r="T57" s="43">
        <v>11.519375</v>
      </c>
      <c r="U57" s="43">
        <v>10.540000000000001</v>
      </c>
      <c r="V57" s="43">
        <v>5.6979999999999995</v>
      </c>
    </row>
    <row r="58" spans="2:22" s="28" customFormat="1">
      <c r="B58" s="104">
        <v>-7.4331419366961193E-2</v>
      </c>
      <c r="E58" s="28">
        <v>20</v>
      </c>
      <c r="F58" s="40" t="s">
        <v>73</v>
      </c>
      <c r="G58" s="29" t="s">
        <v>108</v>
      </c>
      <c r="H58" s="41"/>
      <c r="I58" s="42"/>
      <c r="J58" s="28" t="s">
        <v>73</v>
      </c>
      <c r="L58" s="43">
        <v>17.844291853733459</v>
      </c>
      <c r="M58" s="43">
        <v>18.630854066985648</v>
      </c>
      <c r="N58" s="43">
        <v>16.615126842350744</v>
      </c>
      <c r="O58" s="43">
        <v>22.903835937499998</v>
      </c>
      <c r="P58" s="43">
        <v>22.933124999999997</v>
      </c>
      <c r="Q58" s="43">
        <v>25.605</v>
      </c>
      <c r="R58" s="43">
        <v>24.070499999999999</v>
      </c>
      <c r="S58" s="43">
        <v>22.667625000000001</v>
      </c>
      <c r="T58" s="43">
        <v>21.704333999999999</v>
      </c>
      <c r="U58" s="43">
        <v>19.46</v>
      </c>
      <c r="V58" s="43">
        <v>16.375</v>
      </c>
    </row>
    <row r="59" spans="2:22" s="28" customFormat="1">
      <c r="B59" s="104">
        <v>-3.1077501669396934E-2</v>
      </c>
      <c r="E59" s="28">
        <v>21</v>
      </c>
      <c r="F59" s="40" t="s">
        <v>74</v>
      </c>
      <c r="G59" s="29" t="s">
        <v>108</v>
      </c>
      <c r="H59" s="41"/>
      <c r="I59" s="42"/>
      <c r="J59" s="28" t="s">
        <v>74</v>
      </c>
      <c r="L59" s="43">
        <v>7.0600656847133765</v>
      </c>
      <c r="M59" s="43">
        <v>6.9248076923076916</v>
      </c>
      <c r="N59" s="43">
        <v>9.1488372093023251</v>
      </c>
      <c r="O59" s="43">
        <v>14.874625</v>
      </c>
      <c r="P59" s="43">
        <v>12.369</v>
      </c>
      <c r="Q59" s="43">
        <v>12.227640075</v>
      </c>
      <c r="R59" s="43">
        <v>11.847635570156402</v>
      </c>
      <c r="S59" s="43">
        <v>11.441273145528369</v>
      </c>
      <c r="T59" s="43">
        <v>12.093805228164143</v>
      </c>
      <c r="U59" s="43">
        <v>11.093788405228159</v>
      </c>
      <c r="V59" s="43">
        <v>5.8458497607075923</v>
      </c>
    </row>
    <row r="60" spans="2:22" s="28" customFormat="1">
      <c r="B60" s="104">
        <v>-1.3992155804808615E-2</v>
      </c>
      <c r="E60" s="28">
        <v>22</v>
      </c>
      <c r="F60" s="40" t="s">
        <v>75</v>
      </c>
      <c r="G60" s="29" t="s">
        <v>108</v>
      </c>
      <c r="H60" s="41"/>
      <c r="I60" s="42"/>
      <c r="J60" s="28" t="s">
        <v>75</v>
      </c>
      <c r="L60" s="43">
        <v>14.166197848045673</v>
      </c>
      <c r="M60" s="43">
        <v>12.836228097195793</v>
      </c>
      <c r="N60" s="43">
        <v>10.471896892454522</v>
      </c>
      <c r="O60" s="43">
        <v>11.774157608695653</v>
      </c>
      <c r="P60" s="43">
        <v>12.5</v>
      </c>
      <c r="Q60" s="43">
        <v>15.630133749999999</v>
      </c>
      <c r="R60" s="43">
        <v>15.411434483320001</v>
      </c>
      <c r="S60" s="43">
        <v>16.493969662795472</v>
      </c>
      <c r="T60" s="43">
        <v>18.211236544445512</v>
      </c>
      <c r="U60" s="43">
        <v>17.289411785307998</v>
      </c>
      <c r="V60" s="43">
        <v>10.738128894678828</v>
      </c>
    </row>
    <row r="61" spans="2:22" s="28" customFormat="1">
      <c r="B61" s="104">
        <v>-0.17894987453395561</v>
      </c>
      <c r="E61" s="28">
        <v>23</v>
      </c>
      <c r="F61" s="40" t="s">
        <v>102</v>
      </c>
      <c r="G61" s="29" t="s">
        <v>108</v>
      </c>
      <c r="H61" s="41"/>
      <c r="I61" s="42"/>
      <c r="J61" s="28" t="s">
        <v>102</v>
      </c>
      <c r="L61" s="43">
        <v>254.26154231445187</v>
      </c>
      <c r="M61" s="43">
        <v>212.99882090211455</v>
      </c>
      <c r="N61" s="43">
        <v>209.64724192043519</v>
      </c>
      <c r="O61" s="43">
        <v>277.65166234535894</v>
      </c>
      <c r="P61" s="43">
        <v>253.98585728209633</v>
      </c>
      <c r="Q61" s="43">
        <v>237.98557936659861</v>
      </c>
      <c r="R61" s="43">
        <v>198.97624414290223</v>
      </c>
      <c r="S61" s="43">
        <v>198.75659605944094</v>
      </c>
      <c r="T61" s="43">
        <v>172.49416707534513</v>
      </c>
      <c r="U61" s="43">
        <v>169.85327845584646</v>
      </c>
      <c r="V61" s="43">
        <v>115.87007107724975</v>
      </c>
    </row>
    <row r="62" spans="2:22" s="28" customFormat="1">
      <c r="B62" s="104">
        <v>-0.2892385358852444</v>
      </c>
      <c r="E62" s="28">
        <v>24</v>
      </c>
      <c r="F62" s="40" t="s">
        <v>77</v>
      </c>
      <c r="G62" s="29" t="s">
        <v>108</v>
      </c>
      <c r="H62" s="41"/>
      <c r="I62" s="42"/>
      <c r="J62" s="28" t="s">
        <v>77</v>
      </c>
      <c r="L62" s="43">
        <v>69.914157254711355</v>
      </c>
      <c r="M62" s="43">
        <v>54.742374384039096</v>
      </c>
      <c r="N62" s="43">
        <v>49.004296145911127</v>
      </c>
      <c r="O62" s="43">
        <v>66.421026990152356</v>
      </c>
      <c r="P62" s="43">
        <v>68.375948465591193</v>
      </c>
      <c r="Q62" s="43">
        <v>69.509531880924158</v>
      </c>
      <c r="R62" s="43">
        <v>49.404696649616938</v>
      </c>
      <c r="S62" s="43">
        <v>44.447255835847457</v>
      </c>
      <c r="T62" s="43">
        <v>39.378776623573138</v>
      </c>
      <c r="U62" s="43">
        <v>37.853883901595964</v>
      </c>
      <c r="V62" s="43">
        <v>25.33546033334629</v>
      </c>
    </row>
    <row r="63" spans="2:22" s="28" customFormat="1">
      <c r="B63" s="104">
        <v>-0.16363860761406734</v>
      </c>
      <c r="E63" s="28">
        <v>25</v>
      </c>
      <c r="F63" s="40" t="s">
        <v>78</v>
      </c>
      <c r="G63" s="29" t="s">
        <v>108</v>
      </c>
      <c r="H63" s="41"/>
      <c r="I63" s="42"/>
      <c r="J63" s="28" t="s">
        <v>78</v>
      </c>
      <c r="L63" s="43">
        <v>66.942832562723311</v>
      </c>
      <c r="M63" s="43">
        <v>56.344669689304943</v>
      </c>
      <c r="N63" s="43">
        <v>49.361620164381186</v>
      </c>
      <c r="O63" s="43">
        <v>64.361212278310362</v>
      </c>
      <c r="P63" s="43">
        <v>56.012267509341157</v>
      </c>
      <c r="Q63" s="43">
        <v>51.40966972778719</v>
      </c>
      <c r="R63" s="43">
        <v>45.183784263203108</v>
      </c>
      <c r="S63" s="43">
        <v>46.690815471248165</v>
      </c>
      <c r="T63" s="43">
        <v>36.175375393102534</v>
      </c>
      <c r="U63" s="43">
        <v>34.013328550638583</v>
      </c>
      <c r="V63" s="43">
        <v>21.496678832314039</v>
      </c>
    </row>
    <row r="64" spans="2:22" s="28" customFormat="1">
      <c r="B64" s="104">
        <v>-4.6414385904969047E-2</v>
      </c>
      <c r="E64" s="28">
        <v>26</v>
      </c>
      <c r="F64" s="40" t="s">
        <v>79</v>
      </c>
      <c r="G64" s="29" t="s">
        <v>108</v>
      </c>
      <c r="H64" s="41"/>
      <c r="I64" s="42"/>
      <c r="J64" s="28" t="s">
        <v>79</v>
      </c>
      <c r="L64" s="43">
        <v>8.9703643653502034</v>
      </c>
      <c r="M64" s="43">
        <v>8.3683846332028065</v>
      </c>
      <c r="N64" s="43">
        <v>7.6780776070867685</v>
      </c>
      <c r="O64" s="43">
        <v>11.674912969870952</v>
      </c>
      <c r="P64" s="43">
        <v>14.187805551611071</v>
      </c>
      <c r="Q64" s="43">
        <v>13.170969087400001</v>
      </c>
      <c r="R64" s="43">
        <v>12.559646645435</v>
      </c>
      <c r="S64" s="43">
        <v>13.884438660593752</v>
      </c>
      <c r="T64" s="43">
        <v>14.046187062499438</v>
      </c>
      <c r="U64" s="43">
        <v>13.293400236310671</v>
      </c>
      <c r="V64" s="43">
        <v>10.310403723100613</v>
      </c>
    </row>
    <row r="65" spans="2:22" s="28" customFormat="1">
      <c r="B65" s="104">
        <v>-0.33323300495115848</v>
      </c>
      <c r="E65" s="28">
        <v>27</v>
      </c>
      <c r="F65" s="40" t="s">
        <v>80</v>
      </c>
      <c r="G65" s="29" t="s">
        <v>108</v>
      </c>
      <c r="H65" s="41"/>
      <c r="I65" s="42"/>
      <c r="J65" s="28" t="s">
        <v>80</v>
      </c>
      <c r="L65" s="43">
        <v>52.99244765373659</v>
      </c>
      <c r="M65" s="43">
        <v>34.062988063851321</v>
      </c>
      <c r="N65" s="43">
        <v>42.080194726112794</v>
      </c>
      <c r="O65" s="43">
        <v>45.646590261739433</v>
      </c>
      <c r="P65" s="43">
        <v>45.115205849040805</v>
      </c>
      <c r="Q65" s="43">
        <v>38.258207129808774</v>
      </c>
      <c r="R65" s="43">
        <v>25.509309803898759</v>
      </c>
      <c r="S65" s="43">
        <v>21.982294717224498</v>
      </c>
      <c r="T65" s="43">
        <v>24.614443315191437</v>
      </c>
      <c r="U65" s="43">
        <v>26.512418143511727</v>
      </c>
      <c r="V65" s="43">
        <v>19.785507973650144</v>
      </c>
    </row>
    <row r="66" spans="2:22" s="28" customFormat="1">
      <c r="B66" s="104">
        <v>0.1019548057413262</v>
      </c>
      <c r="E66" s="28">
        <v>28</v>
      </c>
      <c r="F66" s="40" t="s">
        <v>81</v>
      </c>
      <c r="G66" s="29" t="s">
        <v>108</v>
      </c>
      <c r="H66" s="41"/>
      <c r="I66" s="42"/>
      <c r="J66" s="28" t="s">
        <v>81</v>
      </c>
      <c r="L66" s="43">
        <v>41.528146044895784</v>
      </c>
      <c r="M66" s="43">
        <v>44.964425436730849</v>
      </c>
      <c r="N66" s="43">
        <v>45.16010436276671</v>
      </c>
      <c r="O66" s="43">
        <v>63.659739823747287</v>
      </c>
      <c r="P66" s="43">
        <v>39.298197304151742</v>
      </c>
      <c r="Q66" s="43">
        <v>37.217273141418616</v>
      </c>
      <c r="R66" s="43">
        <v>40.511752994773829</v>
      </c>
      <c r="S66" s="43">
        <v>45.375292838509765</v>
      </c>
      <c r="T66" s="43">
        <v>29.373255222543516</v>
      </c>
      <c r="U66" s="43">
        <v>30.541891411403537</v>
      </c>
      <c r="V66" s="43">
        <v>20.009731451529138</v>
      </c>
    </row>
    <row r="67" spans="2:22" s="28" customFormat="1">
      <c r="B67" s="104">
        <v>-0.14938749695313003</v>
      </c>
      <c r="E67" s="28">
        <v>29</v>
      </c>
      <c r="F67" s="40" t="s">
        <v>82</v>
      </c>
      <c r="G67" s="29" t="s">
        <v>108</v>
      </c>
      <c r="H67" s="41"/>
      <c r="I67" s="42"/>
      <c r="J67" s="28" t="s">
        <v>82</v>
      </c>
      <c r="L67" s="43">
        <v>13.913594433034596</v>
      </c>
      <c r="M67" s="43">
        <v>14.515978694985535</v>
      </c>
      <c r="N67" s="43">
        <v>16.362948914176624</v>
      </c>
      <c r="O67" s="43">
        <v>25.88818002153857</v>
      </c>
      <c r="P67" s="43">
        <v>30.99643260236035</v>
      </c>
      <c r="Q67" s="43">
        <v>28.419928399259877</v>
      </c>
      <c r="R67" s="43">
        <v>25.807053785974592</v>
      </c>
      <c r="S67" s="43">
        <v>26.376498536017266</v>
      </c>
      <c r="T67" s="43">
        <v>28.906129458435053</v>
      </c>
      <c r="U67" s="43">
        <v>27.638356212385972</v>
      </c>
      <c r="V67" s="43">
        <v>18.932288763309522</v>
      </c>
    </row>
    <row r="68" spans="2:22" s="28" customFormat="1">
      <c r="B68" s="104">
        <v>-0.16809982004202972</v>
      </c>
      <c r="E68" s="28">
        <v>30</v>
      </c>
      <c r="F68" s="40" t="s">
        <v>83</v>
      </c>
      <c r="G68" s="29" t="s">
        <v>108</v>
      </c>
      <c r="H68" s="41"/>
      <c r="I68" s="42"/>
      <c r="J68" s="28" t="s">
        <v>83</v>
      </c>
      <c r="L68" s="43">
        <v>67.883408910409358</v>
      </c>
      <c r="M68" s="43">
        <v>73.579378801478327</v>
      </c>
      <c r="N68" s="43">
        <v>65.863883634451383</v>
      </c>
      <c r="O68" s="43">
        <v>79.863719925364691</v>
      </c>
      <c r="P68" s="43">
        <v>68.079708558128658</v>
      </c>
      <c r="Q68" s="43">
        <v>49.009646144526982</v>
      </c>
      <c r="R68" s="43">
        <v>40.771133447308443</v>
      </c>
      <c r="S68" s="43">
        <v>41.201122143143365</v>
      </c>
      <c r="T68" s="43">
        <v>36.402791205338765</v>
      </c>
      <c r="U68" s="43">
        <v>36.726733959001258</v>
      </c>
      <c r="V68" s="43">
        <v>25.976270501473053</v>
      </c>
    </row>
    <row r="69" spans="2:22" s="28" customFormat="1">
      <c r="B69" s="104">
        <v>-0.10990526315789462</v>
      </c>
      <c r="E69" s="28">
        <v>31</v>
      </c>
      <c r="F69" s="40" t="s">
        <v>85</v>
      </c>
      <c r="G69" s="29" t="s">
        <v>108</v>
      </c>
      <c r="H69" s="41"/>
      <c r="I69" s="42"/>
      <c r="J69" s="28" t="s">
        <v>85</v>
      </c>
      <c r="L69" s="43">
        <v>60.331146228484116</v>
      </c>
      <c r="M69" s="43">
        <v>64.351035548686241</v>
      </c>
      <c r="N69" s="43">
        <v>67.656104525862048</v>
      </c>
      <c r="O69" s="43">
        <v>79.704222187499994</v>
      </c>
      <c r="P69" s="43">
        <v>67.58962111755568</v>
      </c>
      <c r="Q69" s="43">
        <v>43.148042150967115</v>
      </c>
      <c r="R69" s="43">
        <v>38.313456520722795</v>
      </c>
      <c r="S69" s="43">
        <v>39.808478910012425</v>
      </c>
      <c r="T69" s="43">
        <v>42.969371167437615</v>
      </c>
      <c r="U69" s="43">
        <v>44.450751344758203</v>
      </c>
      <c r="V69" s="43">
        <v>33.284620996905673</v>
      </c>
    </row>
    <row r="70" spans="2:22" s="28" customFormat="1">
      <c r="B70" s="104">
        <v>-1.1062617546742981E-2</v>
      </c>
      <c r="E70" s="28">
        <v>32</v>
      </c>
      <c r="F70" s="40" t="s">
        <v>86</v>
      </c>
      <c r="G70" s="29" t="s">
        <v>108</v>
      </c>
      <c r="H70" s="41"/>
      <c r="I70" s="42"/>
      <c r="J70" s="28" t="s">
        <v>86</v>
      </c>
      <c r="L70" s="43">
        <v>190.58860359519966</v>
      </c>
      <c r="M70" s="43">
        <v>174.42852414569461</v>
      </c>
      <c r="N70" s="43">
        <v>162.56919588373586</v>
      </c>
      <c r="O70" s="43">
        <v>165.81123120076154</v>
      </c>
      <c r="P70" s="43">
        <v>168.51811069050964</v>
      </c>
      <c r="Q70" s="43">
        <v>170.27115734648672</v>
      </c>
      <c r="R70" s="43">
        <v>167.45061075910041</v>
      </c>
      <c r="S70" s="43">
        <v>173.53997617116286</v>
      </c>
      <c r="T70" s="43">
        <v>178.67611265666844</v>
      </c>
      <c r="U70" s="43">
        <v>180.93354373935537</v>
      </c>
      <c r="V70" s="43">
        <v>158.65500266079283</v>
      </c>
    </row>
    <row r="71" spans="2:22" s="28" customFormat="1">
      <c r="B71" s="104">
        <v>-6.0087489236445579E-3</v>
      </c>
      <c r="E71" s="28">
        <v>33</v>
      </c>
      <c r="F71" s="40" t="s">
        <v>87</v>
      </c>
      <c r="G71" s="29" t="s">
        <v>108</v>
      </c>
      <c r="H71" s="41"/>
      <c r="I71" s="42"/>
      <c r="J71" s="28" t="s">
        <v>87</v>
      </c>
      <c r="L71" s="43">
        <v>122.33281211308571</v>
      </c>
      <c r="M71" s="43">
        <v>115.88160749906325</v>
      </c>
      <c r="N71" s="43">
        <v>107.05386929056775</v>
      </c>
      <c r="O71" s="43">
        <v>112.50252781914477</v>
      </c>
      <c r="P71" s="43">
        <v>116.55751744856846</v>
      </c>
      <c r="Q71" s="43">
        <v>119.49657516903576</v>
      </c>
      <c r="R71" s="43">
        <v>118.77624333553348</v>
      </c>
      <c r="S71" s="43">
        <v>123.65757419730505</v>
      </c>
      <c r="T71" s="43">
        <v>128.37651231462507</v>
      </c>
      <c r="U71" s="43">
        <v>131.1</v>
      </c>
      <c r="V71" s="43">
        <v>118.19999999999999</v>
      </c>
    </row>
    <row r="72" spans="2:22" s="28" customFormat="1">
      <c r="B72" s="104">
        <v>-2.6641066997956542E-2</v>
      </c>
      <c r="E72" s="28">
        <v>34</v>
      </c>
      <c r="F72" s="40" t="s">
        <v>88</v>
      </c>
      <c r="G72" s="29" t="s">
        <v>108</v>
      </c>
      <c r="H72" s="41"/>
      <c r="I72" s="42"/>
      <c r="J72" s="28" t="s">
        <v>88</v>
      </c>
      <c r="L72" s="43">
        <v>16.740439621901906</v>
      </c>
      <c r="M72" s="43">
        <v>14.611983590032867</v>
      </c>
      <c r="N72" s="43">
        <v>13.191312351935418</v>
      </c>
      <c r="O72" s="43">
        <v>13.198213964747957</v>
      </c>
      <c r="P72" s="43">
        <v>13.956399999999999</v>
      </c>
      <c r="Q72" s="43">
        <v>14.16685</v>
      </c>
      <c r="R72" s="43">
        <v>13.789429999999999</v>
      </c>
      <c r="S72" s="43">
        <v>14.116610000000001</v>
      </c>
      <c r="T72" s="43">
        <v>14.274000000000001</v>
      </c>
      <c r="U72" s="43">
        <v>14.443999999999999</v>
      </c>
      <c r="V72" s="43">
        <v>12.809000000000001</v>
      </c>
    </row>
    <row r="73" spans="2:22" s="28" customFormat="1">
      <c r="B73" s="104">
        <v>1.4923505931595527E-2</v>
      </c>
      <c r="E73" s="28">
        <v>35</v>
      </c>
      <c r="F73" s="40" t="s">
        <v>89</v>
      </c>
      <c r="G73" s="29" t="s">
        <v>108</v>
      </c>
      <c r="H73" s="41"/>
      <c r="I73" s="42"/>
      <c r="J73" s="28" t="s">
        <v>89</v>
      </c>
      <c r="L73" s="43">
        <v>22.766523856014288</v>
      </c>
      <c r="M73" s="43">
        <v>18.916729384596277</v>
      </c>
      <c r="N73" s="43">
        <v>15.261253628921494</v>
      </c>
      <c r="O73" s="43">
        <v>15.87210916788295</v>
      </c>
      <c r="P73" s="43">
        <v>15.777822288927755</v>
      </c>
      <c r="Q73" s="43">
        <v>16.637960195381453</v>
      </c>
      <c r="R73" s="43">
        <v>15.951600456538129</v>
      </c>
      <c r="S73" s="43">
        <v>16.601202973857799</v>
      </c>
      <c r="T73" s="43">
        <v>16.835222392043349</v>
      </c>
      <c r="U73" s="43">
        <v>16.64316378125541</v>
      </c>
      <c r="V73" s="43">
        <v>12.620307768822833</v>
      </c>
    </row>
    <row r="74" spans="2:22" s="28" customFormat="1">
      <c r="B74" s="104">
        <v>-5.1900192749886553E-2</v>
      </c>
      <c r="E74" s="28">
        <v>36</v>
      </c>
      <c r="F74" s="40" t="s">
        <v>90</v>
      </c>
      <c r="G74" s="29" t="s">
        <v>108</v>
      </c>
      <c r="H74" s="41"/>
      <c r="I74" s="42"/>
      <c r="J74" s="28" t="s">
        <v>90</v>
      </c>
      <c r="L74" s="43">
        <v>28.748828004197748</v>
      </c>
      <c r="M74" s="43">
        <v>25.018203672002201</v>
      </c>
      <c r="N74" s="43">
        <v>27.062760612311209</v>
      </c>
      <c r="O74" s="43">
        <v>24.238380248985855</v>
      </c>
      <c r="P74" s="43">
        <v>22.226370953013436</v>
      </c>
      <c r="Q74" s="43">
        <v>19.969771982069489</v>
      </c>
      <c r="R74" s="43">
        <v>18.933336967028797</v>
      </c>
      <c r="S74" s="43">
        <v>19.164588999999999</v>
      </c>
      <c r="T74" s="43">
        <v>19.190377949999998</v>
      </c>
      <c r="U74" s="43">
        <v>18.746379958099997</v>
      </c>
      <c r="V74" s="43">
        <v>15.025694891969998</v>
      </c>
    </row>
    <row r="75" spans="2:22" s="28" customFormat="1">
      <c r="B75" s="104">
        <v>-1.4593402752057449E-2</v>
      </c>
      <c r="E75" s="28">
        <v>37</v>
      </c>
      <c r="F75" s="40" t="s">
        <v>91</v>
      </c>
      <c r="G75" s="29" t="s">
        <v>108</v>
      </c>
      <c r="H75" s="41"/>
      <c r="I75" s="42"/>
      <c r="J75" s="28" t="s">
        <v>91</v>
      </c>
      <c r="L75" s="43">
        <v>106.21737982242271</v>
      </c>
      <c r="M75" s="43">
        <v>87.767022154189902</v>
      </c>
      <c r="N75" s="43">
        <v>77.421500306086728</v>
      </c>
      <c r="O75" s="43">
        <v>75.055595256814698</v>
      </c>
      <c r="P75" s="43">
        <v>78.035648696022349</v>
      </c>
      <c r="Q75" s="43">
        <v>77.374163875513261</v>
      </c>
      <c r="R75" s="43">
        <v>76.125123996382285</v>
      </c>
      <c r="S75" s="43">
        <v>74.017640477437254</v>
      </c>
      <c r="T75" s="43">
        <v>73.392010082906722</v>
      </c>
      <c r="U75" s="43">
        <v>72.071184668057995</v>
      </c>
      <c r="V75" s="43">
        <v>56.707609618503255</v>
      </c>
    </row>
    <row r="76" spans="2:22" s="28" customFormat="1">
      <c r="B76" s="104">
        <v>-2.7822913217044221E-2</v>
      </c>
      <c r="E76" s="28">
        <v>38</v>
      </c>
      <c r="F76" s="40" t="s">
        <v>92</v>
      </c>
      <c r="G76" s="29" t="s">
        <v>108</v>
      </c>
      <c r="H76" s="41"/>
      <c r="I76" s="42"/>
      <c r="J76" s="28" t="s">
        <v>92</v>
      </c>
      <c r="L76" s="43">
        <v>20.718858757123389</v>
      </c>
      <c r="M76" s="43">
        <v>19.214274629820938</v>
      </c>
      <c r="N76" s="43">
        <v>15.715332001060773</v>
      </c>
      <c r="O76" s="43">
        <v>14.880993820086509</v>
      </c>
      <c r="P76" s="43">
        <v>14.159299999999998</v>
      </c>
      <c r="Q76" s="43">
        <v>13.573345</v>
      </c>
      <c r="R76" s="43">
        <v>13.375695</v>
      </c>
      <c r="S76" s="43">
        <v>13.311500000000001</v>
      </c>
      <c r="T76" s="43">
        <v>12.997349999999999</v>
      </c>
      <c r="U76" s="43">
        <v>12.649850000000001</v>
      </c>
      <c r="V76" s="43">
        <v>10.782</v>
      </c>
    </row>
    <row r="77" spans="2:22" s="28" customFormat="1">
      <c r="B77" s="104">
        <v>1.3761180957277075E-2</v>
      </c>
      <c r="E77" s="28">
        <v>39</v>
      </c>
      <c r="F77" s="40" t="s">
        <v>93</v>
      </c>
      <c r="G77" s="29" t="s">
        <v>108</v>
      </c>
      <c r="H77" s="41"/>
      <c r="I77" s="42"/>
      <c r="J77" s="28" t="s">
        <v>93</v>
      </c>
      <c r="L77" s="43">
        <v>13.704481098430811</v>
      </c>
      <c r="M77" s="43">
        <v>12.030431224899598</v>
      </c>
      <c r="N77" s="43">
        <v>10.738841586299628</v>
      </c>
      <c r="O77" s="43">
        <v>10.095246602537696</v>
      </c>
      <c r="P77" s="43">
        <v>10.000097662938867</v>
      </c>
      <c r="Q77" s="43">
        <v>10.185337724462689</v>
      </c>
      <c r="R77" s="43">
        <v>10.325500000000002</v>
      </c>
      <c r="S77" s="43">
        <v>10.425499999999998</v>
      </c>
      <c r="T77" s="43">
        <v>10.629999999999999</v>
      </c>
      <c r="U77" s="43">
        <v>10.619</v>
      </c>
      <c r="V77" s="43">
        <v>9.0445000000000011</v>
      </c>
    </row>
    <row r="78" spans="2:22" s="28" customFormat="1">
      <c r="B78" s="104">
        <v>-1.4040561622465031E-2</v>
      </c>
      <c r="E78" s="28">
        <v>40</v>
      </c>
      <c r="F78" s="40" t="s">
        <v>94</v>
      </c>
      <c r="G78" s="29" t="s">
        <v>108</v>
      </c>
      <c r="H78" s="41"/>
      <c r="I78" s="42"/>
      <c r="J78" s="28" t="s">
        <v>94</v>
      </c>
      <c r="L78" s="43">
        <v>34.21341869627507</v>
      </c>
      <c r="M78" s="43">
        <v>26.919944519927537</v>
      </c>
      <c r="N78" s="43">
        <v>22.559438202247179</v>
      </c>
      <c r="O78" s="43">
        <v>21.114062500000003</v>
      </c>
      <c r="P78" s="43">
        <v>19.890000000000004</v>
      </c>
      <c r="Q78" s="43">
        <v>19.229999999999997</v>
      </c>
      <c r="R78" s="43">
        <v>18.957000000000001</v>
      </c>
      <c r="S78" s="43">
        <v>18.825000000000006</v>
      </c>
      <c r="T78" s="43">
        <v>18.542000000000002</v>
      </c>
      <c r="U78" s="43">
        <v>18.175350000000002</v>
      </c>
      <c r="V78" s="43">
        <v>14.279349999999994</v>
      </c>
    </row>
    <row r="79" spans="2:22" s="28" customFormat="1">
      <c r="B79" s="104">
        <v>8.6278514779314364E-3</v>
      </c>
      <c r="E79" s="28">
        <v>41</v>
      </c>
      <c r="F79" s="40" t="s">
        <v>95</v>
      </c>
      <c r="G79" s="29" t="s">
        <v>108</v>
      </c>
      <c r="H79" s="41"/>
      <c r="I79" s="42"/>
      <c r="J79" s="28" t="s">
        <v>95</v>
      </c>
      <c r="L79" s="43">
        <v>11.578406659511643</v>
      </c>
      <c r="M79" s="43">
        <v>8.1675658284118811</v>
      </c>
      <c r="N79" s="43">
        <v>8.3786363556876537</v>
      </c>
      <c r="O79" s="43">
        <v>7.7720768627497634</v>
      </c>
      <c r="P79" s="43">
        <v>8.3072592303392145</v>
      </c>
      <c r="Q79" s="43">
        <v>8.4916112014424865</v>
      </c>
      <c r="R79" s="43">
        <v>8.2612979621166485</v>
      </c>
      <c r="S79" s="43">
        <v>8.3863806759580175</v>
      </c>
      <c r="T79" s="43">
        <v>8.6882324632167798</v>
      </c>
      <c r="U79" s="43">
        <v>8.8489928470720631</v>
      </c>
      <c r="V79" s="43">
        <v>6.8964507913436224</v>
      </c>
    </row>
    <row r="80" spans="2:22" s="28" customFormat="1">
      <c r="B80" s="104">
        <v>-2.657922190394213E-2</v>
      </c>
      <c r="E80" s="28">
        <v>42</v>
      </c>
      <c r="F80" s="40" t="s">
        <v>96</v>
      </c>
      <c r="G80" s="29" t="s">
        <v>108</v>
      </c>
      <c r="H80" s="41"/>
      <c r="I80" s="42"/>
      <c r="J80" s="28" t="s">
        <v>96</v>
      </c>
      <c r="L80" s="43">
        <v>26.00221461108179</v>
      </c>
      <c r="M80" s="43">
        <v>21.434805951129945</v>
      </c>
      <c r="N80" s="43">
        <v>20.029252160791494</v>
      </c>
      <c r="O80" s="43">
        <v>21.19321547144073</v>
      </c>
      <c r="P80" s="43">
        <v>25.678991802744271</v>
      </c>
      <c r="Q80" s="43">
        <v>25.893869949608089</v>
      </c>
      <c r="R80" s="43">
        <v>25.205631034265636</v>
      </c>
      <c r="S80" s="43">
        <v>23.069259801479241</v>
      </c>
      <c r="T80" s="43">
        <v>22.534427619689946</v>
      </c>
      <c r="U80" s="43">
        <v>21.777991820985932</v>
      </c>
      <c r="V80" s="43">
        <v>15.705308827159635</v>
      </c>
    </row>
    <row r="81" spans="2:22" s="28" customFormat="1">
      <c r="B81" s="104" t="e">
        <v>#N/A</v>
      </c>
      <c r="E81" s="28">
        <v>43</v>
      </c>
      <c r="F81" s="40" t="s">
        <v>97</v>
      </c>
      <c r="G81" s="29" t="s">
        <v>108</v>
      </c>
      <c r="H81" s="41"/>
      <c r="I81" s="42"/>
      <c r="J81" s="28" t="s">
        <v>97</v>
      </c>
      <c r="L81" s="43">
        <v>0</v>
      </c>
      <c r="M81" s="43">
        <v>0</v>
      </c>
      <c r="N81" s="43">
        <v>0</v>
      </c>
      <c r="O81" s="43">
        <v>0</v>
      </c>
      <c r="P81" s="43">
        <v>0</v>
      </c>
      <c r="Q81" s="43">
        <v>0</v>
      </c>
      <c r="R81" s="43">
        <v>0</v>
      </c>
      <c r="S81" s="43">
        <v>0</v>
      </c>
      <c r="T81" s="43">
        <v>0</v>
      </c>
      <c r="U81" s="43">
        <v>0</v>
      </c>
      <c r="V81" s="43">
        <v>0</v>
      </c>
    </row>
    <row r="82" spans="2:22" s="28" customFormat="1">
      <c r="B82" s="104" t="e">
        <v>#N/A</v>
      </c>
      <c r="E82" s="28">
        <v>44</v>
      </c>
      <c r="F82" s="40" t="s">
        <v>132</v>
      </c>
      <c r="G82" s="29" t="s">
        <v>108</v>
      </c>
      <c r="H82" s="41"/>
      <c r="I82" s="42"/>
      <c r="J82" s="28" t="s">
        <v>132</v>
      </c>
      <c r="L82" s="43">
        <v>0</v>
      </c>
      <c r="M82" s="43">
        <v>0</v>
      </c>
      <c r="N82" s="43">
        <v>0</v>
      </c>
      <c r="O82" s="43">
        <v>0</v>
      </c>
      <c r="P82" s="43">
        <v>0</v>
      </c>
      <c r="Q82" s="43">
        <v>0</v>
      </c>
      <c r="R82" s="43">
        <v>0</v>
      </c>
      <c r="S82" s="43">
        <v>0</v>
      </c>
      <c r="T82" s="43">
        <v>0</v>
      </c>
      <c r="U82" s="43">
        <v>0</v>
      </c>
      <c r="V82" s="43">
        <v>0</v>
      </c>
    </row>
    <row r="83" spans="2:22" s="28" customFormat="1">
      <c r="B83" s="104" t="e">
        <v>#N/A</v>
      </c>
      <c r="E83" s="28">
        <v>45</v>
      </c>
      <c r="F83" s="40" t="s">
        <v>98</v>
      </c>
      <c r="G83" s="29" t="s">
        <v>108</v>
      </c>
      <c r="H83" s="41"/>
      <c r="I83" s="42"/>
      <c r="J83" s="28" t="s">
        <v>98</v>
      </c>
      <c r="L83" s="43">
        <v>0</v>
      </c>
      <c r="M83" s="43">
        <v>0</v>
      </c>
      <c r="N83" s="43">
        <v>0</v>
      </c>
      <c r="O83" s="43">
        <v>0</v>
      </c>
      <c r="P83" s="43">
        <v>0</v>
      </c>
      <c r="Q83" s="43">
        <v>0</v>
      </c>
      <c r="R83" s="43">
        <v>0</v>
      </c>
      <c r="S83" s="43">
        <v>0</v>
      </c>
      <c r="T83" s="43">
        <v>0</v>
      </c>
      <c r="U83" s="43">
        <v>0</v>
      </c>
      <c r="V83" s="43">
        <v>0</v>
      </c>
    </row>
    <row r="84" spans="2:22" s="28" customFormat="1">
      <c r="B84" s="104">
        <v>-0.15907522668532192</v>
      </c>
      <c r="E84" s="28">
        <v>46</v>
      </c>
      <c r="F84" s="40" t="s">
        <v>99</v>
      </c>
      <c r="G84" s="29" t="s">
        <v>108</v>
      </c>
      <c r="H84" s="41"/>
      <c r="I84" s="42"/>
      <c r="J84" s="28" t="s">
        <v>99</v>
      </c>
      <c r="L84" s="43">
        <v>1973.3594622381886</v>
      </c>
      <c r="M84" s="43">
        <v>1970.4065334452675</v>
      </c>
      <c r="N84" s="43">
        <v>1968.8841032331711</v>
      </c>
      <c r="O84" s="43">
        <v>2490.5075738832529</v>
      </c>
      <c r="P84" s="43">
        <v>2303.3168240707814</v>
      </c>
      <c r="Q84" s="43">
        <v>2236.1021480402906</v>
      </c>
      <c r="R84" s="43">
        <v>1888.5837914177387</v>
      </c>
      <c r="S84" s="43">
        <v>2015.0863148451897</v>
      </c>
      <c r="T84" s="43">
        <v>2014.6862823788861</v>
      </c>
      <c r="U84" s="43">
        <v>1890.1045650673216</v>
      </c>
      <c r="V84" s="43">
        <v>1245.1801288475974</v>
      </c>
    </row>
    <row r="85" spans="2:22" s="28" customFormat="1">
      <c r="B85" s="104">
        <v>-5.365936369331803E-2</v>
      </c>
      <c r="E85" s="28">
        <v>47</v>
      </c>
      <c r="F85" s="40" t="s">
        <v>100</v>
      </c>
      <c r="G85" s="29" t="s">
        <v>108</v>
      </c>
      <c r="H85" s="41"/>
      <c r="I85" s="42"/>
      <c r="J85" s="28" t="s">
        <v>100</v>
      </c>
      <c r="L85" s="43">
        <v>83.739037373437668</v>
      </c>
      <c r="M85" s="43">
        <v>133.75235358852228</v>
      </c>
      <c r="N85" s="43">
        <v>188.39481191091107</v>
      </c>
      <c r="O85" s="43">
        <v>235.68042464301854</v>
      </c>
      <c r="P85" s="43">
        <v>229.8378160459423</v>
      </c>
      <c r="Q85" s="43">
        <v>223.72528100287451</v>
      </c>
      <c r="R85" s="43">
        <v>215.29481946573804</v>
      </c>
      <c r="S85" s="43">
        <v>225.91928073776671</v>
      </c>
      <c r="T85" s="43">
        <v>233.75673578066358</v>
      </c>
      <c r="U85" s="43">
        <v>232.61637060554631</v>
      </c>
      <c r="V85" s="43">
        <v>166.39405729046553</v>
      </c>
    </row>
    <row r="86" spans="2:22" s="28" customFormat="1">
      <c r="B86" s="104">
        <v>-0.14997307520662928</v>
      </c>
      <c r="E86" s="28">
        <v>48</v>
      </c>
      <c r="F86" s="40" t="s">
        <v>101</v>
      </c>
      <c r="G86" s="29" t="s">
        <v>108</v>
      </c>
      <c r="H86" s="41"/>
      <c r="I86" s="42"/>
      <c r="J86" s="28" t="s">
        <v>101</v>
      </c>
      <c r="L86" s="43">
        <v>2057.0984996116263</v>
      </c>
      <c r="M86" s="43">
        <v>2104.1588870337901</v>
      </c>
      <c r="N86" s="43">
        <v>2157.278915144082</v>
      </c>
      <c r="O86" s="43">
        <v>2726.1879985262713</v>
      </c>
      <c r="P86" s="43">
        <v>2533.1546401167238</v>
      </c>
      <c r="Q86" s="43">
        <v>2459.827429043165</v>
      </c>
      <c r="R86" s="43">
        <v>2103.8786108834765</v>
      </c>
      <c r="S86" s="43">
        <v>2241.0055955829566</v>
      </c>
      <c r="T86" s="43">
        <v>2248.4430181595499</v>
      </c>
      <c r="U86" s="43">
        <v>2122.7209356728681</v>
      </c>
      <c r="V86" s="43">
        <v>1411.5741861380629</v>
      </c>
    </row>
    <row r="87" spans="2:22">
      <c r="B87" s="37" t="s">
        <v>168</v>
      </c>
      <c r="C87" s="37"/>
      <c r="D87" s="37"/>
      <c r="E87" s="37"/>
      <c r="F87" s="38" t="s">
        <v>39</v>
      </c>
      <c r="G87" s="44"/>
      <c r="H87" s="39"/>
      <c r="I87" s="37"/>
      <c r="J87" s="37"/>
      <c r="K87" s="37"/>
      <c r="L87" s="45"/>
      <c r="M87" s="45"/>
      <c r="N87" s="45"/>
      <c r="O87" s="45"/>
      <c r="P87" s="45"/>
      <c r="Q87" s="45"/>
      <c r="R87" s="45"/>
      <c r="S87" s="45"/>
      <c r="T87" s="45"/>
      <c r="U87" s="45"/>
      <c r="V87" s="45"/>
    </row>
    <row r="88" spans="2:22">
      <c r="B88" s="104">
        <v>-0.1711553216673567</v>
      </c>
      <c r="E88" s="28">
        <v>9</v>
      </c>
      <c r="F88" s="40" t="s">
        <v>63</v>
      </c>
      <c r="G88" s="29" t="s">
        <v>109</v>
      </c>
      <c r="H88" s="41"/>
      <c r="I88" s="42"/>
      <c r="J88" s="28" t="s">
        <v>63</v>
      </c>
      <c r="L88" s="43">
        <v>340.05526510414171</v>
      </c>
      <c r="M88" s="43">
        <v>354.71111070963963</v>
      </c>
      <c r="N88" s="43">
        <v>318.98363617736089</v>
      </c>
      <c r="O88" s="43">
        <v>341.15143461456643</v>
      </c>
      <c r="P88" s="43">
        <v>205.96222535388895</v>
      </c>
      <c r="Q88" s="43">
        <v>194.94149565862233</v>
      </c>
      <c r="R88" s="43">
        <v>161.5762212628552</v>
      </c>
      <c r="S88" s="43">
        <v>169.31574468516817</v>
      </c>
      <c r="T88" s="43">
        <v>162.40167618538692</v>
      </c>
      <c r="U88" s="43">
        <v>145.76963723015191</v>
      </c>
      <c r="V88" s="43">
        <v>130.43682281490322</v>
      </c>
    </row>
    <row r="89" spans="2:22">
      <c r="B89" s="104">
        <v>0.10772799548351664</v>
      </c>
      <c r="E89" s="28">
        <v>10</v>
      </c>
      <c r="F89" s="40" t="s">
        <v>64</v>
      </c>
      <c r="G89" s="29" t="s">
        <v>109</v>
      </c>
      <c r="H89" s="41"/>
      <c r="I89" s="42"/>
      <c r="J89" s="28" t="s">
        <v>64</v>
      </c>
      <c r="L89" s="43">
        <v>7.3562499999999993</v>
      </c>
      <c r="M89" s="43">
        <v>15.742123287671234</v>
      </c>
      <c r="N89" s="43">
        <v>13.243826219512195</v>
      </c>
      <c r="O89" s="43">
        <v>20.914031942198868</v>
      </c>
      <c r="P89" s="43">
        <v>13.930448156831043</v>
      </c>
      <c r="Q89" s="43">
        <v>14.46625624260307</v>
      </c>
      <c r="R89" s="43">
        <v>16.024677029769606</v>
      </c>
      <c r="S89" s="43">
        <v>16.863429437216894</v>
      </c>
      <c r="T89" s="43">
        <v>14.782752389447971</v>
      </c>
      <c r="U89" s="43">
        <v>14.246990820882234</v>
      </c>
      <c r="V89" s="43">
        <v>11.935182471284005</v>
      </c>
    </row>
    <row r="90" spans="2:22">
      <c r="B90" s="104" t="e">
        <v>#DIV/0!</v>
      </c>
      <c r="E90" s="28">
        <v>11</v>
      </c>
      <c r="F90" s="40" t="s">
        <v>134</v>
      </c>
      <c r="G90" s="29" t="s">
        <v>109</v>
      </c>
      <c r="H90" s="41"/>
      <c r="I90" s="42"/>
      <c r="J90" s="28" t="s">
        <v>134</v>
      </c>
      <c r="L90" s="43">
        <v>0</v>
      </c>
      <c r="M90" s="43">
        <v>0</v>
      </c>
      <c r="N90" s="43">
        <v>0</v>
      </c>
      <c r="O90" s="43">
        <v>0</v>
      </c>
      <c r="P90" s="43">
        <v>0</v>
      </c>
      <c r="Q90" s="43">
        <v>0</v>
      </c>
      <c r="R90" s="43">
        <v>0</v>
      </c>
      <c r="S90" s="43">
        <v>0</v>
      </c>
      <c r="T90" s="43">
        <v>0</v>
      </c>
      <c r="U90" s="43">
        <v>0</v>
      </c>
      <c r="V90" s="43">
        <v>0</v>
      </c>
    </row>
    <row r="91" spans="2:22">
      <c r="B91" s="104">
        <v>0.23682704768817686</v>
      </c>
      <c r="E91" s="28">
        <v>12</v>
      </c>
      <c r="F91" s="40" t="s">
        <v>65</v>
      </c>
      <c r="G91" s="29" t="s">
        <v>109</v>
      </c>
      <c r="H91" s="41"/>
      <c r="I91" s="42"/>
      <c r="J91" s="28" t="s">
        <v>65</v>
      </c>
      <c r="L91" s="43">
        <v>183.57573926155413</v>
      </c>
      <c r="M91" s="43">
        <v>266.48421127635515</v>
      </c>
      <c r="N91" s="43">
        <v>264.13415819200048</v>
      </c>
      <c r="O91" s="43">
        <v>418.47936629694686</v>
      </c>
      <c r="P91" s="43">
        <v>208.40220507462686</v>
      </c>
      <c r="Q91" s="43">
        <v>236.30469000000002</v>
      </c>
      <c r="R91" s="43">
        <v>292.18461627497436</v>
      </c>
      <c r="S91" s="43">
        <v>313.98842805398345</v>
      </c>
      <c r="T91" s="43">
        <v>315.42760957939453</v>
      </c>
      <c r="U91" s="43">
        <v>217.73193000000001</v>
      </c>
      <c r="V91" s="43">
        <v>208.22800000000001</v>
      </c>
    </row>
    <row r="92" spans="2:22">
      <c r="B92" s="104">
        <v>0.24747970525049379</v>
      </c>
      <c r="E92" s="28">
        <v>13</v>
      </c>
      <c r="F92" s="40" t="s">
        <v>66</v>
      </c>
      <c r="G92" s="29" t="s">
        <v>109</v>
      </c>
      <c r="H92" s="41"/>
      <c r="I92" s="42"/>
      <c r="J92" s="28" t="s">
        <v>66</v>
      </c>
      <c r="L92" s="43">
        <v>183.7937917018449</v>
      </c>
      <c r="M92" s="43">
        <v>259.09565815460024</v>
      </c>
      <c r="N92" s="43">
        <v>256.96396355213449</v>
      </c>
      <c r="O92" s="43">
        <v>406.71080379694683</v>
      </c>
      <c r="P92" s="43">
        <v>198.45220507462687</v>
      </c>
      <c r="Q92" s="43">
        <v>228.103565</v>
      </c>
      <c r="R92" s="43">
        <v>284.55456803278685</v>
      </c>
      <c r="S92" s="43">
        <v>306.38583300000005</v>
      </c>
      <c r="T92" s="43">
        <v>308.03567355000001</v>
      </c>
      <c r="U92" s="43">
        <v>211.12092999999999</v>
      </c>
      <c r="V92" s="43">
        <v>199.084</v>
      </c>
    </row>
    <row r="93" spans="2:22">
      <c r="B93" s="104">
        <v>-4.3959731543624203E-2</v>
      </c>
      <c r="E93" s="28">
        <v>14</v>
      </c>
      <c r="F93" s="40" t="s">
        <v>67</v>
      </c>
      <c r="G93" s="29" t="s">
        <v>109</v>
      </c>
      <c r="H93" s="41"/>
      <c r="I93" s="42"/>
      <c r="J93" s="28" t="s">
        <v>67</v>
      </c>
      <c r="L93" s="43">
        <v>1.1923364485981307</v>
      </c>
      <c r="M93" s="43">
        <v>1.5370659722222224</v>
      </c>
      <c r="N93" s="43">
        <v>2.0128863065326636</v>
      </c>
      <c r="O93" s="43">
        <v>2.9143750000000002</v>
      </c>
      <c r="P93" s="43">
        <v>1.3900000000000001</v>
      </c>
      <c r="Q93" s="43">
        <v>1.49</v>
      </c>
      <c r="R93" s="43">
        <v>1.4244999999999999</v>
      </c>
      <c r="S93" s="43">
        <v>1.7094</v>
      </c>
      <c r="T93" s="43">
        <v>1.4759199999999999</v>
      </c>
      <c r="U93" s="43">
        <v>1.2350000000000001</v>
      </c>
      <c r="V93" s="43">
        <v>2.44</v>
      </c>
    </row>
    <row r="94" spans="2:22">
      <c r="B94" s="104">
        <v>-7.9297005451331004E-2</v>
      </c>
      <c r="E94" s="28">
        <v>15</v>
      </c>
      <c r="F94" s="40" t="s">
        <v>68</v>
      </c>
      <c r="G94" s="29" t="s">
        <v>109</v>
      </c>
      <c r="H94" s="41"/>
      <c r="I94" s="42"/>
      <c r="J94" s="28" t="s">
        <v>68</v>
      </c>
      <c r="L94" s="43">
        <v>-1.4103888888888889</v>
      </c>
      <c r="M94" s="43">
        <v>5.8514871495327103</v>
      </c>
      <c r="N94" s="43">
        <v>5.1573083333333329</v>
      </c>
      <c r="O94" s="43">
        <v>8.8541875000000001</v>
      </c>
      <c r="P94" s="43">
        <v>8.56</v>
      </c>
      <c r="Q94" s="43">
        <v>6.711125</v>
      </c>
      <c r="R94" s="43">
        <v>6.2055482421874988</v>
      </c>
      <c r="S94" s="43">
        <v>5.8931950539833977</v>
      </c>
      <c r="T94" s="43">
        <v>5.9160160293945303</v>
      </c>
      <c r="U94" s="43">
        <v>5.3759999999999994</v>
      </c>
      <c r="V94" s="43">
        <v>6.7039999999999997</v>
      </c>
    </row>
    <row r="95" spans="2:22">
      <c r="B95" s="104">
        <v>5.789518339038735E-2</v>
      </c>
      <c r="E95" s="28">
        <v>16</v>
      </c>
      <c r="F95" s="40" t="s">
        <v>69</v>
      </c>
      <c r="G95" s="29" t="s">
        <v>109</v>
      </c>
      <c r="H95" s="41"/>
      <c r="I95" s="42"/>
      <c r="J95" s="28" t="s">
        <v>69</v>
      </c>
      <c r="L95" s="43">
        <v>-39.808294334975372</v>
      </c>
      <c r="M95" s="43">
        <v>-52.28364903846154</v>
      </c>
      <c r="N95" s="43">
        <v>-10.972298267326732</v>
      </c>
      <c r="O95" s="43">
        <v>3.9212187499999982</v>
      </c>
      <c r="P95" s="43">
        <v>-2.7407927549999984</v>
      </c>
      <c r="Q95" s="43">
        <v>16.164928500000002</v>
      </c>
      <c r="R95" s="43">
        <v>17.1008</v>
      </c>
      <c r="S95" s="43">
        <v>-3.2863999999999991</v>
      </c>
      <c r="T95" s="43">
        <v>12.510999999999999</v>
      </c>
      <c r="U95" s="43">
        <v>-20.119400000000002</v>
      </c>
      <c r="V95" s="43">
        <v>-9.3279999999999994</v>
      </c>
    </row>
    <row r="96" spans="2:22">
      <c r="B96" s="104">
        <v>4.9152732577111724E-2</v>
      </c>
      <c r="E96" s="28">
        <v>17</v>
      </c>
      <c r="F96" s="40" t="s">
        <v>70</v>
      </c>
      <c r="G96" s="29" t="s">
        <v>109</v>
      </c>
      <c r="H96" s="41"/>
      <c r="I96" s="42"/>
      <c r="J96" s="28" t="s">
        <v>70</v>
      </c>
      <c r="L96" s="43">
        <v>17.160040849673202</v>
      </c>
      <c r="M96" s="43">
        <v>27.427696572580647</v>
      </c>
      <c r="N96" s="43">
        <v>26.447364253393665</v>
      </c>
      <c r="O96" s="43">
        <v>46.938625000000002</v>
      </c>
      <c r="P96" s="43">
        <v>26.9</v>
      </c>
      <c r="Q96" s="43">
        <v>20.125610000000002</v>
      </c>
      <c r="R96" s="43">
        <v>21.114838726281249</v>
      </c>
      <c r="S96" s="43">
        <v>20.229689</v>
      </c>
      <c r="T96" s="43">
        <v>22.163154999999996</v>
      </c>
      <c r="U96" s="43">
        <v>14.168751349999999</v>
      </c>
      <c r="V96" s="43">
        <v>16.754400257499999</v>
      </c>
    </row>
    <row r="97" spans="2:22">
      <c r="B97" s="104">
        <v>-0.23545657147811827</v>
      </c>
      <c r="E97" s="28">
        <v>18</v>
      </c>
      <c r="F97" s="40" t="s">
        <v>71</v>
      </c>
      <c r="G97" s="29" t="s">
        <v>109</v>
      </c>
      <c r="H97" s="41"/>
      <c r="I97" s="42"/>
      <c r="J97" s="28" t="s">
        <v>71</v>
      </c>
      <c r="L97" s="43">
        <v>5.4583333176156819</v>
      </c>
      <c r="M97" s="43">
        <v>9.7590609517909481</v>
      </c>
      <c r="N97" s="43">
        <v>7.6873043545803323</v>
      </c>
      <c r="O97" s="43">
        <v>10.27530771921875</v>
      </c>
      <c r="P97" s="43">
        <v>8.23</v>
      </c>
      <c r="Q97" s="43">
        <v>6.7987519999999995</v>
      </c>
      <c r="R97" s="43">
        <v>5.1979411637500004</v>
      </c>
      <c r="S97" s="43">
        <v>5.7566050544062497</v>
      </c>
      <c r="T97" s="43">
        <v>5.9969999999999999</v>
      </c>
      <c r="U97" s="43">
        <v>5.3949999999999996</v>
      </c>
      <c r="V97" s="43">
        <v>3.9116</v>
      </c>
    </row>
    <row r="98" spans="2:22">
      <c r="B98" s="104">
        <v>-0.15365090581827701</v>
      </c>
      <c r="E98" s="28">
        <v>19</v>
      </c>
      <c r="F98" s="40" t="s">
        <v>72</v>
      </c>
      <c r="G98" s="29" t="s">
        <v>109</v>
      </c>
      <c r="H98" s="41"/>
      <c r="I98" s="42"/>
      <c r="J98" s="28" t="s">
        <v>72</v>
      </c>
      <c r="L98" s="43">
        <v>1.3606695517071492</v>
      </c>
      <c r="M98" s="43">
        <v>4.1869029890012746</v>
      </c>
      <c r="N98" s="43">
        <v>5.1459084485853204</v>
      </c>
      <c r="O98" s="43">
        <v>6.5019159916597964</v>
      </c>
      <c r="P98" s="43">
        <v>6.5149999999999997</v>
      </c>
      <c r="Q98" s="43">
        <v>5.9029499999999997</v>
      </c>
      <c r="R98" s="43">
        <v>4.9959563855000013</v>
      </c>
      <c r="S98" s="43">
        <v>4.8145761278217423</v>
      </c>
      <c r="T98" s="43">
        <v>4.8664739089047604</v>
      </c>
      <c r="U98" s="43">
        <v>4.4399999999999995</v>
      </c>
      <c r="V98" s="43">
        <v>3.74</v>
      </c>
    </row>
    <row r="99" spans="2:22">
      <c r="B99" s="104">
        <v>-0.26818474123539227</v>
      </c>
      <c r="E99" s="28">
        <v>20</v>
      </c>
      <c r="F99" s="40" t="s">
        <v>73</v>
      </c>
      <c r="G99" s="29" t="s">
        <v>109</v>
      </c>
      <c r="H99" s="41"/>
      <c r="I99" s="42"/>
      <c r="J99" s="28" t="s">
        <v>73</v>
      </c>
      <c r="L99" s="43">
        <v>1.3247812500000005</v>
      </c>
      <c r="M99" s="43">
        <v>7.9273622881355932</v>
      </c>
      <c r="N99" s="43">
        <v>11.354708333333333</v>
      </c>
      <c r="O99" s="43">
        <v>17.900906249999998</v>
      </c>
      <c r="P99" s="43">
        <v>16.736499999999999</v>
      </c>
      <c r="Q99" s="43">
        <v>19.935500000000001</v>
      </c>
      <c r="R99" s="43">
        <v>15.079499999999999</v>
      </c>
      <c r="S99" s="43">
        <v>18.530250000000002</v>
      </c>
      <c r="T99" s="43">
        <v>19.277999999999999</v>
      </c>
      <c r="U99" s="43">
        <v>19.481000000000002</v>
      </c>
      <c r="V99" s="43">
        <v>19.012999999999998</v>
      </c>
    </row>
    <row r="100" spans="2:22">
      <c r="B100" s="104">
        <v>-0.1064187358735551</v>
      </c>
      <c r="E100" s="28">
        <v>21</v>
      </c>
      <c r="F100" s="40" t="s">
        <v>74</v>
      </c>
      <c r="G100" s="29" t="s">
        <v>109</v>
      </c>
      <c r="H100" s="41"/>
      <c r="I100" s="42"/>
      <c r="J100" s="28" t="s">
        <v>74</v>
      </c>
      <c r="L100" s="43">
        <v>64.235040711435857</v>
      </c>
      <c r="M100" s="43">
        <v>106.63831534413968</v>
      </c>
      <c r="N100" s="43">
        <v>100.86743170128344</v>
      </c>
      <c r="O100" s="43">
        <v>138.93156250000001</v>
      </c>
      <c r="P100" s="43">
        <v>96.350000000000009</v>
      </c>
      <c r="Q100" s="43">
        <v>77.978749999999991</v>
      </c>
      <c r="R100" s="43">
        <v>69.680350000000004</v>
      </c>
      <c r="S100" s="43">
        <v>63.975685783203119</v>
      </c>
      <c r="T100" s="43">
        <v>68.461178130644527</v>
      </c>
      <c r="U100" s="43">
        <v>35.404930764109366</v>
      </c>
      <c r="V100" s="43">
        <v>-87.341947400525001</v>
      </c>
    </row>
    <row r="101" spans="2:22">
      <c r="B101" s="104">
        <v>-0.10181937463089885</v>
      </c>
      <c r="E101" s="28">
        <v>22</v>
      </c>
      <c r="F101" s="40" t="s">
        <v>75</v>
      </c>
      <c r="G101" s="29" t="s">
        <v>109</v>
      </c>
      <c r="H101" s="41"/>
      <c r="I101" s="42"/>
      <c r="J101" s="28" t="s">
        <v>75</v>
      </c>
      <c r="L101" s="43">
        <v>68.161049440298498</v>
      </c>
      <c r="M101" s="43">
        <v>90.588226082004553</v>
      </c>
      <c r="N101" s="43">
        <v>73.780355155786367</v>
      </c>
      <c r="O101" s="43">
        <v>87.875</v>
      </c>
      <c r="P101" s="43">
        <v>54.15</v>
      </c>
      <c r="Q101" s="43">
        <v>47.781638000000001</v>
      </c>
      <c r="R101" s="43">
        <v>42.916541500000008</v>
      </c>
      <c r="S101" s="43">
        <v>37.375910546015007</v>
      </c>
      <c r="T101" s="43">
        <v>41.277027186100007</v>
      </c>
      <c r="U101" s="43">
        <v>39.079894526201258</v>
      </c>
      <c r="V101" s="43">
        <v>29.063735432290905</v>
      </c>
    </row>
    <row r="102" spans="2:22">
      <c r="B102" s="104">
        <v>-0.71208340615355603</v>
      </c>
      <c r="E102" s="28">
        <v>23</v>
      </c>
      <c r="F102" s="40" t="s">
        <v>102</v>
      </c>
      <c r="G102" s="29" t="s">
        <v>109</v>
      </c>
      <c r="H102" s="41"/>
      <c r="I102" s="42"/>
      <c r="J102" s="28" t="s">
        <v>102</v>
      </c>
      <c r="L102" s="43">
        <v>72.932813774016992</v>
      </c>
      <c r="M102" s="43">
        <v>88.439836074259517</v>
      </c>
      <c r="N102" s="43">
        <v>90.575696552796259</v>
      </c>
      <c r="O102" s="43">
        <v>111.24522215758337</v>
      </c>
      <c r="P102" s="43">
        <v>74.853748393220812</v>
      </c>
      <c r="Q102" s="43">
        <v>64.880795379752286</v>
      </c>
      <c r="R102" s="43">
        <v>30.023763274674458</v>
      </c>
      <c r="S102" s="43">
        <v>42.901749656338957</v>
      </c>
      <c r="T102" s="43">
        <v>86.374891240005184</v>
      </c>
      <c r="U102" s="43">
        <v>60.770075530684181</v>
      </c>
      <c r="V102" s="43">
        <v>57.188966095742849</v>
      </c>
    </row>
    <row r="103" spans="2:22">
      <c r="B103" s="104">
        <v>-0.27530221378978748</v>
      </c>
      <c r="E103" s="28">
        <v>24</v>
      </c>
      <c r="F103" s="40" t="s">
        <v>77</v>
      </c>
      <c r="G103" s="29" t="s">
        <v>109</v>
      </c>
      <c r="H103" s="41"/>
      <c r="I103" s="42"/>
      <c r="J103" s="28" t="s">
        <v>77</v>
      </c>
      <c r="L103" s="43">
        <v>14.547917059284497</v>
      </c>
      <c r="M103" s="43">
        <v>17.710149834551551</v>
      </c>
      <c r="N103" s="43">
        <v>16.925732354253057</v>
      </c>
      <c r="O103" s="43">
        <v>18.302751006386671</v>
      </c>
      <c r="P103" s="43">
        <v>15.648527445364891</v>
      </c>
      <c r="Q103" s="43">
        <v>14.91791554797755</v>
      </c>
      <c r="R103" s="43">
        <v>10.81098037249024</v>
      </c>
      <c r="S103" s="43">
        <v>9.9287653340516453</v>
      </c>
      <c r="T103" s="43">
        <v>10.176705673367696</v>
      </c>
      <c r="U103" s="43">
        <v>8.8431446375803198</v>
      </c>
      <c r="V103" s="43">
        <v>8.3962600154977967</v>
      </c>
    </row>
    <row r="104" spans="2:22">
      <c r="B104" s="104">
        <v>-0.30919302625518241</v>
      </c>
      <c r="E104" s="28">
        <v>25</v>
      </c>
      <c r="F104" s="40" t="s">
        <v>78</v>
      </c>
      <c r="G104" s="29" t="s">
        <v>109</v>
      </c>
      <c r="H104" s="41"/>
      <c r="I104" s="42"/>
      <c r="J104" s="28" t="s">
        <v>78</v>
      </c>
      <c r="L104" s="43">
        <v>9.9682091752037927</v>
      </c>
      <c r="M104" s="43">
        <v>11.877328028291444</v>
      </c>
      <c r="N104" s="43">
        <v>10.665195315916309</v>
      </c>
      <c r="O104" s="43">
        <v>14.115592217406784</v>
      </c>
      <c r="P104" s="43">
        <v>9.942240021652438</v>
      </c>
      <c r="Q104" s="43">
        <v>8.748764879258724</v>
      </c>
      <c r="R104" s="43">
        <v>6.043707790245664</v>
      </c>
      <c r="S104" s="43">
        <v>5.5403057836242988</v>
      </c>
      <c r="T104" s="43">
        <v>5.769608730598037</v>
      </c>
      <c r="U104" s="43">
        <v>5.047993963376296</v>
      </c>
      <c r="V104" s="43">
        <v>5.1934039280684132</v>
      </c>
    </row>
    <row r="105" spans="2:22">
      <c r="B105" s="104">
        <v>-0.17890346752185504</v>
      </c>
      <c r="E105" s="28">
        <v>26</v>
      </c>
      <c r="F105" s="40" t="s">
        <v>79</v>
      </c>
      <c r="G105" s="29" t="s">
        <v>109</v>
      </c>
      <c r="H105" s="41"/>
      <c r="I105" s="42"/>
      <c r="J105" s="28" t="s">
        <v>79</v>
      </c>
      <c r="L105" s="43">
        <v>1.3546831794204088</v>
      </c>
      <c r="M105" s="43">
        <v>1.2899394082185687</v>
      </c>
      <c r="N105" s="43">
        <v>1.6272394960545835</v>
      </c>
      <c r="O105" s="43">
        <v>3.8180236437500006</v>
      </c>
      <c r="P105" s="43">
        <v>3.5764359600000004</v>
      </c>
      <c r="Q105" s="43">
        <v>2.9946920960000005</v>
      </c>
      <c r="R105" s="43">
        <v>2.4617119084000008</v>
      </c>
      <c r="S105" s="43">
        <v>2.6222649882040008</v>
      </c>
      <c r="T105" s="43">
        <v>2.956364029708201</v>
      </c>
      <c r="U105" s="43">
        <v>2.5599123445317007</v>
      </c>
      <c r="V105" s="43">
        <v>2.7222822429515126</v>
      </c>
    </row>
    <row r="106" spans="2:22">
      <c r="B106" s="104">
        <v>-0.45130667290619786</v>
      </c>
      <c r="E106" s="28">
        <v>27</v>
      </c>
      <c r="F106" s="40" t="s">
        <v>80</v>
      </c>
      <c r="G106" s="29" t="s">
        <v>109</v>
      </c>
      <c r="H106" s="41"/>
      <c r="I106" s="42"/>
      <c r="J106" s="28" t="s">
        <v>80</v>
      </c>
      <c r="L106" s="43">
        <v>2.3475046042148797</v>
      </c>
      <c r="M106" s="43">
        <v>2.3374828014036817</v>
      </c>
      <c r="N106" s="43">
        <v>2.1262588135822029</v>
      </c>
      <c r="O106" s="43">
        <v>7.1191585397033581</v>
      </c>
      <c r="P106" s="43">
        <v>6.0221600775114599</v>
      </c>
      <c r="Q106" s="43">
        <v>4.916108073316976</v>
      </c>
      <c r="R106" s="43">
        <v>2.6974356951009928</v>
      </c>
      <c r="S106" s="43">
        <v>2.4742524875252387</v>
      </c>
      <c r="T106" s="43">
        <v>2.6135931350848232</v>
      </c>
      <c r="U106" s="43">
        <v>2.4619012330269054</v>
      </c>
      <c r="V106" s="43">
        <v>2.1638375358354809</v>
      </c>
    </row>
    <row r="107" spans="2:22">
      <c r="B107" s="104">
        <v>-1.1449713372174586</v>
      </c>
      <c r="E107" s="28">
        <v>28</v>
      </c>
      <c r="F107" s="40" t="s">
        <v>81</v>
      </c>
      <c r="G107" s="29" t="s">
        <v>109</v>
      </c>
      <c r="H107" s="41"/>
      <c r="I107" s="42"/>
      <c r="J107" s="28" t="s">
        <v>81</v>
      </c>
      <c r="L107" s="43">
        <v>43.45604486063106</v>
      </c>
      <c r="M107" s="43">
        <v>53.187706783504296</v>
      </c>
      <c r="N107" s="43">
        <v>56.97601579773405</v>
      </c>
      <c r="O107" s="43">
        <v>64.032248505737684</v>
      </c>
      <c r="P107" s="43">
        <v>36.061044824048643</v>
      </c>
      <c r="Q107" s="43">
        <v>30.094998435489234</v>
      </c>
      <c r="R107" s="43">
        <v>4.6273415779298519</v>
      </c>
      <c r="S107" s="43">
        <v>19.157432640822886</v>
      </c>
      <c r="T107" s="43">
        <v>61.777940688690734</v>
      </c>
      <c r="U107" s="43">
        <v>39.089004444931177</v>
      </c>
      <c r="V107" s="43">
        <v>36.251408849090808</v>
      </c>
    </row>
    <row r="108" spans="2:22">
      <c r="B108" s="104">
        <v>-0.19764354019008068</v>
      </c>
      <c r="E108" s="28">
        <v>29</v>
      </c>
      <c r="F108" s="40" t="s">
        <v>82</v>
      </c>
      <c r="G108" s="29" t="s">
        <v>109</v>
      </c>
      <c r="H108" s="41"/>
      <c r="I108" s="42"/>
      <c r="J108" s="28" t="s">
        <v>82</v>
      </c>
      <c r="L108" s="43">
        <v>1.2584548952623549</v>
      </c>
      <c r="M108" s="43">
        <v>2.0372292182899825</v>
      </c>
      <c r="N108" s="43">
        <v>2.2552547752560668</v>
      </c>
      <c r="O108" s="43">
        <v>3.857448244598868</v>
      </c>
      <c r="P108" s="43">
        <v>3.6033400646433744</v>
      </c>
      <c r="Q108" s="43">
        <v>3.2083163477097933</v>
      </c>
      <c r="R108" s="43">
        <v>3.3825859305077062</v>
      </c>
      <c r="S108" s="43">
        <v>3.1787284221108854</v>
      </c>
      <c r="T108" s="43">
        <v>3.0806789825556939</v>
      </c>
      <c r="U108" s="43">
        <v>2.7681189072377688</v>
      </c>
      <c r="V108" s="43">
        <v>2.4617735242988337</v>
      </c>
    </row>
    <row r="109" spans="2:22">
      <c r="B109" s="104">
        <v>0.26988231561485576</v>
      </c>
      <c r="E109" s="28">
        <v>30</v>
      </c>
      <c r="F109" s="40" t="s">
        <v>83</v>
      </c>
      <c r="G109" s="29" t="s">
        <v>109</v>
      </c>
      <c r="H109" s="41"/>
      <c r="I109" s="42"/>
      <c r="J109" s="28" t="s">
        <v>83</v>
      </c>
      <c r="L109" s="43">
        <v>40.870958768849874</v>
      </c>
      <c r="M109" s="43">
        <v>71.947898955630308</v>
      </c>
      <c r="N109" s="43">
        <v>48.086440175863693</v>
      </c>
      <c r="O109" s="43">
        <v>104.22054657245833</v>
      </c>
      <c r="P109" s="43">
        <v>48.6099216</v>
      </c>
      <c r="Q109" s="43">
        <v>23.113925204799997</v>
      </c>
      <c r="R109" s="43">
        <v>29.351964862020001</v>
      </c>
      <c r="S109" s="43">
        <v>52.369094169811987</v>
      </c>
      <c r="T109" s="43">
        <v>37.767665693860003</v>
      </c>
      <c r="U109" s="43">
        <v>52.909070175000004</v>
      </c>
      <c r="V109" s="43">
        <v>120.98808289587501</v>
      </c>
    </row>
    <row r="110" spans="2:22">
      <c r="B110" s="104">
        <v>-0.23229166666666667</v>
      </c>
      <c r="E110" s="28">
        <v>31</v>
      </c>
      <c r="F110" s="40" t="s">
        <v>85</v>
      </c>
      <c r="G110" s="29" t="s">
        <v>109</v>
      </c>
      <c r="H110" s="41"/>
      <c r="I110" s="42"/>
      <c r="J110" s="28" t="s">
        <v>85</v>
      </c>
      <c r="L110" s="43">
        <v>0</v>
      </c>
      <c r="M110" s="43">
        <v>0</v>
      </c>
      <c r="N110" s="43">
        <v>0</v>
      </c>
      <c r="O110" s="43">
        <v>0</v>
      </c>
      <c r="P110" s="43">
        <v>7.9054000000000002</v>
      </c>
      <c r="Q110" s="43">
        <v>4.8000000000000007</v>
      </c>
      <c r="R110" s="43">
        <v>3.6850000000000005</v>
      </c>
      <c r="S110" s="43">
        <v>2.4637500000000001</v>
      </c>
      <c r="T110" s="43">
        <v>2.6348250000000002</v>
      </c>
      <c r="U110" s="43">
        <v>3.6550425</v>
      </c>
      <c r="V110" s="43">
        <v>4.99</v>
      </c>
    </row>
    <row r="111" spans="2:22">
      <c r="B111" s="104">
        <v>0.29597441510489442</v>
      </c>
      <c r="E111" s="28">
        <v>32</v>
      </c>
      <c r="F111" s="40" t="s">
        <v>86</v>
      </c>
      <c r="G111" s="29" t="s">
        <v>109</v>
      </c>
      <c r="H111" s="41"/>
      <c r="I111" s="42"/>
      <c r="J111" s="28" t="s">
        <v>86</v>
      </c>
      <c r="L111" s="43">
        <v>113.24624942106178</v>
      </c>
      <c r="M111" s="43">
        <v>92.41861719485334</v>
      </c>
      <c r="N111" s="43">
        <v>61.621200711229193</v>
      </c>
      <c r="O111" s="43">
        <v>85.620572644429046</v>
      </c>
      <c r="P111" s="43">
        <v>56.098837342411073</v>
      </c>
      <c r="Q111" s="43">
        <v>78.217535999813734</v>
      </c>
      <c r="R111" s="43">
        <v>99.017121769119669</v>
      </c>
      <c r="S111" s="43">
        <v>41.843647430531853</v>
      </c>
      <c r="T111" s="43">
        <v>31.229388411754876</v>
      </c>
      <c r="U111" s="43">
        <v>24.962329304812286</v>
      </c>
      <c r="V111" s="43">
        <v>76.270546945288984</v>
      </c>
    </row>
    <row r="112" spans="2:22">
      <c r="B112" s="104">
        <v>0.31731992263982289</v>
      </c>
      <c r="E112" s="28">
        <v>33</v>
      </c>
      <c r="F112" s="40" t="s">
        <v>87</v>
      </c>
      <c r="G112" s="29" t="s">
        <v>109</v>
      </c>
      <c r="H112" s="41"/>
      <c r="I112" s="42"/>
      <c r="J112" s="28" t="s">
        <v>87</v>
      </c>
      <c r="L112" s="43">
        <v>104.35015793448123</v>
      </c>
      <c r="M112" s="43">
        <v>82.613907985532762</v>
      </c>
      <c r="N112" s="43">
        <v>53.132514108832922</v>
      </c>
      <c r="O112" s="43">
        <v>75.273394471993399</v>
      </c>
      <c r="P112" s="43">
        <v>48.188569966922437</v>
      </c>
      <c r="Q112" s="43">
        <v>71.05362192267674</v>
      </c>
      <c r="R112" s="43">
        <v>91.320775039550512</v>
      </c>
      <c r="S112" s="43">
        <v>35.207625673240784</v>
      </c>
      <c r="T112" s="43">
        <v>26.066251821827663</v>
      </c>
      <c r="U112" s="43">
        <v>19.699777509670096</v>
      </c>
      <c r="V112" s="43">
        <v>66.390688167183725</v>
      </c>
    </row>
    <row r="113" spans="2:22">
      <c r="B113" s="104">
        <v>0.24962544726565761</v>
      </c>
      <c r="E113" s="28">
        <v>34</v>
      </c>
      <c r="F113" s="40" t="s">
        <v>88</v>
      </c>
      <c r="G113" s="29" t="s">
        <v>109</v>
      </c>
      <c r="H113" s="41"/>
      <c r="I113" s="42"/>
      <c r="J113" s="28" t="s">
        <v>88</v>
      </c>
      <c r="L113" s="43">
        <v>3.6976489168542308</v>
      </c>
      <c r="M113" s="43">
        <v>5.9480273845080127</v>
      </c>
      <c r="N113" s="43">
        <v>4.3955080492447003</v>
      </c>
      <c r="O113" s="43">
        <v>6.4483837892543656</v>
      </c>
      <c r="P113" s="43">
        <v>4.403688823854357</v>
      </c>
      <c r="Q113" s="43">
        <v>3.3687885500305317</v>
      </c>
      <c r="R113" s="43">
        <v>4.1446467380230079</v>
      </c>
      <c r="S113" s="43">
        <v>2.8964706197152563</v>
      </c>
      <c r="T113" s="43">
        <v>2.1911259402648056</v>
      </c>
      <c r="U113" s="43">
        <v>2.9571382031500746</v>
      </c>
      <c r="V113" s="43">
        <v>7.5816421154018814</v>
      </c>
    </row>
    <row r="114" spans="2:22">
      <c r="B114" s="104">
        <v>-8.8361713659717234E-2</v>
      </c>
      <c r="E114" s="28">
        <v>35</v>
      </c>
      <c r="F114" s="40" t="s">
        <v>89</v>
      </c>
      <c r="G114" s="29" t="s">
        <v>109</v>
      </c>
      <c r="H114" s="41"/>
      <c r="I114" s="42"/>
      <c r="J114" s="28" t="s">
        <v>89</v>
      </c>
      <c r="L114" s="43">
        <v>4.7022852363929859</v>
      </c>
      <c r="M114" s="43">
        <v>2.9430893248125738</v>
      </c>
      <c r="N114" s="43">
        <v>3.0949473031515797</v>
      </c>
      <c r="O114" s="43">
        <v>2.5135073519312785</v>
      </c>
      <c r="P114" s="43">
        <v>2.2071185516342746</v>
      </c>
      <c r="Q114" s="43">
        <v>2.3776255271064661</v>
      </c>
      <c r="R114" s="43">
        <v>2.2759499915461419</v>
      </c>
      <c r="S114" s="43">
        <v>2.7090011375758145</v>
      </c>
      <c r="T114" s="43">
        <v>2.044515649662408</v>
      </c>
      <c r="U114" s="43">
        <v>1.4242933419921195</v>
      </c>
      <c r="V114" s="43">
        <v>0.86794378770338021</v>
      </c>
    </row>
    <row r="115" spans="2:22">
      <c r="B115" s="104">
        <v>-9.9999999999999867E-2</v>
      </c>
      <c r="E115" s="28">
        <v>36</v>
      </c>
      <c r="F115" s="40" t="s">
        <v>90</v>
      </c>
      <c r="G115" s="29" t="s">
        <v>109</v>
      </c>
      <c r="H115" s="41"/>
      <c r="I115" s="42"/>
      <c r="J115" s="28" t="s">
        <v>90</v>
      </c>
      <c r="L115" s="43">
        <v>0.49615733333333334</v>
      </c>
      <c r="M115" s="43">
        <v>0.91359250000000003</v>
      </c>
      <c r="N115" s="43">
        <v>0.9982312499999999</v>
      </c>
      <c r="O115" s="43">
        <v>1.3852870312500001</v>
      </c>
      <c r="P115" s="43">
        <v>1.2994600000000001</v>
      </c>
      <c r="Q115" s="43">
        <v>1.4175</v>
      </c>
      <c r="R115" s="43">
        <v>1.2757500000000002</v>
      </c>
      <c r="S115" s="43">
        <v>1.0305500000000001</v>
      </c>
      <c r="T115" s="43">
        <v>0.92749500000000018</v>
      </c>
      <c r="U115" s="43">
        <v>0.88112025000000016</v>
      </c>
      <c r="V115" s="43">
        <v>1.430272875</v>
      </c>
    </row>
    <row r="116" spans="2:22">
      <c r="B116" s="104">
        <v>-8.6989117763040413E-2</v>
      </c>
      <c r="E116" s="28">
        <v>37</v>
      </c>
      <c r="F116" s="40" t="s">
        <v>91</v>
      </c>
      <c r="G116" s="29" t="s">
        <v>109</v>
      </c>
      <c r="H116" s="41"/>
      <c r="I116" s="42"/>
      <c r="J116" s="28" t="s">
        <v>91</v>
      </c>
      <c r="L116" s="43">
        <v>288.25728466442797</v>
      </c>
      <c r="M116" s="43">
        <v>333.82231830888878</v>
      </c>
      <c r="N116" s="43">
        <v>239.90788623075213</v>
      </c>
      <c r="O116" s="43">
        <v>261.41629046339591</v>
      </c>
      <c r="P116" s="43">
        <v>196.40378704478098</v>
      </c>
      <c r="Q116" s="43">
        <v>220.18463748735047</v>
      </c>
      <c r="R116" s="43">
        <v>201.92091049075404</v>
      </c>
      <c r="S116" s="43">
        <v>192.50095800444663</v>
      </c>
      <c r="T116" s="43">
        <v>171.79427975310765</v>
      </c>
      <c r="U116" s="43">
        <v>153.17272870315441</v>
      </c>
      <c r="V116" s="43">
        <v>256.15116288093054</v>
      </c>
    </row>
    <row r="117" spans="2:22">
      <c r="B117" s="104">
        <v>6.8750000000000009</v>
      </c>
      <c r="E117" s="28">
        <v>38</v>
      </c>
      <c r="F117" s="40" t="s">
        <v>92</v>
      </c>
      <c r="G117" s="29" t="s">
        <v>109</v>
      </c>
      <c r="H117" s="41"/>
      <c r="I117" s="42"/>
      <c r="J117" s="28" t="s">
        <v>92</v>
      </c>
      <c r="L117" s="43">
        <v>1.30126953125</v>
      </c>
      <c r="M117" s="43">
        <v>6.4563057206537895</v>
      </c>
      <c r="N117" s="43">
        <v>2.6593607081911257</v>
      </c>
      <c r="O117" s="43">
        <v>1.925062499999999</v>
      </c>
      <c r="P117" s="43">
        <v>0.97499999999999976</v>
      </c>
      <c r="Q117" s="43">
        <v>-0.52</v>
      </c>
      <c r="R117" s="43">
        <v>-4.2150000000000007</v>
      </c>
      <c r="S117" s="43">
        <v>-0.11000000000000076</v>
      </c>
      <c r="T117" s="43">
        <v>-1.1900000000000008</v>
      </c>
      <c r="U117" s="43">
        <v>0.29999999999999966</v>
      </c>
      <c r="V117" s="43">
        <v>4.0416499999999997</v>
      </c>
    </row>
    <row r="118" spans="2:22">
      <c r="B118" s="104">
        <v>-4.4512724153417005E-2</v>
      </c>
      <c r="E118" s="28">
        <v>39</v>
      </c>
      <c r="F118" s="40" t="s">
        <v>93</v>
      </c>
      <c r="G118" s="29" t="s">
        <v>109</v>
      </c>
      <c r="H118" s="41"/>
      <c r="I118" s="42"/>
      <c r="J118" s="28" t="s">
        <v>93</v>
      </c>
      <c r="L118" s="43">
        <v>122.92480077875777</v>
      </c>
      <c r="M118" s="43">
        <v>142.39127052408281</v>
      </c>
      <c r="N118" s="43">
        <v>108.18624335002451</v>
      </c>
      <c r="O118" s="43">
        <v>133.28837626138332</v>
      </c>
      <c r="P118" s="43">
        <v>101.25619305052984</v>
      </c>
      <c r="Q118" s="43">
        <v>115.95096673221553</v>
      </c>
      <c r="R118" s="43">
        <v>110.78967333474239</v>
      </c>
      <c r="S118" s="43">
        <v>106.54577356402456</v>
      </c>
      <c r="T118" s="43">
        <v>96.257954586318647</v>
      </c>
      <c r="U118" s="43">
        <v>89.85</v>
      </c>
      <c r="V118" s="43">
        <v>163.4</v>
      </c>
    </row>
    <row r="119" spans="2:22">
      <c r="B119" s="104" t="e">
        <v>#N/A</v>
      </c>
      <c r="E119" s="28">
        <v>40</v>
      </c>
      <c r="F119" s="40" t="s">
        <v>94</v>
      </c>
      <c r="G119" s="29" t="s">
        <v>109</v>
      </c>
      <c r="H119" s="41"/>
      <c r="I119" s="42"/>
      <c r="J119" s="28" t="s">
        <v>94</v>
      </c>
      <c r="L119" s="43">
        <v>0</v>
      </c>
      <c r="M119" s="43">
        <v>0</v>
      </c>
      <c r="N119" s="43">
        <v>0</v>
      </c>
      <c r="O119" s="43">
        <v>0</v>
      </c>
      <c r="P119" s="43">
        <v>0</v>
      </c>
      <c r="Q119" s="43">
        <v>0</v>
      </c>
      <c r="R119" s="43">
        <v>0</v>
      </c>
      <c r="S119" s="43">
        <v>0</v>
      </c>
      <c r="T119" s="43">
        <v>0</v>
      </c>
      <c r="U119" s="43">
        <v>0</v>
      </c>
      <c r="V119" s="43">
        <v>0</v>
      </c>
    </row>
    <row r="120" spans="2:22">
      <c r="B120" s="104" t="e">
        <v>#N/A</v>
      </c>
      <c r="E120" s="28">
        <v>41</v>
      </c>
      <c r="F120" s="40" t="s">
        <v>95</v>
      </c>
      <c r="G120" s="29" t="s">
        <v>109</v>
      </c>
      <c r="H120" s="41"/>
      <c r="I120" s="42"/>
      <c r="J120" s="28" t="s">
        <v>95</v>
      </c>
      <c r="L120" s="43">
        <v>0</v>
      </c>
      <c r="M120" s="43">
        <v>0</v>
      </c>
      <c r="N120" s="43">
        <v>0</v>
      </c>
      <c r="O120" s="43">
        <v>0</v>
      </c>
      <c r="P120" s="43">
        <v>0</v>
      </c>
      <c r="Q120" s="43">
        <v>0</v>
      </c>
      <c r="R120" s="43">
        <v>0</v>
      </c>
      <c r="S120" s="43">
        <v>0</v>
      </c>
      <c r="T120" s="43">
        <v>0</v>
      </c>
      <c r="U120" s="43">
        <v>0</v>
      </c>
      <c r="V120" s="43">
        <v>0</v>
      </c>
    </row>
    <row r="121" spans="2:22">
      <c r="B121" s="104">
        <v>0.28207192804390102</v>
      </c>
      <c r="E121" s="28">
        <v>42</v>
      </c>
      <c r="F121" s="40" t="s">
        <v>96</v>
      </c>
      <c r="G121" s="29" t="s">
        <v>109</v>
      </c>
      <c r="H121" s="41"/>
      <c r="I121" s="42"/>
      <c r="J121" s="28" t="s">
        <v>96</v>
      </c>
      <c r="L121" s="43">
        <v>14.822887776049278</v>
      </c>
      <c r="M121" s="43">
        <v>17.354423688176141</v>
      </c>
      <c r="N121" s="43">
        <v>14.968650823370318</v>
      </c>
      <c r="O121" s="43">
        <v>11.46675612219153</v>
      </c>
      <c r="P121" s="43">
        <v>7.6435354083045262</v>
      </c>
      <c r="Q121" s="43">
        <v>8.4873653291211983</v>
      </c>
      <c r="R121" s="43">
        <v>11.924296113865523</v>
      </c>
      <c r="S121" s="43">
        <v>10.481779286355399</v>
      </c>
      <c r="T121" s="43">
        <v>12.091922765681973</v>
      </c>
      <c r="U121" s="43">
        <v>10.451175147552407</v>
      </c>
      <c r="V121" s="43">
        <v>14.321525486454508</v>
      </c>
    </row>
    <row r="122" spans="2:22">
      <c r="B122" s="104">
        <v>-9.3884722918920804E-2</v>
      </c>
      <c r="E122" s="28">
        <v>43</v>
      </c>
      <c r="F122" s="40" t="s">
        <v>97</v>
      </c>
      <c r="G122" s="29" t="s">
        <v>109</v>
      </c>
      <c r="H122" s="41"/>
      <c r="I122" s="42"/>
      <c r="J122" s="28" t="s">
        <v>97</v>
      </c>
      <c r="L122" s="43">
        <v>86.88024417475728</v>
      </c>
      <c r="M122" s="43">
        <v>96.756150637949958</v>
      </c>
      <c r="N122" s="43">
        <v>62.192186448371622</v>
      </c>
      <c r="O122" s="43">
        <v>61.736001026527774</v>
      </c>
      <c r="P122" s="43">
        <v>47.727366666666668</v>
      </c>
      <c r="Q122" s="43">
        <v>50.347677777777776</v>
      </c>
      <c r="R122" s="43">
        <v>45.620800000000003</v>
      </c>
      <c r="S122" s="43">
        <v>42.48</v>
      </c>
      <c r="T122" s="43">
        <v>36.550000000000004</v>
      </c>
      <c r="U122" s="43">
        <v>29.82</v>
      </c>
      <c r="V122" s="43">
        <v>42.9</v>
      </c>
    </row>
    <row r="123" spans="2:22">
      <c r="B123" s="104">
        <v>-0.11174428791758673</v>
      </c>
      <c r="E123" s="28">
        <v>44</v>
      </c>
      <c r="F123" s="40" t="s">
        <v>132</v>
      </c>
      <c r="G123" s="29" t="s">
        <v>109</v>
      </c>
      <c r="H123" s="41"/>
      <c r="I123" s="42"/>
      <c r="J123" s="28" t="s">
        <v>132</v>
      </c>
      <c r="L123" s="43">
        <v>13.737271684931248</v>
      </c>
      <c r="M123" s="43">
        <v>15.099401812444784</v>
      </c>
      <c r="N123" s="43">
        <v>10.416386255550757</v>
      </c>
      <c r="O123" s="43">
        <v>12.986976769970804</v>
      </c>
      <c r="P123" s="43">
        <v>10.231152840524683</v>
      </c>
      <c r="Q123" s="43">
        <v>12.200331129905001</v>
      </c>
      <c r="R123" s="43">
        <v>10.837013815435</v>
      </c>
      <c r="S123" s="43">
        <v>9.6828970717000011</v>
      </c>
      <c r="T123" s="43">
        <v>8.1812401231949998</v>
      </c>
      <c r="U123" s="43">
        <v>6.2393288379899996</v>
      </c>
      <c r="V123" s="43">
        <v>11.567192839265003</v>
      </c>
    </row>
    <row r="124" spans="2:22">
      <c r="B124" s="104">
        <v>-0.20031169984960295</v>
      </c>
      <c r="E124" s="28">
        <v>45</v>
      </c>
      <c r="F124" s="40" t="s">
        <v>98</v>
      </c>
      <c r="G124" s="29" t="s">
        <v>109</v>
      </c>
      <c r="H124" s="41"/>
      <c r="I124" s="42"/>
      <c r="J124" s="28" t="s">
        <v>98</v>
      </c>
      <c r="L124" s="43">
        <v>48.590810718682434</v>
      </c>
      <c r="M124" s="43">
        <v>55.764765925581301</v>
      </c>
      <c r="N124" s="43">
        <v>41.485058645243797</v>
      </c>
      <c r="O124" s="43">
        <v>40.013117783322507</v>
      </c>
      <c r="P124" s="43">
        <v>28.570539078755267</v>
      </c>
      <c r="Q124" s="43">
        <v>33.718296518330938</v>
      </c>
      <c r="R124" s="43">
        <v>26.964127226711117</v>
      </c>
      <c r="S124" s="43">
        <v>23.42050808236667</v>
      </c>
      <c r="T124" s="43">
        <v>19.903162277911999</v>
      </c>
      <c r="U124" s="43">
        <v>16.512224717612</v>
      </c>
      <c r="V124" s="43">
        <v>19.920794555211003</v>
      </c>
    </row>
    <row r="125" spans="2:22">
      <c r="B125" s="104">
        <v>-2.6340653364538502E-2</v>
      </c>
      <c r="E125" s="28">
        <v>46</v>
      </c>
      <c r="F125" s="40" t="s">
        <v>99</v>
      </c>
      <c r="G125" s="29" t="s">
        <v>109</v>
      </c>
      <c r="H125" s="41"/>
      <c r="I125" s="42"/>
      <c r="J125" s="28" t="s">
        <v>99</v>
      </c>
      <c r="L125" s="43">
        <v>1164.1861817798076</v>
      </c>
      <c r="M125" s="43">
        <v>1417.8100309964891</v>
      </c>
      <c r="N125" s="43">
        <v>1250.8636182391506</v>
      </c>
      <c r="O125" s="43">
        <v>1655.3920009024571</v>
      </c>
      <c r="P125" s="43">
        <v>1018.3072802107595</v>
      </c>
      <c r="Q125" s="43">
        <v>1031.5974644729422</v>
      </c>
      <c r="R125" s="43">
        <v>1009.8702027396989</v>
      </c>
      <c r="S125" s="43">
        <v>979.64311794894388</v>
      </c>
      <c r="T125" s="43">
        <v>996.96692247860608</v>
      </c>
      <c r="U125" s="43">
        <v>771.06798090499524</v>
      </c>
      <c r="V125" s="43">
        <v>842.00155239329047</v>
      </c>
    </row>
    <row r="126" spans="2:22">
      <c r="B126" s="104">
        <v>5.5369139268587997E-2</v>
      </c>
      <c r="E126" s="28">
        <v>47</v>
      </c>
      <c r="F126" s="40" t="s">
        <v>100</v>
      </c>
      <c r="G126" s="29" t="s">
        <v>109</v>
      </c>
      <c r="H126" s="41"/>
      <c r="I126" s="42"/>
      <c r="J126" s="28" t="s">
        <v>100</v>
      </c>
      <c r="L126" s="43">
        <v>40.074476603266923</v>
      </c>
      <c r="M126" s="43">
        <v>84.500104688314963</v>
      </c>
      <c r="N126" s="43">
        <v>71.024443153570871</v>
      </c>
      <c r="O126" s="43">
        <v>75.24454582056245</v>
      </c>
      <c r="P126" s="43">
        <v>48.160953452557351</v>
      </c>
      <c r="Q126" s="43">
        <v>59.777149895556647</v>
      </c>
      <c r="R126" s="43">
        <v>63.201476575004335</v>
      </c>
      <c r="S126" s="43">
        <v>64.222427527788312</v>
      </c>
      <c r="T126" s="43">
        <v>93.29390972031706</v>
      </c>
      <c r="U126" s="43">
        <v>99.852065108197962</v>
      </c>
      <c r="V126" s="43">
        <v>54.113672202109115</v>
      </c>
    </row>
    <row r="127" spans="2:22">
      <c r="B127" s="104">
        <v>-2.2489595238123772E-2</v>
      </c>
      <c r="E127" s="28">
        <v>48</v>
      </c>
      <c r="F127" s="40" t="s">
        <v>101</v>
      </c>
      <c r="G127" s="29" t="s">
        <v>109</v>
      </c>
      <c r="H127" s="41"/>
      <c r="I127" s="42"/>
      <c r="J127" s="28" t="s">
        <v>101</v>
      </c>
      <c r="L127" s="43">
        <v>1204.2606583830745</v>
      </c>
      <c r="M127" s="43">
        <v>1502.310135684804</v>
      </c>
      <c r="N127" s="43">
        <v>1321.8880613927215</v>
      </c>
      <c r="O127" s="43">
        <v>1730.6365467230196</v>
      </c>
      <c r="P127" s="43">
        <v>1066.4682336633168</v>
      </c>
      <c r="Q127" s="43">
        <v>1091.3746143684989</v>
      </c>
      <c r="R127" s="43">
        <v>1073.0716793147033</v>
      </c>
      <c r="S127" s="43">
        <v>1043.8655454767322</v>
      </c>
      <c r="T127" s="43">
        <v>1090.2608321989233</v>
      </c>
      <c r="U127" s="43">
        <v>870.9200460131932</v>
      </c>
      <c r="V127" s="43">
        <v>896.11522459539958</v>
      </c>
    </row>
    <row r="128" spans="2:22">
      <c r="B128" s="37" t="s">
        <v>168</v>
      </c>
      <c r="C128" s="37"/>
      <c r="D128" s="37"/>
      <c r="E128" s="37"/>
      <c r="F128" s="38" t="s">
        <v>172</v>
      </c>
      <c r="G128" s="44"/>
      <c r="H128" s="39"/>
      <c r="I128" s="37"/>
      <c r="J128" s="37"/>
      <c r="K128" s="37"/>
      <c r="L128" s="45"/>
      <c r="M128" s="45"/>
      <c r="N128" s="45"/>
      <c r="O128" s="45"/>
      <c r="P128" s="45"/>
      <c r="Q128" s="45"/>
      <c r="R128" s="45"/>
      <c r="S128" s="45"/>
      <c r="T128" s="45"/>
      <c r="U128" s="45"/>
      <c r="V128" s="45"/>
    </row>
    <row r="129" spans="2:22">
      <c r="B129" s="104">
        <v>-0.22298756758441751</v>
      </c>
      <c r="E129" s="28">
        <v>9</v>
      </c>
      <c r="F129" s="40" t="s">
        <v>63</v>
      </c>
      <c r="G129" s="29" t="s">
        <v>110</v>
      </c>
      <c r="H129" s="41"/>
      <c r="I129" s="42"/>
      <c r="J129" s="28" t="s">
        <v>63</v>
      </c>
      <c r="L129" s="43">
        <v>1001.7119716659736</v>
      </c>
      <c r="M129" s="43">
        <v>974.0223724614923</v>
      </c>
      <c r="N129" s="43">
        <v>914.15116888348098</v>
      </c>
      <c r="O129" s="43">
        <v>958.58121583418369</v>
      </c>
      <c r="P129" s="43">
        <v>833.45355596156014</v>
      </c>
      <c r="Q129" s="43">
        <v>857.23853598051562</v>
      </c>
      <c r="R129" s="43">
        <v>666.08500000259323</v>
      </c>
      <c r="S129" s="43">
        <v>771.21693866797023</v>
      </c>
      <c r="T129" s="43">
        <v>760.40731446352811</v>
      </c>
      <c r="U129" s="43">
        <v>690.3953013818882</v>
      </c>
      <c r="V129" s="43">
        <v>446.36319411962774</v>
      </c>
    </row>
    <row r="130" spans="2:22">
      <c r="B130" s="104">
        <v>0.12231511602074652</v>
      </c>
      <c r="E130" s="28">
        <v>10</v>
      </c>
      <c r="F130" s="40" t="s">
        <v>64</v>
      </c>
      <c r="G130" s="29" t="s">
        <v>110</v>
      </c>
      <c r="H130" s="41"/>
      <c r="I130" s="42"/>
      <c r="J130" s="28" t="s">
        <v>64</v>
      </c>
      <c r="L130" s="43">
        <v>33.829500137262073</v>
      </c>
      <c r="M130" s="43">
        <v>39.946141490228904</v>
      </c>
      <c r="N130" s="43">
        <v>39.390174213503357</v>
      </c>
      <c r="O130" s="43">
        <v>44.245923145083871</v>
      </c>
      <c r="P130" s="43">
        <v>35.779776352061432</v>
      </c>
      <c r="Q130" s="43">
        <v>37.639769814692798</v>
      </c>
      <c r="R130" s="43">
        <v>42.243682626571143</v>
      </c>
      <c r="S130" s="43">
        <v>44.929617051992238</v>
      </c>
      <c r="T130" s="43">
        <v>40.172315030232589</v>
      </c>
      <c r="U130" s="43">
        <v>38.038190719625618</v>
      </c>
      <c r="V130" s="43">
        <v>28.759723179548683</v>
      </c>
    </row>
    <row r="131" spans="2:22">
      <c r="B131" s="104">
        <v>-2.4190932160208289E-2</v>
      </c>
      <c r="E131" s="28">
        <v>11</v>
      </c>
      <c r="F131" s="40" t="s">
        <v>134</v>
      </c>
      <c r="G131" s="29" t="s">
        <v>110</v>
      </c>
      <c r="H131" s="41"/>
      <c r="I131" s="42"/>
      <c r="J131" s="28" t="s">
        <v>134</v>
      </c>
      <c r="L131" s="43">
        <v>0</v>
      </c>
      <c r="M131" s="43">
        <v>0</v>
      </c>
      <c r="N131" s="43">
        <v>0</v>
      </c>
      <c r="O131" s="43">
        <v>0</v>
      </c>
      <c r="P131" s="43">
        <v>9.1224999999999987</v>
      </c>
      <c r="Q131" s="43">
        <v>10.66085</v>
      </c>
      <c r="R131" s="43">
        <v>10.471097299999997</v>
      </c>
      <c r="S131" s="43">
        <v>11.181414629999999</v>
      </c>
      <c r="T131" s="43">
        <v>9.6047718610000015</v>
      </c>
      <c r="U131" s="43">
        <v>7.8870487193700001</v>
      </c>
      <c r="V131" s="43">
        <v>4.2723289511385003</v>
      </c>
    </row>
    <row r="132" spans="2:22">
      <c r="B132" s="104">
        <v>-7.5269102710153302E-2</v>
      </c>
      <c r="E132" s="28">
        <v>12</v>
      </c>
      <c r="F132" s="40" t="s">
        <v>65</v>
      </c>
      <c r="G132" s="29" t="s">
        <v>110</v>
      </c>
      <c r="H132" s="41"/>
      <c r="I132" s="42"/>
      <c r="J132" s="28" t="s">
        <v>65</v>
      </c>
      <c r="L132" s="43">
        <v>676.26143855874375</v>
      </c>
      <c r="M132" s="43">
        <v>873.03567781160621</v>
      </c>
      <c r="N132" s="43">
        <v>918.34164521721686</v>
      </c>
      <c r="O132" s="43">
        <v>1449.7872416811338</v>
      </c>
      <c r="P132" s="43">
        <v>1083.6778101313364</v>
      </c>
      <c r="Q132" s="43">
        <v>1062.1548088539487</v>
      </c>
      <c r="R132" s="43">
        <v>985.04707314062625</v>
      </c>
      <c r="S132" s="43">
        <v>1029.7059357774688</v>
      </c>
      <c r="T132" s="43">
        <v>1058.390947187105</v>
      </c>
      <c r="U132" s="43">
        <v>899.51995681909159</v>
      </c>
      <c r="V132" s="43">
        <v>643.37158859761234</v>
      </c>
    </row>
    <row r="133" spans="2:22">
      <c r="B133" s="104">
        <v>-6.9216469934405112E-2</v>
      </c>
      <c r="E133" s="28">
        <v>13</v>
      </c>
      <c r="F133" s="40" t="s">
        <v>66</v>
      </c>
      <c r="G133" s="29" t="s">
        <v>110</v>
      </c>
      <c r="H133" s="41"/>
      <c r="I133" s="42"/>
      <c r="J133" s="28" t="s">
        <v>66</v>
      </c>
      <c r="L133" s="43">
        <v>645.74184555544798</v>
      </c>
      <c r="M133" s="43">
        <v>816.27519327915661</v>
      </c>
      <c r="N133" s="43">
        <v>856.32197992232602</v>
      </c>
      <c r="O133" s="43">
        <v>1345.5063073590854</v>
      </c>
      <c r="P133" s="43">
        <v>1005.2857733245135</v>
      </c>
      <c r="Q133" s="43">
        <v>995.54970720395886</v>
      </c>
      <c r="R133" s="43">
        <v>929.37104400885528</v>
      </c>
      <c r="S133" s="43">
        <v>971.55282608736036</v>
      </c>
      <c r="T133" s="43">
        <v>994.3479804754104</v>
      </c>
      <c r="U133" s="43">
        <v>849.12797596565406</v>
      </c>
      <c r="V133" s="43">
        <v>614.72458859761241</v>
      </c>
    </row>
    <row r="134" spans="2:22">
      <c r="B134" s="104">
        <v>-0.18907053380513561</v>
      </c>
      <c r="E134" s="28">
        <v>14</v>
      </c>
      <c r="F134" s="40" t="s">
        <v>67</v>
      </c>
      <c r="G134" s="29" t="s">
        <v>110</v>
      </c>
      <c r="H134" s="41"/>
      <c r="I134" s="42"/>
      <c r="J134" s="28" t="s">
        <v>67</v>
      </c>
      <c r="L134" s="43">
        <v>24.189550952542302</v>
      </c>
      <c r="M134" s="43">
        <v>43.802167671522923</v>
      </c>
      <c r="N134" s="43">
        <v>49.6512967992334</v>
      </c>
      <c r="O134" s="43">
        <v>85.521375000000006</v>
      </c>
      <c r="P134" s="43">
        <v>61.432000000000002</v>
      </c>
      <c r="Q134" s="43">
        <v>52.847000000000001</v>
      </c>
      <c r="R134" s="43">
        <v>42.855189500000002</v>
      </c>
      <c r="S134" s="43">
        <v>45.982860807999998</v>
      </c>
      <c r="T134" s="43">
        <v>52.116950682300001</v>
      </c>
      <c r="U134" s="43">
        <v>39.5759808534375</v>
      </c>
      <c r="V134" s="43">
        <v>17.803000000000001</v>
      </c>
    </row>
    <row r="135" spans="2:22">
      <c r="B135" s="104">
        <v>-6.9817667505867487E-2</v>
      </c>
      <c r="E135" s="28">
        <v>15</v>
      </c>
      <c r="F135" s="40" t="s">
        <v>68</v>
      </c>
      <c r="G135" s="29" t="s">
        <v>110</v>
      </c>
      <c r="H135" s="41"/>
      <c r="I135" s="42"/>
      <c r="J135" s="28" t="s">
        <v>68</v>
      </c>
      <c r="L135" s="43">
        <v>6.3300420507533932</v>
      </c>
      <c r="M135" s="43">
        <v>12.958316860926798</v>
      </c>
      <c r="N135" s="43">
        <v>12.368368495657446</v>
      </c>
      <c r="O135" s="43">
        <v>18.759559322048446</v>
      </c>
      <c r="P135" s="43">
        <v>16.960036806822856</v>
      </c>
      <c r="Q135" s="43">
        <v>13.758101649989872</v>
      </c>
      <c r="R135" s="43">
        <v>12.820839631770992</v>
      </c>
      <c r="S135" s="43">
        <v>12.170248882108396</v>
      </c>
      <c r="T135" s="43">
        <v>11.92601602939453</v>
      </c>
      <c r="U135" s="43">
        <v>10.815999999999999</v>
      </c>
      <c r="V135" s="43">
        <v>10.844000000000001</v>
      </c>
    </row>
    <row r="136" spans="2:22">
      <c r="B136" s="104">
        <v>4.408451748287745E-2</v>
      </c>
      <c r="E136" s="28">
        <v>16</v>
      </c>
      <c r="F136" s="40" t="s">
        <v>69</v>
      </c>
      <c r="G136" s="29" t="s">
        <v>110</v>
      </c>
      <c r="H136" s="41"/>
      <c r="I136" s="42"/>
      <c r="J136" s="28" t="s">
        <v>69</v>
      </c>
      <c r="L136" s="43">
        <v>-19.055364886335948</v>
      </c>
      <c r="M136" s="43">
        <v>-36.357808129163288</v>
      </c>
      <c r="N136" s="43">
        <v>5.1395755953179147</v>
      </c>
      <c r="O136" s="43">
        <v>20.873385986713519</v>
      </c>
      <c r="P136" s="43">
        <v>13.708932556152174</v>
      </c>
      <c r="Q136" s="43">
        <v>32.671869623677125</v>
      </c>
      <c r="R136" s="43">
        <v>34.026871909073691</v>
      </c>
      <c r="S136" s="43">
        <v>13.328826784168983</v>
      </c>
      <c r="T136" s="43">
        <v>28.96558073689836</v>
      </c>
      <c r="U136" s="43">
        <v>-3.1154981154187702</v>
      </c>
      <c r="V136" s="43">
        <v>4.5082988964073678</v>
      </c>
    </row>
    <row r="137" spans="2:22">
      <c r="B137" s="104">
        <v>7.7494212577968735E-3</v>
      </c>
      <c r="E137" s="28">
        <v>17</v>
      </c>
      <c r="F137" s="40" t="s">
        <v>70</v>
      </c>
      <c r="G137" s="29" t="s">
        <v>110</v>
      </c>
      <c r="H137" s="41"/>
      <c r="I137" s="42"/>
      <c r="J137" s="28" t="s">
        <v>70</v>
      </c>
      <c r="L137" s="43">
        <v>50.56293861635222</v>
      </c>
      <c r="M137" s="43">
        <v>60.816505254858598</v>
      </c>
      <c r="N137" s="43">
        <v>61.667477906060412</v>
      </c>
      <c r="O137" s="43">
        <v>88.112307035880193</v>
      </c>
      <c r="P137" s="43">
        <v>63.382704848543064</v>
      </c>
      <c r="Q137" s="43">
        <v>59.018298072598462</v>
      </c>
      <c r="R137" s="43">
        <v>59.475655726281254</v>
      </c>
      <c r="S137" s="43">
        <v>58.788705057500003</v>
      </c>
      <c r="T137" s="43">
        <v>64.048343294046248</v>
      </c>
      <c r="U137" s="43">
        <v>54.548782586244201</v>
      </c>
      <c r="V137" s="43">
        <v>37.619347136639092</v>
      </c>
    </row>
    <row r="138" spans="2:22">
      <c r="B138" s="104">
        <v>-0.14659070696209575</v>
      </c>
      <c r="E138" s="28">
        <v>18</v>
      </c>
      <c r="F138" s="40" t="s">
        <v>71</v>
      </c>
      <c r="G138" s="29" t="s">
        <v>110</v>
      </c>
      <c r="H138" s="41"/>
      <c r="I138" s="42"/>
      <c r="J138" s="28" t="s">
        <v>71</v>
      </c>
      <c r="L138" s="43">
        <v>16.956074122508419</v>
      </c>
      <c r="M138" s="43">
        <v>20.399747699082589</v>
      </c>
      <c r="N138" s="43">
        <v>20.648159837283615</v>
      </c>
      <c r="O138" s="43">
        <v>28.598494135875697</v>
      </c>
      <c r="P138" s="43">
        <v>26.856594741350655</v>
      </c>
      <c r="Q138" s="43">
        <v>22.109933570359978</v>
      </c>
      <c r="R138" s="43">
        <v>19.366091745383841</v>
      </c>
      <c r="S138" s="43">
        <v>19.058263066983983</v>
      </c>
      <c r="T138" s="43">
        <v>18.916999999999998</v>
      </c>
      <c r="U138" s="43">
        <v>17.605</v>
      </c>
      <c r="V138" s="43">
        <v>13.0731</v>
      </c>
    </row>
    <row r="139" spans="2:22">
      <c r="B139" s="104">
        <v>-5.3382950890020542E-2</v>
      </c>
      <c r="E139" s="28">
        <v>19</v>
      </c>
      <c r="F139" s="40" t="s">
        <v>72</v>
      </c>
      <c r="G139" s="29" t="s">
        <v>110</v>
      </c>
      <c r="H139" s="41"/>
      <c r="I139" s="42"/>
      <c r="J139" s="28" t="s">
        <v>72</v>
      </c>
      <c r="L139" s="43">
        <v>9.8982715159416514</v>
      </c>
      <c r="M139" s="43">
        <v>13.054682197087551</v>
      </c>
      <c r="N139" s="43">
        <v>14.822013743734031</v>
      </c>
      <c r="O139" s="43">
        <v>20.851856916977916</v>
      </c>
      <c r="P139" s="43">
        <v>20.522963965811755</v>
      </c>
      <c r="Q139" s="43">
        <v>18.061401816630372</v>
      </c>
      <c r="R139" s="43">
        <v>17.097230890448266</v>
      </c>
      <c r="S139" s="43">
        <v>16.632004598180874</v>
      </c>
      <c r="T139" s="43">
        <v>16.385848908904762</v>
      </c>
      <c r="U139" s="43">
        <v>14.98</v>
      </c>
      <c r="V139" s="43">
        <v>9.4379999999999988</v>
      </c>
    </row>
    <row r="140" spans="2:22">
      <c r="B140" s="104">
        <v>-0.13048540901379779</v>
      </c>
      <c r="E140" s="28">
        <v>20</v>
      </c>
      <c r="F140" s="40" t="s">
        <v>73</v>
      </c>
      <c r="G140" s="29" t="s">
        <v>110</v>
      </c>
      <c r="H140" s="41"/>
      <c r="I140" s="42"/>
      <c r="J140" s="28" t="s">
        <v>73</v>
      </c>
      <c r="L140" s="43">
        <v>19.16907310373346</v>
      </c>
      <c r="M140" s="43">
        <v>26.558216355121242</v>
      </c>
      <c r="N140" s="43">
        <v>27.969835175684075</v>
      </c>
      <c r="O140" s="43">
        <v>40.804742187499997</v>
      </c>
      <c r="P140" s="43">
        <v>39.669624999999996</v>
      </c>
      <c r="Q140" s="43">
        <v>45.540500000000002</v>
      </c>
      <c r="R140" s="43">
        <v>39.15</v>
      </c>
      <c r="S140" s="43">
        <v>41.197875000000003</v>
      </c>
      <c r="T140" s="43">
        <v>40.982333999999994</v>
      </c>
      <c r="U140" s="43">
        <v>38.941000000000003</v>
      </c>
      <c r="V140" s="43">
        <v>35.387999999999998</v>
      </c>
    </row>
    <row r="141" spans="2:22">
      <c r="B141" s="104">
        <v>-9.6206094686065224E-2</v>
      </c>
      <c r="E141" s="28">
        <v>21</v>
      </c>
      <c r="F141" s="40" t="s">
        <v>74</v>
      </c>
      <c r="G141" s="29" t="s">
        <v>110</v>
      </c>
      <c r="H141" s="41"/>
      <c r="I141" s="42"/>
      <c r="J141" s="28" t="s">
        <v>74</v>
      </c>
      <c r="L141" s="43">
        <v>71.295106396149237</v>
      </c>
      <c r="M141" s="43">
        <v>113.56312303644738</v>
      </c>
      <c r="N141" s="43">
        <v>110.01626891058577</v>
      </c>
      <c r="O141" s="43">
        <v>153.80618750000002</v>
      </c>
      <c r="P141" s="43">
        <v>108.71900000000001</v>
      </c>
      <c r="Q141" s="43">
        <v>90.206390074999987</v>
      </c>
      <c r="R141" s="43">
        <v>81.527985570156403</v>
      </c>
      <c r="S141" s="43">
        <v>75.416958928731489</v>
      </c>
      <c r="T141" s="43">
        <v>80.55498335880867</v>
      </c>
      <c r="U141" s="43">
        <v>46.498719169337527</v>
      </c>
      <c r="V141" s="43">
        <v>-81.496097639817407</v>
      </c>
    </row>
    <row r="142" spans="2:22">
      <c r="B142" s="104">
        <v>-8.0171167377609098E-2</v>
      </c>
      <c r="E142" s="28">
        <v>22</v>
      </c>
      <c r="F142" s="40" t="s">
        <v>75</v>
      </c>
      <c r="G142" s="29" t="s">
        <v>110</v>
      </c>
      <c r="H142" s="41"/>
      <c r="I142" s="42"/>
      <c r="J142" s="28" t="s">
        <v>75</v>
      </c>
      <c r="L142" s="43">
        <v>82.327247288344168</v>
      </c>
      <c r="M142" s="43">
        <v>103.42445417920035</v>
      </c>
      <c r="N142" s="43">
        <v>84.252252048240891</v>
      </c>
      <c r="O142" s="43">
        <v>99.649157608695646</v>
      </c>
      <c r="P142" s="43">
        <v>66.650000000000006</v>
      </c>
      <c r="Q142" s="43">
        <v>63.41177175</v>
      </c>
      <c r="R142" s="43">
        <v>58.327975983320009</v>
      </c>
      <c r="S142" s="43">
        <v>53.869880208810478</v>
      </c>
      <c r="T142" s="43">
        <v>59.488263730545519</v>
      </c>
      <c r="U142" s="43">
        <v>56.369306311509256</v>
      </c>
      <c r="V142" s="43">
        <v>39.801864326969735</v>
      </c>
    </row>
    <row r="143" spans="2:22">
      <c r="B143" s="104">
        <v>-0.29239346336177718</v>
      </c>
      <c r="E143" s="28">
        <v>23</v>
      </c>
      <c r="F143" s="40" t="s">
        <v>102</v>
      </c>
      <c r="G143" s="29" t="s">
        <v>110</v>
      </c>
      <c r="H143" s="41"/>
      <c r="I143" s="42"/>
      <c r="J143" s="28" t="s">
        <v>102</v>
      </c>
      <c r="L143" s="43">
        <v>327.19435608846885</v>
      </c>
      <c r="M143" s="43">
        <v>301.43865697637409</v>
      </c>
      <c r="N143" s="43">
        <v>300.22293847323147</v>
      </c>
      <c r="O143" s="43">
        <v>388.89688450294233</v>
      </c>
      <c r="P143" s="43">
        <v>328.83960567531716</v>
      </c>
      <c r="Q143" s="43">
        <v>302.86637474635091</v>
      </c>
      <c r="R143" s="43">
        <v>229.00000741757668</v>
      </c>
      <c r="S143" s="43">
        <v>241.65834571577989</v>
      </c>
      <c r="T143" s="43">
        <v>258.86905831535034</v>
      </c>
      <c r="U143" s="43">
        <v>230.62335398653065</v>
      </c>
      <c r="V143" s="43">
        <v>173.05903717299259</v>
      </c>
    </row>
    <row r="144" spans="2:22">
      <c r="B144" s="104">
        <v>-0.28677605617751045</v>
      </c>
      <c r="E144" s="28">
        <v>24</v>
      </c>
      <c r="F144" s="40" t="s">
        <v>77</v>
      </c>
      <c r="G144" s="29" t="s">
        <v>110</v>
      </c>
      <c r="H144" s="41"/>
      <c r="I144" s="42"/>
      <c r="J144" s="28" t="s">
        <v>77</v>
      </c>
      <c r="L144" s="43">
        <v>84.462074313995856</v>
      </c>
      <c r="M144" s="43">
        <v>72.452524218590639</v>
      </c>
      <c r="N144" s="43">
        <v>65.930028500164184</v>
      </c>
      <c r="O144" s="43">
        <v>84.723777996539027</v>
      </c>
      <c r="P144" s="43">
        <v>84.024475910956085</v>
      </c>
      <c r="Q144" s="43">
        <v>84.427447428901701</v>
      </c>
      <c r="R144" s="43">
        <v>60.21567702210718</v>
      </c>
      <c r="S144" s="43">
        <v>54.376021169899104</v>
      </c>
      <c r="T144" s="43">
        <v>49.555482296940838</v>
      </c>
      <c r="U144" s="43">
        <v>46.697028539176287</v>
      </c>
      <c r="V144" s="43">
        <v>33.731720348844085</v>
      </c>
    </row>
    <row r="145" spans="2:22">
      <c r="B145" s="104">
        <v>-0.18480640219094224</v>
      </c>
      <c r="E145" s="28">
        <v>25</v>
      </c>
      <c r="F145" s="40" t="s">
        <v>78</v>
      </c>
      <c r="G145" s="29" t="s">
        <v>110</v>
      </c>
      <c r="H145" s="41"/>
      <c r="I145" s="42"/>
      <c r="J145" s="28" t="s">
        <v>78</v>
      </c>
      <c r="L145" s="43">
        <v>76.911041737927107</v>
      </c>
      <c r="M145" s="43">
        <v>68.221997717596395</v>
      </c>
      <c r="N145" s="43">
        <v>60.026815480297493</v>
      </c>
      <c r="O145" s="43">
        <v>78.476804495717147</v>
      </c>
      <c r="P145" s="43">
        <v>65.954507530993595</v>
      </c>
      <c r="Q145" s="43">
        <v>60.158434607045912</v>
      </c>
      <c r="R145" s="43">
        <v>51.227492053448771</v>
      </c>
      <c r="S145" s="43">
        <v>52.231121254872463</v>
      </c>
      <c r="T145" s="43">
        <v>41.944984123700571</v>
      </c>
      <c r="U145" s="43">
        <v>39.061322514014876</v>
      </c>
      <c r="V145" s="43">
        <v>26.690082760382452</v>
      </c>
    </row>
    <row r="146" spans="2:22">
      <c r="B146" s="104">
        <v>-5.41182612188148E-2</v>
      </c>
      <c r="E146" s="28">
        <v>26</v>
      </c>
      <c r="F146" s="40" t="s">
        <v>79</v>
      </c>
      <c r="G146" s="29" t="s">
        <v>110</v>
      </c>
      <c r="H146" s="41"/>
      <c r="I146" s="42"/>
      <c r="J146" s="28" t="s">
        <v>79</v>
      </c>
      <c r="L146" s="43">
        <v>10.325047544770612</v>
      </c>
      <c r="M146" s="43">
        <v>9.6583240414213751</v>
      </c>
      <c r="N146" s="43">
        <v>9.305317103141352</v>
      </c>
      <c r="O146" s="43">
        <v>15.492936613620953</v>
      </c>
      <c r="P146" s="43">
        <v>17.764241511611072</v>
      </c>
      <c r="Q146" s="43">
        <v>16.165661183400001</v>
      </c>
      <c r="R146" s="43">
        <v>15.021358553835</v>
      </c>
      <c r="S146" s="43">
        <v>16.506703648797753</v>
      </c>
      <c r="T146" s="43">
        <v>17.002551092207639</v>
      </c>
      <c r="U146" s="43">
        <v>15.85331258084237</v>
      </c>
      <c r="V146" s="43">
        <v>13.032685966052126</v>
      </c>
    </row>
    <row r="147" spans="2:22">
      <c r="B147" s="104">
        <v>-0.34667764002061974</v>
      </c>
      <c r="E147" s="28">
        <v>27</v>
      </c>
      <c r="F147" s="40" t="s">
        <v>80</v>
      </c>
      <c r="G147" s="29" t="s">
        <v>110</v>
      </c>
      <c r="H147" s="41"/>
      <c r="I147" s="42"/>
      <c r="J147" s="28" t="s">
        <v>80</v>
      </c>
      <c r="L147" s="43">
        <v>55.339952257951467</v>
      </c>
      <c r="M147" s="43">
        <v>36.400470865255002</v>
      </c>
      <c r="N147" s="43">
        <v>44.206453539694998</v>
      </c>
      <c r="O147" s="43">
        <v>52.76574880144279</v>
      </c>
      <c r="P147" s="43">
        <v>51.137365926552263</v>
      </c>
      <c r="Q147" s="43">
        <v>43.174315203125751</v>
      </c>
      <c r="R147" s="43">
        <v>28.206745498999751</v>
      </c>
      <c r="S147" s="43">
        <v>24.456547204749736</v>
      </c>
      <c r="T147" s="43">
        <v>27.22803645027626</v>
      </c>
      <c r="U147" s="43">
        <v>28.974319376538631</v>
      </c>
      <c r="V147" s="43">
        <v>21.949345509485624</v>
      </c>
    </row>
    <row r="148" spans="2:22">
      <c r="B148" s="104">
        <v>-0.45553997852902084</v>
      </c>
      <c r="E148" s="28">
        <v>28</v>
      </c>
      <c r="F148" s="40" t="s">
        <v>81</v>
      </c>
      <c r="G148" s="29" t="s">
        <v>110</v>
      </c>
      <c r="H148" s="41"/>
      <c r="I148" s="42"/>
      <c r="J148" s="28" t="s">
        <v>81</v>
      </c>
      <c r="L148" s="43">
        <v>84.984190905526845</v>
      </c>
      <c r="M148" s="43">
        <v>98.152132220235146</v>
      </c>
      <c r="N148" s="43">
        <v>102.13612016050075</v>
      </c>
      <c r="O148" s="43">
        <v>127.69198832948497</v>
      </c>
      <c r="P148" s="43">
        <v>75.359242128200378</v>
      </c>
      <c r="Q148" s="43">
        <v>67.312271576907847</v>
      </c>
      <c r="R148" s="43">
        <v>45.139094572703684</v>
      </c>
      <c r="S148" s="43">
        <v>64.532725479332655</v>
      </c>
      <c r="T148" s="43">
        <v>91.151195911234254</v>
      </c>
      <c r="U148" s="43">
        <v>69.630895856334718</v>
      </c>
      <c r="V148" s="43">
        <v>56.261140300619942</v>
      </c>
    </row>
    <row r="149" spans="2:22">
      <c r="B149" s="104">
        <v>-0.15477486385720463</v>
      </c>
      <c r="E149" s="28">
        <v>29</v>
      </c>
      <c r="F149" s="40" t="s">
        <v>82</v>
      </c>
      <c r="G149" s="29" t="s">
        <v>110</v>
      </c>
      <c r="H149" s="41"/>
      <c r="I149" s="42"/>
      <c r="J149" s="28" t="s">
        <v>82</v>
      </c>
      <c r="L149" s="43">
        <v>15.172049328296952</v>
      </c>
      <c r="M149" s="43">
        <v>16.553207913275518</v>
      </c>
      <c r="N149" s="43">
        <v>18.61820368943269</v>
      </c>
      <c r="O149" s="43">
        <v>29.745628266137437</v>
      </c>
      <c r="P149" s="43">
        <v>34.599772667003727</v>
      </c>
      <c r="Q149" s="43">
        <v>31.628244746969671</v>
      </c>
      <c r="R149" s="43">
        <v>29.189639716482297</v>
      </c>
      <c r="S149" s="43">
        <v>29.555226958128152</v>
      </c>
      <c r="T149" s="43">
        <v>31.986808440990746</v>
      </c>
      <c r="U149" s="43">
        <v>30.406475119623742</v>
      </c>
      <c r="V149" s="43">
        <v>21.394062287608357</v>
      </c>
    </row>
    <row r="150" spans="2:22">
      <c r="B150" s="104">
        <v>-2.7736744070941066E-2</v>
      </c>
      <c r="E150" s="28">
        <v>30</v>
      </c>
      <c r="F150" s="40" t="s">
        <v>83</v>
      </c>
      <c r="G150" s="29" t="s">
        <v>110</v>
      </c>
      <c r="H150" s="41"/>
      <c r="I150" s="42"/>
      <c r="J150" s="28" t="s">
        <v>83</v>
      </c>
      <c r="L150" s="43">
        <v>108.75436767925923</v>
      </c>
      <c r="M150" s="43">
        <v>145.52727775710864</v>
      </c>
      <c r="N150" s="43">
        <v>113.95032381031507</v>
      </c>
      <c r="O150" s="43">
        <v>184.08426649782302</v>
      </c>
      <c r="P150" s="43">
        <v>116.68963015812867</v>
      </c>
      <c r="Q150" s="43">
        <v>72.12357134932698</v>
      </c>
      <c r="R150" s="43">
        <v>70.123098309328441</v>
      </c>
      <c r="S150" s="43">
        <v>93.570216312955353</v>
      </c>
      <c r="T150" s="43">
        <v>74.170456899198768</v>
      </c>
      <c r="U150" s="43">
        <v>89.635804134001262</v>
      </c>
      <c r="V150" s="43">
        <v>146.96435339734808</v>
      </c>
    </row>
    <row r="151" spans="2:22">
      <c r="B151" s="104">
        <v>-0.12363084112149525</v>
      </c>
      <c r="E151" s="28">
        <v>31</v>
      </c>
      <c r="F151" s="40" t="s">
        <v>85</v>
      </c>
      <c r="G151" s="29" t="s">
        <v>110</v>
      </c>
      <c r="H151" s="41"/>
      <c r="I151" s="42"/>
      <c r="J151" s="28" t="s">
        <v>85</v>
      </c>
      <c r="L151" s="43">
        <v>60.331146228484116</v>
      </c>
      <c r="M151" s="43">
        <v>64.351035548686241</v>
      </c>
      <c r="N151" s="43">
        <v>67.656104525862048</v>
      </c>
      <c r="O151" s="43">
        <v>79.704222187499994</v>
      </c>
      <c r="P151" s="43">
        <v>75.49502111755568</v>
      </c>
      <c r="Q151" s="43">
        <v>47.948042150967112</v>
      </c>
      <c r="R151" s="43">
        <v>41.998456520722797</v>
      </c>
      <c r="S151" s="43">
        <v>42.272228910012423</v>
      </c>
      <c r="T151" s="43">
        <v>45.604196167437614</v>
      </c>
      <c r="U151" s="43">
        <v>48.105793844758203</v>
      </c>
      <c r="V151" s="43">
        <v>38.274620996905675</v>
      </c>
    </row>
    <row r="152" spans="2:22">
      <c r="B152" s="104">
        <v>8.5403328319713756E-2</v>
      </c>
      <c r="E152" s="28">
        <v>32</v>
      </c>
      <c r="F152" s="40" t="s">
        <v>86</v>
      </c>
      <c r="G152" s="29" t="s">
        <v>110</v>
      </c>
      <c r="H152" s="41"/>
      <c r="I152" s="42"/>
      <c r="J152" s="28" t="s">
        <v>86</v>
      </c>
      <c r="L152" s="43">
        <v>303.83485301626143</v>
      </c>
      <c r="M152" s="43">
        <v>266.84714134054798</v>
      </c>
      <c r="N152" s="43">
        <v>224.19039659496505</v>
      </c>
      <c r="O152" s="43">
        <v>251.43180384519059</v>
      </c>
      <c r="P152" s="43">
        <v>224.61694803292073</v>
      </c>
      <c r="Q152" s="43">
        <v>248.48869334630047</v>
      </c>
      <c r="R152" s="43">
        <v>266.4677325282201</v>
      </c>
      <c r="S152" s="43">
        <v>215.38362360169472</v>
      </c>
      <c r="T152" s="43">
        <v>209.90550106842332</v>
      </c>
      <c r="U152" s="43">
        <v>205.89587304416767</v>
      </c>
      <c r="V152" s="43">
        <v>234.9255496060818</v>
      </c>
    </row>
    <row r="153" spans="2:22">
      <c r="B153" s="104">
        <v>0.11505027983748506</v>
      </c>
      <c r="E153" s="28">
        <v>33</v>
      </c>
      <c r="F153" s="40" t="s">
        <v>87</v>
      </c>
      <c r="G153" s="29" t="s">
        <v>110</v>
      </c>
      <c r="H153" s="41"/>
      <c r="I153" s="42"/>
      <c r="J153" s="28" t="s">
        <v>87</v>
      </c>
      <c r="L153" s="43">
        <v>226.68297004756693</v>
      </c>
      <c r="M153" s="43">
        <v>198.49551548459601</v>
      </c>
      <c r="N153" s="43">
        <v>160.18638339940065</v>
      </c>
      <c r="O153" s="43">
        <v>187.77592229113816</v>
      </c>
      <c r="P153" s="43">
        <v>164.7460874154909</v>
      </c>
      <c r="Q153" s="43">
        <v>190.5501970917125</v>
      </c>
      <c r="R153" s="43">
        <v>210.09701837508399</v>
      </c>
      <c r="S153" s="43">
        <v>158.86519987054584</v>
      </c>
      <c r="T153" s="43">
        <v>154.44276413645275</v>
      </c>
      <c r="U153" s="43">
        <v>150.79977750967009</v>
      </c>
      <c r="V153" s="43">
        <v>184.59068816718371</v>
      </c>
    </row>
    <row r="154" spans="2:22">
      <c r="B154" s="104">
        <v>2.0416929466546385E-2</v>
      </c>
      <c r="E154" s="28">
        <v>34</v>
      </c>
      <c r="F154" s="40" t="s">
        <v>88</v>
      </c>
      <c r="G154" s="29" t="s">
        <v>110</v>
      </c>
      <c r="H154" s="41"/>
      <c r="I154" s="42"/>
      <c r="J154" s="28" t="s">
        <v>88</v>
      </c>
      <c r="L154" s="43">
        <v>20.438088538756137</v>
      </c>
      <c r="M154" s="43">
        <v>20.56001097454088</v>
      </c>
      <c r="N154" s="43">
        <v>17.58682040118012</v>
      </c>
      <c r="O154" s="43">
        <v>19.646597754002322</v>
      </c>
      <c r="P154" s="43">
        <v>18.360088823854355</v>
      </c>
      <c r="Q154" s="43">
        <v>17.535638550030534</v>
      </c>
      <c r="R154" s="43">
        <v>17.934076738023009</v>
      </c>
      <c r="S154" s="43">
        <v>17.013080619715257</v>
      </c>
      <c r="T154" s="43">
        <v>16.465125940264805</v>
      </c>
      <c r="U154" s="43">
        <v>17.401138203150072</v>
      </c>
      <c r="V154" s="43">
        <v>20.390642115401882</v>
      </c>
    </row>
    <row r="155" spans="2:22">
      <c r="B155" s="104">
        <v>3.0530285785983491E-3</v>
      </c>
      <c r="E155" s="28">
        <v>35</v>
      </c>
      <c r="F155" s="40" t="s">
        <v>89</v>
      </c>
      <c r="G155" s="29" t="s">
        <v>110</v>
      </c>
      <c r="H155" s="41"/>
      <c r="I155" s="42"/>
      <c r="J155" s="28" t="s">
        <v>89</v>
      </c>
      <c r="L155" s="43">
        <v>27.468809092407273</v>
      </c>
      <c r="M155" s="43">
        <v>21.859818709408849</v>
      </c>
      <c r="N155" s="43">
        <v>18.356200932073072</v>
      </c>
      <c r="O155" s="43">
        <v>18.385616519814228</v>
      </c>
      <c r="P155" s="43">
        <v>17.984940840562029</v>
      </c>
      <c r="Q155" s="43">
        <v>19.01558572248792</v>
      </c>
      <c r="R155" s="43">
        <v>18.227550448084273</v>
      </c>
      <c r="S155" s="43">
        <v>19.310204111433613</v>
      </c>
      <c r="T155" s="43">
        <v>18.879738041705757</v>
      </c>
      <c r="U155" s="43">
        <v>18.067457123247529</v>
      </c>
      <c r="V155" s="43">
        <v>13.488251556526214</v>
      </c>
    </row>
    <row r="156" spans="2:22">
      <c r="B156" s="104">
        <v>-5.508813915250399E-2</v>
      </c>
      <c r="E156" s="28">
        <v>36</v>
      </c>
      <c r="F156" s="40" t="s">
        <v>90</v>
      </c>
      <c r="G156" s="29" t="s">
        <v>110</v>
      </c>
      <c r="H156" s="41"/>
      <c r="I156" s="42"/>
      <c r="J156" s="28" t="s">
        <v>90</v>
      </c>
      <c r="L156" s="43">
        <v>29.24498533753108</v>
      </c>
      <c r="M156" s="43">
        <v>25.931796172002201</v>
      </c>
      <c r="N156" s="43">
        <v>28.060991862311209</v>
      </c>
      <c r="O156" s="43">
        <v>25.623667280235857</v>
      </c>
      <c r="P156" s="43">
        <v>23.525830953013436</v>
      </c>
      <c r="Q156" s="43">
        <v>21.387271982069489</v>
      </c>
      <c r="R156" s="43">
        <v>20.209086967028796</v>
      </c>
      <c r="S156" s="43">
        <v>20.195139000000001</v>
      </c>
      <c r="T156" s="43">
        <v>20.117872949999999</v>
      </c>
      <c r="U156" s="43">
        <v>19.627500208099995</v>
      </c>
      <c r="V156" s="43">
        <v>16.455967766969998</v>
      </c>
    </row>
    <row r="157" spans="2:22">
      <c r="B157" s="104">
        <v>-6.8221625903126193E-2</v>
      </c>
      <c r="E157" s="28">
        <v>37</v>
      </c>
      <c r="F157" s="40" t="s">
        <v>91</v>
      </c>
      <c r="G157" s="29" t="s">
        <v>110</v>
      </c>
      <c r="H157" s="41"/>
      <c r="I157" s="42"/>
      <c r="J157" s="28" t="s">
        <v>91</v>
      </c>
      <c r="L157" s="43">
        <v>394.47466448685066</v>
      </c>
      <c r="M157" s="43">
        <v>421.58934046307866</v>
      </c>
      <c r="N157" s="43">
        <v>317.32938653683885</v>
      </c>
      <c r="O157" s="43">
        <v>336.47188572021059</v>
      </c>
      <c r="P157" s="43">
        <v>274.43943574080333</v>
      </c>
      <c r="Q157" s="43">
        <v>297.55880136286373</v>
      </c>
      <c r="R157" s="43">
        <v>278.04603448713635</v>
      </c>
      <c r="S157" s="43">
        <v>266.51859848188388</v>
      </c>
      <c r="T157" s="43">
        <v>245.18628983601437</v>
      </c>
      <c r="U157" s="43">
        <v>225.24391337121239</v>
      </c>
      <c r="V157" s="43">
        <v>312.85877249943383</v>
      </c>
    </row>
    <row r="158" spans="2:22">
      <c r="B158" s="104">
        <v>-0.30280744131102044</v>
      </c>
      <c r="E158" s="28">
        <v>38</v>
      </c>
      <c r="F158" s="40" t="s">
        <v>92</v>
      </c>
      <c r="G158" s="29" t="s">
        <v>110</v>
      </c>
      <c r="H158" s="41"/>
      <c r="I158" s="42"/>
      <c r="J158" s="28" t="s">
        <v>92</v>
      </c>
      <c r="L158" s="43">
        <v>22.020128288373389</v>
      </c>
      <c r="M158" s="43">
        <v>25.670580350474729</v>
      </c>
      <c r="N158" s="43">
        <v>18.374692709251899</v>
      </c>
      <c r="O158" s="43">
        <v>16.806056320086508</v>
      </c>
      <c r="P158" s="43">
        <v>15.134299999999998</v>
      </c>
      <c r="Q158" s="43">
        <v>13.053345</v>
      </c>
      <c r="R158" s="43">
        <v>9.1606950000000005</v>
      </c>
      <c r="S158" s="43">
        <v>13.201499999999999</v>
      </c>
      <c r="T158" s="43">
        <v>11.807349999999998</v>
      </c>
      <c r="U158" s="43">
        <v>12.94985</v>
      </c>
      <c r="V158" s="43">
        <v>14.823650000000001</v>
      </c>
    </row>
    <row r="159" spans="2:22">
      <c r="B159" s="104">
        <v>-3.9807184327810607E-2</v>
      </c>
      <c r="E159" s="28">
        <v>39</v>
      </c>
      <c r="F159" s="40" t="s">
        <v>93</v>
      </c>
      <c r="G159" s="29" t="s">
        <v>110</v>
      </c>
      <c r="H159" s="41"/>
      <c r="I159" s="42"/>
      <c r="J159" s="28" t="s">
        <v>93</v>
      </c>
      <c r="L159" s="43">
        <v>136.62928187718859</v>
      </c>
      <c r="M159" s="43">
        <v>154.4217017489824</v>
      </c>
      <c r="N159" s="43">
        <v>118.92508493632414</v>
      </c>
      <c r="O159" s="43">
        <v>143.383622863921</v>
      </c>
      <c r="P159" s="43">
        <v>111.25629071346872</v>
      </c>
      <c r="Q159" s="43">
        <v>126.13630445667822</v>
      </c>
      <c r="R159" s="43">
        <v>121.11517333474239</v>
      </c>
      <c r="S159" s="43">
        <v>116.97127356402456</v>
      </c>
      <c r="T159" s="43">
        <v>106.88795458631864</v>
      </c>
      <c r="U159" s="43">
        <v>100.46899999999999</v>
      </c>
      <c r="V159" s="43">
        <v>172.44450000000001</v>
      </c>
    </row>
    <row r="160" spans="2:22">
      <c r="B160" s="104">
        <v>-1.4040561622465031E-2</v>
      </c>
      <c r="E160" s="28">
        <v>40</v>
      </c>
      <c r="F160" s="40" t="s">
        <v>94</v>
      </c>
      <c r="G160" s="29" t="s">
        <v>110</v>
      </c>
      <c r="H160" s="41"/>
      <c r="I160" s="42"/>
      <c r="J160" s="28" t="s">
        <v>94</v>
      </c>
      <c r="L160" s="43">
        <v>34.21341869627507</v>
      </c>
      <c r="M160" s="43">
        <v>26.919944519927537</v>
      </c>
      <c r="N160" s="43">
        <v>22.559438202247179</v>
      </c>
      <c r="O160" s="43">
        <v>21.114062500000003</v>
      </c>
      <c r="P160" s="43">
        <v>19.890000000000004</v>
      </c>
      <c r="Q160" s="43">
        <v>19.229999999999997</v>
      </c>
      <c r="R160" s="43">
        <v>18.957000000000001</v>
      </c>
      <c r="S160" s="43">
        <v>18.825000000000006</v>
      </c>
      <c r="T160" s="43">
        <v>18.542000000000002</v>
      </c>
      <c r="U160" s="43">
        <v>18.175350000000002</v>
      </c>
      <c r="V160" s="43">
        <v>14.279349999999994</v>
      </c>
    </row>
    <row r="161" spans="2:22">
      <c r="B161" s="104">
        <v>8.6278514779314364E-3</v>
      </c>
      <c r="E161" s="28">
        <v>41</v>
      </c>
      <c r="F161" s="40" t="s">
        <v>95</v>
      </c>
      <c r="G161" s="29" t="s">
        <v>110</v>
      </c>
      <c r="H161" s="41"/>
      <c r="I161" s="42"/>
      <c r="J161" s="28" t="s">
        <v>95</v>
      </c>
      <c r="L161" s="43">
        <v>11.578406659511643</v>
      </c>
      <c r="M161" s="43">
        <v>8.1675658284118811</v>
      </c>
      <c r="N161" s="43">
        <v>8.3786363556876537</v>
      </c>
      <c r="O161" s="43">
        <v>7.7720768627497634</v>
      </c>
      <c r="P161" s="43">
        <v>8.3072592303392145</v>
      </c>
      <c r="Q161" s="43">
        <v>8.4916112014424865</v>
      </c>
      <c r="R161" s="43">
        <v>8.2612979621166485</v>
      </c>
      <c r="S161" s="43">
        <v>8.3863806759580175</v>
      </c>
      <c r="T161" s="43">
        <v>8.6882324632167798</v>
      </c>
      <c r="U161" s="43">
        <v>8.8489928470720631</v>
      </c>
      <c r="V161" s="43">
        <v>6.8964507913436224</v>
      </c>
    </row>
    <row r="162" spans="2:22">
      <c r="B162" s="104">
        <v>5.0216471980306876E-2</v>
      </c>
      <c r="E162" s="28">
        <v>42</v>
      </c>
      <c r="F162" s="40" t="s">
        <v>96</v>
      </c>
      <c r="G162" s="29" t="s">
        <v>110</v>
      </c>
      <c r="H162" s="41"/>
      <c r="I162" s="42"/>
      <c r="J162" s="28" t="s">
        <v>96</v>
      </c>
      <c r="L162" s="43">
        <v>40.825102387131068</v>
      </c>
      <c r="M162" s="43">
        <v>38.789229639306086</v>
      </c>
      <c r="N162" s="43">
        <v>34.997902984161811</v>
      </c>
      <c r="O162" s="43">
        <v>32.659971593632264</v>
      </c>
      <c r="P162" s="43">
        <v>33.322527211048794</v>
      </c>
      <c r="Q162" s="43">
        <v>34.381235278729285</v>
      </c>
      <c r="R162" s="43">
        <v>37.129927148131159</v>
      </c>
      <c r="S162" s="43">
        <v>33.551039087834639</v>
      </c>
      <c r="T162" s="43">
        <v>34.626350385371921</v>
      </c>
      <c r="U162" s="43">
        <v>32.229166968538337</v>
      </c>
      <c r="V162" s="43">
        <v>30.026834313614145</v>
      </c>
    </row>
    <row r="163" spans="2:22">
      <c r="B163" s="104">
        <v>-9.3884722918920804E-2</v>
      </c>
      <c r="E163" s="28">
        <v>43</v>
      </c>
      <c r="F163" s="40" t="s">
        <v>97</v>
      </c>
      <c r="G163" s="29" t="s">
        <v>110</v>
      </c>
      <c r="H163" s="41"/>
      <c r="I163" s="42"/>
      <c r="J163" s="28" t="s">
        <v>97</v>
      </c>
      <c r="L163" s="43">
        <v>86.88024417475728</v>
      </c>
      <c r="M163" s="43">
        <v>96.756150637949958</v>
      </c>
      <c r="N163" s="43">
        <v>62.192186448371622</v>
      </c>
      <c r="O163" s="43">
        <v>61.736001026527774</v>
      </c>
      <c r="P163" s="43">
        <v>47.727366666666668</v>
      </c>
      <c r="Q163" s="43">
        <v>50.347677777777776</v>
      </c>
      <c r="R163" s="43">
        <v>45.620800000000003</v>
      </c>
      <c r="S163" s="43">
        <v>42.48</v>
      </c>
      <c r="T163" s="43">
        <v>36.550000000000004</v>
      </c>
      <c r="U163" s="43">
        <v>29.82</v>
      </c>
      <c r="V163" s="43">
        <v>42.9</v>
      </c>
    </row>
    <row r="164" spans="2:22">
      <c r="B164" s="104">
        <v>-0.11174428791758673</v>
      </c>
      <c r="E164" s="28">
        <v>44</v>
      </c>
      <c r="F164" s="40" t="s">
        <v>132</v>
      </c>
      <c r="G164" s="29" t="s">
        <v>110</v>
      </c>
      <c r="H164" s="41"/>
      <c r="I164" s="42"/>
      <c r="J164" s="28" t="s">
        <v>132</v>
      </c>
      <c r="L164" s="43">
        <v>13.737271684931248</v>
      </c>
      <c r="M164" s="43">
        <v>15.099401812444784</v>
      </c>
      <c r="N164" s="43">
        <v>10.416386255550757</v>
      </c>
      <c r="O164" s="43">
        <v>12.986976769970804</v>
      </c>
      <c r="P164" s="43">
        <v>10.231152840524683</v>
      </c>
      <c r="Q164" s="43">
        <v>12.200331129905001</v>
      </c>
      <c r="R164" s="43">
        <v>10.837013815435</v>
      </c>
      <c r="S164" s="43">
        <v>9.6828970717000011</v>
      </c>
      <c r="T164" s="43">
        <v>8.1812401231949998</v>
      </c>
      <c r="U164" s="43">
        <v>6.2393288379899996</v>
      </c>
      <c r="V164" s="43">
        <v>11.567192839265003</v>
      </c>
    </row>
    <row r="165" spans="2:22">
      <c r="B165" s="104">
        <v>-0.20031169984960295</v>
      </c>
      <c r="E165" s="28">
        <v>45</v>
      </c>
      <c r="F165" s="40" t="s">
        <v>98</v>
      </c>
      <c r="G165" s="29" t="s">
        <v>110</v>
      </c>
      <c r="H165" s="41"/>
      <c r="I165" s="42"/>
      <c r="J165" s="28" t="s">
        <v>98</v>
      </c>
      <c r="L165" s="43">
        <v>48.590810718682434</v>
      </c>
      <c r="M165" s="43">
        <v>55.764765925581301</v>
      </c>
      <c r="N165" s="43">
        <v>41.485058645243797</v>
      </c>
      <c r="O165" s="43">
        <v>40.013117783322507</v>
      </c>
      <c r="P165" s="43">
        <v>28.570539078755267</v>
      </c>
      <c r="Q165" s="43">
        <v>33.718296518330938</v>
      </c>
      <c r="R165" s="43">
        <v>26.964127226711117</v>
      </c>
      <c r="S165" s="43">
        <v>23.42050808236667</v>
      </c>
      <c r="T165" s="43">
        <v>19.903162277911999</v>
      </c>
      <c r="U165" s="43">
        <v>16.512224717612</v>
      </c>
      <c r="V165" s="43">
        <v>19.920794555211003</v>
      </c>
    </row>
    <row r="166" spans="2:22">
      <c r="B166" s="104">
        <v>-0.11705707146462629</v>
      </c>
      <c r="E166" s="28">
        <v>46</v>
      </c>
      <c r="F166" s="40" t="s">
        <v>99</v>
      </c>
      <c r="G166" s="29" t="s">
        <v>110</v>
      </c>
      <c r="H166" s="41"/>
      <c r="I166" s="42"/>
      <c r="J166" s="28" t="s">
        <v>99</v>
      </c>
      <c r="L166" s="43">
        <v>3137.545644017996</v>
      </c>
      <c r="M166" s="43">
        <v>3388.2165644417564</v>
      </c>
      <c r="N166" s="43">
        <v>3219.7477214723217</v>
      </c>
      <c r="O166" s="43">
        <v>4145.8995747857098</v>
      </c>
      <c r="P166" s="43">
        <v>3321.6241042815409</v>
      </c>
      <c r="Q166" s="43">
        <v>3267.6996125132328</v>
      </c>
      <c r="R166" s="43">
        <v>2898.4539941574376</v>
      </c>
      <c r="S166" s="43">
        <v>2994.7294327941336</v>
      </c>
      <c r="T166" s="43">
        <v>3011.6532048574923</v>
      </c>
      <c r="U166" s="43">
        <v>2661.1725459723166</v>
      </c>
      <c r="V166" s="43">
        <v>2087.1816812408879</v>
      </c>
    </row>
    <row r="167" spans="2:22">
      <c r="B167" s="104">
        <v>-3.2385831436782864E-2</v>
      </c>
      <c r="E167" s="28">
        <v>47</v>
      </c>
      <c r="F167" s="40" t="s">
        <v>100</v>
      </c>
      <c r="G167" s="29" t="s">
        <v>110</v>
      </c>
      <c r="H167" s="41"/>
      <c r="I167" s="42"/>
      <c r="J167" s="28" t="s">
        <v>100</v>
      </c>
      <c r="L167" s="43">
        <v>123.8135139767046</v>
      </c>
      <c r="M167" s="43">
        <v>218.25245827683725</v>
      </c>
      <c r="N167" s="43">
        <v>259.41925506448194</v>
      </c>
      <c r="O167" s="43">
        <v>310.92497046358096</v>
      </c>
      <c r="P167" s="43">
        <v>277.99876949849966</v>
      </c>
      <c r="Q167" s="43">
        <v>283.50243089843116</v>
      </c>
      <c r="R167" s="43">
        <v>278.49629604074238</v>
      </c>
      <c r="S167" s="43">
        <v>290.14170826555505</v>
      </c>
      <c r="T167" s="43">
        <v>327.05064550098064</v>
      </c>
      <c r="U167" s="43">
        <v>332.46843571374427</v>
      </c>
      <c r="V167" s="43">
        <v>220.50772949257464</v>
      </c>
    </row>
    <row r="168" spans="2:22">
      <c r="B168" s="104">
        <v>-0.11076723793487264</v>
      </c>
      <c r="E168" s="28">
        <v>48</v>
      </c>
      <c r="F168" s="40" t="s">
        <v>101</v>
      </c>
      <c r="G168" s="29" t="s">
        <v>110</v>
      </c>
      <c r="H168" s="41"/>
      <c r="I168" s="42"/>
      <c r="J168" s="28" t="s">
        <v>101</v>
      </c>
      <c r="L168" s="43">
        <v>3261.3591579947006</v>
      </c>
      <c r="M168" s="43">
        <v>3606.4690227185938</v>
      </c>
      <c r="N168" s="43">
        <v>3479.1669765368033</v>
      </c>
      <c r="O168" s="43">
        <v>4456.8245452492911</v>
      </c>
      <c r="P168" s="43">
        <v>3599.6228737800407</v>
      </c>
      <c r="Q168" s="43">
        <v>3551.2020434116639</v>
      </c>
      <c r="R168" s="43">
        <v>3176.9502901981796</v>
      </c>
      <c r="S168" s="43">
        <v>3284.8711410596889</v>
      </c>
      <c r="T168" s="43">
        <v>3338.7038503584731</v>
      </c>
      <c r="U168" s="43">
        <v>2993.6409816860614</v>
      </c>
      <c r="V168" s="43">
        <v>2307.6894107334624</v>
      </c>
    </row>
    <row r="169" spans="2:22">
      <c r="B169" s="9" t="s">
        <v>168</v>
      </c>
      <c r="C169" s="9"/>
      <c r="D169" s="9"/>
      <c r="E169" s="19" t="s">
        <v>175</v>
      </c>
      <c r="F169" s="9"/>
      <c r="G169" s="19" t="s">
        <v>175</v>
      </c>
      <c r="H169" s="21"/>
      <c r="I169" s="10"/>
      <c r="J169" s="9"/>
      <c r="K169" s="9"/>
      <c r="L169" s="107">
        <v>42</v>
      </c>
      <c r="M169" s="107">
        <v>43</v>
      </c>
      <c r="N169" s="107">
        <v>44</v>
      </c>
      <c r="O169" s="107">
        <v>45</v>
      </c>
      <c r="P169" s="107">
        <v>46</v>
      </c>
      <c r="Q169" s="107">
        <v>47</v>
      </c>
      <c r="R169" s="107">
        <v>48</v>
      </c>
      <c r="S169" s="107">
        <v>49</v>
      </c>
      <c r="T169" s="107">
        <v>50</v>
      </c>
      <c r="U169" s="107">
        <v>51</v>
      </c>
      <c r="V169" s="107">
        <v>52</v>
      </c>
    </row>
    <row r="170" spans="2:22">
      <c r="B170" s="104">
        <v>7.822009206420355E-2</v>
      </c>
      <c r="E170" s="28">
        <v>5</v>
      </c>
      <c r="F170" s="40" t="s">
        <v>0</v>
      </c>
      <c r="G170" s="29" t="s">
        <v>106</v>
      </c>
      <c r="H170" s="41"/>
      <c r="I170" s="42"/>
      <c r="J170" s="28" t="s">
        <v>0</v>
      </c>
      <c r="K170" s="35" t="s">
        <v>152</v>
      </c>
      <c r="L170" s="43">
        <v>1224.52</v>
      </c>
      <c r="M170" s="43">
        <v>1571.52</v>
      </c>
      <c r="N170" s="43">
        <v>1668.98</v>
      </c>
      <c r="O170" s="43">
        <v>1411.23</v>
      </c>
      <c r="P170" s="43">
        <v>1266.4000000000001</v>
      </c>
      <c r="Q170" s="43">
        <v>1160.06</v>
      </c>
      <c r="R170" s="43">
        <v>1250.8</v>
      </c>
      <c r="S170" s="43">
        <v>1257.1500000000001</v>
      </c>
      <c r="T170" s="43">
        <v>1268.49</v>
      </c>
      <c r="U170" s="43">
        <v>1392.6</v>
      </c>
      <c r="V170" s="43">
        <v>1769.59</v>
      </c>
    </row>
    <row r="171" spans="2:22">
      <c r="B171" s="104">
        <v>8.0509542028859737E-2</v>
      </c>
      <c r="E171" s="28">
        <v>8</v>
      </c>
      <c r="F171" s="40" t="s">
        <v>1</v>
      </c>
      <c r="G171" s="29" t="s">
        <v>106</v>
      </c>
      <c r="H171" s="41"/>
      <c r="I171" s="42"/>
      <c r="J171" s="28" t="s">
        <v>1</v>
      </c>
      <c r="K171" s="35" t="s">
        <v>153</v>
      </c>
      <c r="L171" s="43">
        <v>925.18935999999997</v>
      </c>
      <c r="M171" s="43">
        <v>1129.9245900000001</v>
      </c>
      <c r="N171" s="43">
        <v>1298.7161000000001</v>
      </c>
      <c r="O171" s="43">
        <v>1063.7691500000001</v>
      </c>
      <c r="P171" s="43">
        <v>952.82570999999996</v>
      </c>
      <c r="Q171" s="43">
        <v>1045.29709</v>
      </c>
      <c r="R171" s="43">
        <v>1129.4534799999999</v>
      </c>
      <c r="S171" s="43">
        <v>1114.0590400000001</v>
      </c>
      <c r="T171" s="43">
        <v>1073.6976999999999</v>
      </c>
      <c r="U171" s="43">
        <v>1244.8750500000001</v>
      </c>
      <c r="V171" s="43">
        <v>1549.0447099999999</v>
      </c>
    </row>
    <row r="172" spans="2:22">
      <c r="B172" s="104">
        <v>0.22182377476440518</v>
      </c>
      <c r="E172" s="28">
        <v>26</v>
      </c>
      <c r="F172" s="40" t="s">
        <v>7</v>
      </c>
      <c r="G172" s="29" t="s">
        <v>106</v>
      </c>
      <c r="H172" s="41"/>
      <c r="I172" s="42"/>
      <c r="J172" s="28" t="s">
        <v>7</v>
      </c>
      <c r="K172" s="35" t="s">
        <v>154</v>
      </c>
      <c r="L172" s="43">
        <v>792.40733</v>
      </c>
      <c r="M172" s="43">
        <v>980.75635999999997</v>
      </c>
      <c r="N172" s="43">
        <v>1052.9800299999999</v>
      </c>
      <c r="O172" s="43">
        <v>903.81239000000005</v>
      </c>
      <c r="P172" s="43">
        <v>768.14916000000005</v>
      </c>
      <c r="Q172" s="43">
        <v>758.98199</v>
      </c>
      <c r="R172" s="43">
        <v>927.34223999999995</v>
      </c>
      <c r="S172" s="43">
        <v>976.05850999999996</v>
      </c>
      <c r="T172" s="43">
        <v>949.60551999999996</v>
      </c>
      <c r="U172" s="43">
        <v>1092.9256</v>
      </c>
      <c r="V172" s="43">
        <v>1378.98099</v>
      </c>
    </row>
    <row r="173" spans="2:22">
      <c r="B173" s="104">
        <v>0.10351176683824259</v>
      </c>
      <c r="E173" s="28">
        <v>23</v>
      </c>
      <c r="F173" s="40" t="s">
        <v>5</v>
      </c>
      <c r="G173" s="29" t="s">
        <v>106</v>
      </c>
      <c r="H173" s="41"/>
      <c r="I173" s="42"/>
      <c r="J173" s="28" t="s">
        <v>5</v>
      </c>
      <c r="K173" s="35" t="s">
        <v>155</v>
      </c>
      <c r="L173" s="43">
        <v>40954.232160367799</v>
      </c>
      <c r="M173" s="43">
        <v>44649.532367739965</v>
      </c>
      <c r="N173" s="43">
        <v>50323.667111418326</v>
      </c>
      <c r="O173" s="43">
        <v>42090.263796678832</v>
      </c>
      <c r="P173" s="43">
        <v>37205.891619914153</v>
      </c>
      <c r="Q173" s="43">
        <v>35863.234684199524</v>
      </c>
      <c r="R173" s="43">
        <v>39575.501470895557</v>
      </c>
      <c r="S173" s="43">
        <v>39771.870368286531</v>
      </c>
      <c r="T173" s="43">
        <v>39882.12644879194</v>
      </c>
      <c r="U173" s="43">
        <v>44476.979439612915</v>
      </c>
      <c r="V173" s="43">
        <v>53307.743180027966</v>
      </c>
    </row>
    <row r="174" spans="2:22">
      <c r="B174" s="104">
        <v>-3.5513120618004157E-2</v>
      </c>
      <c r="E174" s="28">
        <v>13</v>
      </c>
      <c r="F174" s="40" t="s">
        <v>3</v>
      </c>
      <c r="G174" s="29" t="s">
        <v>106</v>
      </c>
      <c r="H174" s="41"/>
      <c r="I174" s="42"/>
      <c r="J174" s="28" t="s">
        <v>3</v>
      </c>
      <c r="K174" s="35" t="s">
        <v>156</v>
      </c>
      <c r="L174" s="43">
        <v>3443.6333126497016</v>
      </c>
      <c r="M174" s="43">
        <v>4015.7601520729177</v>
      </c>
      <c r="N174" s="43">
        <v>4278.1729194463642</v>
      </c>
      <c r="O174" s="43">
        <v>4410.4050688829229</v>
      </c>
      <c r="P174" s="43">
        <v>4297.4539383027641</v>
      </c>
      <c r="Q174" s="43">
        <v>4513.8009056858546</v>
      </c>
      <c r="R174" s="43">
        <v>4353.5017509283516</v>
      </c>
      <c r="S174" s="43">
        <v>4531.7017441767011</v>
      </c>
      <c r="T174" s="43">
        <v>4502.2017190991373</v>
      </c>
      <c r="U174" s="43">
        <v>4876.8400501551268</v>
      </c>
      <c r="V174" s="43">
        <v>6069.5868063079715</v>
      </c>
    </row>
    <row r="175" spans="2:22">
      <c r="B175" s="104">
        <v>0.13012114475251768</v>
      </c>
      <c r="E175" s="28">
        <v>11</v>
      </c>
      <c r="F175" s="40" t="s">
        <v>2</v>
      </c>
      <c r="G175" s="29" t="s">
        <v>106</v>
      </c>
      <c r="H175" s="41"/>
      <c r="I175" s="42"/>
      <c r="J175" s="28" t="s">
        <v>2</v>
      </c>
      <c r="K175" s="35" t="s">
        <v>157</v>
      </c>
      <c r="L175" s="43">
        <v>17997.307569887635</v>
      </c>
      <c r="M175" s="43">
        <v>23624.084041988845</v>
      </c>
      <c r="N175" s="43">
        <v>28639.382770427765</v>
      </c>
      <c r="O175" s="43">
        <v>26440.155287990096</v>
      </c>
      <c r="P175" s="43">
        <v>24835.057244361567</v>
      </c>
      <c r="Q175" s="43">
        <v>23903.214718600797</v>
      </c>
      <c r="R175" s="43">
        <v>27013.528381050364</v>
      </c>
      <c r="S175" s="43">
        <v>26319.746041442275</v>
      </c>
      <c r="T175" s="43">
        <v>27861.263844904915</v>
      </c>
      <c r="U175" s="43">
        <v>31542.489751957179</v>
      </c>
      <c r="V175" s="43">
        <v>42181.733695564806</v>
      </c>
    </row>
    <row r="176" spans="2:22">
      <c r="B176" s="104">
        <v>0.14008102317381521</v>
      </c>
      <c r="E176" s="28">
        <v>25</v>
      </c>
      <c r="F176" s="40" t="s">
        <v>6</v>
      </c>
      <c r="G176" s="29" t="s">
        <v>106</v>
      </c>
      <c r="H176" s="41"/>
      <c r="I176" s="42"/>
      <c r="J176" s="28" t="s">
        <v>6</v>
      </c>
      <c r="K176" s="35" t="s">
        <v>158</v>
      </c>
      <c r="L176" s="43">
        <v>266.30953011718941</v>
      </c>
      <c r="M176" s="43">
        <v>326.27879691996077</v>
      </c>
      <c r="N176" s="43">
        <v>338.53135820727567</v>
      </c>
      <c r="O176" s="43">
        <v>279.19187229732989</v>
      </c>
      <c r="P176" s="43">
        <v>250.84625813815163</v>
      </c>
      <c r="Q176" s="43">
        <v>234.23356053177295</v>
      </c>
      <c r="R176" s="43">
        <v>267.04523735270948</v>
      </c>
      <c r="S176" s="43">
        <v>273.11237127654442</v>
      </c>
      <c r="T176" s="43">
        <v>269.41475653865319</v>
      </c>
      <c r="U176" s="43">
        <v>309.74727828057934</v>
      </c>
      <c r="V176" s="43">
        <v>392.41506486408286</v>
      </c>
    </row>
    <row r="177" spans="2:22">
      <c r="B177" s="104">
        <v>0.19667320218021467</v>
      </c>
      <c r="E177" s="28">
        <v>20</v>
      </c>
      <c r="F177" s="40" t="s">
        <v>4</v>
      </c>
      <c r="G177" s="29" t="s">
        <v>106</v>
      </c>
      <c r="H177" s="41"/>
      <c r="I177" s="42"/>
      <c r="J177" s="28" t="s">
        <v>4</v>
      </c>
      <c r="K177" s="35" t="s">
        <v>159</v>
      </c>
      <c r="L177" s="43">
        <v>59.260295786647809</v>
      </c>
      <c r="M177" s="43">
        <v>85.365362740527587</v>
      </c>
      <c r="N177" s="43">
        <v>96.565851110003692</v>
      </c>
      <c r="O177" s="43">
        <v>85.988412558072241</v>
      </c>
      <c r="P177" s="43">
        <v>88.982769141736469</v>
      </c>
      <c r="Q177" s="43">
        <v>101.35430128442135</v>
      </c>
      <c r="R177" s="43">
        <v>121.28797627276674</v>
      </c>
      <c r="S177" s="43">
        <v>147.33749320815986</v>
      </c>
      <c r="T177" s="43">
        <v>196.23778963782212</v>
      </c>
      <c r="U177" s="43">
        <v>254.27021685662385</v>
      </c>
      <c r="V177" s="43">
        <v>402.09297024450626</v>
      </c>
    </row>
  </sheetData>
  <sortState xmlns:xlrd2="http://schemas.microsoft.com/office/spreadsheetml/2017/richdata2" ref="W19:W47">
    <sortCondition ref="W19:W47"/>
  </sortState>
  <conditionalFormatting sqref="J5 E9:H12 E5:F8 H5:I8 J7:J8 G7:G8 E13:E16 G13:H16 G11:G16 I9:V9 K5:V8">
    <cfRule type="expression" dxfId="298" priority="350">
      <formula>IF($A5&lt;&gt;"",TRUE,FALSE)</formula>
    </cfRule>
  </conditionalFormatting>
  <conditionalFormatting sqref="E9">
    <cfRule type="expression" dxfId="297" priority="348">
      <formula>IF($A9&lt;&gt;"",TRUE,FALSE)</formula>
    </cfRule>
  </conditionalFormatting>
  <conditionalFormatting sqref="E9">
    <cfRule type="expression" dxfId="296" priority="347">
      <formula>IF($A9&lt;&gt;"",TRUE,FALSE)</formula>
    </cfRule>
  </conditionalFormatting>
  <conditionalFormatting sqref="J14 L11:V16 I10:V12">
    <cfRule type="expression" dxfId="295" priority="346">
      <formula>IF($A9&lt;&gt;"",TRUE,FALSE)</formula>
    </cfRule>
  </conditionalFormatting>
  <conditionalFormatting sqref="F9">
    <cfRule type="expression" dxfId="294" priority="345">
      <formula>IF($A9&lt;&gt;"",TRUE,FALSE)</formula>
    </cfRule>
  </conditionalFormatting>
  <conditionalFormatting sqref="F9">
    <cfRule type="expression" dxfId="293" priority="344">
      <formula>IF($A9&lt;&gt;"",TRUE,FALSE)</formula>
    </cfRule>
  </conditionalFormatting>
  <conditionalFormatting sqref="F9">
    <cfRule type="expression" dxfId="292" priority="343">
      <formula>IF($A9&lt;&gt;"",TRUE,FALSE)</formula>
    </cfRule>
  </conditionalFormatting>
  <conditionalFormatting sqref="C9:D9">
    <cfRule type="expression" dxfId="291" priority="337">
      <formula>IF(#REF!&lt;&gt;"",TRUE,FALSE)</formula>
    </cfRule>
  </conditionalFormatting>
  <conditionalFormatting sqref="J15:J16 J13 J19:J30 L13:V13 L15:V16 L19:V30">
    <cfRule type="expression" dxfId="290" priority="326">
      <formula>IF($A11&lt;&gt;"",TRUE,FALSE)</formula>
    </cfRule>
  </conditionalFormatting>
  <conditionalFormatting sqref="F10">
    <cfRule type="expression" dxfId="289" priority="325">
      <formula>IF(F10=#REF!,TRUE,FALSE)</formula>
    </cfRule>
  </conditionalFormatting>
  <conditionalFormatting sqref="D6">
    <cfRule type="expression" dxfId="288" priority="323">
      <formula>IF($A6&lt;&gt;"",TRUE,FALSE)</formula>
    </cfRule>
  </conditionalFormatting>
  <conditionalFormatting sqref="G10:G16">
    <cfRule type="expression" dxfId="287" priority="299">
      <formula>IF($A10&lt;&gt;"",TRUE,FALSE)</formula>
    </cfRule>
  </conditionalFormatting>
  <conditionalFormatting sqref="F11:F12">
    <cfRule type="expression" dxfId="286" priority="442">
      <formula>IF(F11=#REF!,TRUE,FALSE)</formula>
    </cfRule>
  </conditionalFormatting>
  <conditionalFormatting sqref="H5">
    <cfRule type="expression" dxfId="285" priority="266">
      <formula>IF($A5&lt;&gt;"",TRUE,FALSE)</formula>
    </cfRule>
  </conditionalFormatting>
  <conditionalFormatting sqref="L10:V16">
    <cfRule type="expression" dxfId="284" priority="265">
      <formula>IF($A10&lt;&gt;"",TRUE,FALSE)</formula>
    </cfRule>
  </conditionalFormatting>
  <conditionalFormatting sqref="L19:V30 I15:V16 I18:V19">
    <cfRule type="expression" dxfId="283" priority="448">
      <formula>IF($A11&lt;&gt;"",TRUE,FALSE)</formula>
    </cfRule>
  </conditionalFormatting>
  <conditionalFormatting sqref="F13:F16">
    <cfRule type="expression" dxfId="282" priority="161">
      <formula>IF($A13&lt;&gt;"",TRUE,FALSE)</formula>
    </cfRule>
  </conditionalFormatting>
  <conditionalFormatting sqref="F13:F16">
    <cfRule type="expression" dxfId="281" priority="162">
      <formula>IF(F13=#REF!,TRUE,FALSE)</formula>
    </cfRule>
  </conditionalFormatting>
  <conditionalFormatting sqref="B9">
    <cfRule type="expression" dxfId="280" priority="159">
      <formula>IF(#REF!&lt;&gt;"",TRUE,FALSE)</formula>
    </cfRule>
  </conditionalFormatting>
  <conditionalFormatting sqref="E17:V17">
    <cfRule type="expression" dxfId="279" priority="158">
      <formula>IF($A17&lt;&gt;"",TRUE,FALSE)</formula>
    </cfRule>
  </conditionalFormatting>
  <conditionalFormatting sqref="E17">
    <cfRule type="expression" dxfId="278" priority="157">
      <formula>IF($A17&lt;&gt;"",TRUE,FALSE)</formula>
    </cfRule>
  </conditionalFormatting>
  <conditionalFormatting sqref="E17">
    <cfRule type="expression" dxfId="277" priority="156">
      <formula>IF($A17&lt;&gt;"",TRUE,FALSE)</formula>
    </cfRule>
  </conditionalFormatting>
  <conditionalFormatting sqref="F17">
    <cfRule type="expression" dxfId="276" priority="155">
      <formula>IF($A17&lt;&gt;"",TRUE,FALSE)</formula>
    </cfRule>
  </conditionalFormatting>
  <conditionalFormatting sqref="F17">
    <cfRule type="expression" dxfId="275" priority="154">
      <formula>IF($A17&lt;&gt;"",TRUE,FALSE)</formula>
    </cfRule>
  </conditionalFormatting>
  <conditionalFormatting sqref="F17">
    <cfRule type="expression" dxfId="274" priority="153">
      <formula>IF($A17&lt;&gt;"",TRUE,FALSE)</formula>
    </cfRule>
  </conditionalFormatting>
  <conditionalFormatting sqref="C17:D17">
    <cfRule type="expression" dxfId="273" priority="152">
      <formula>IF(#REF!&lt;&gt;"",TRUE,FALSE)</formula>
    </cfRule>
  </conditionalFormatting>
  <conditionalFormatting sqref="B17">
    <cfRule type="expression" dxfId="272" priority="151">
      <formula>IF(#REF!&lt;&gt;"",TRUE,FALSE)</formula>
    </cfRule>
  </conditionalFormatting>
  <conditionalFormatting sqref="E18:E30 H18:H30">
    <cfRule type="expression" dxfId="271" priority="149">
      <formula>IF($A18&lt;&gt;"",TRUE,FALSE)</formula>
    </cfRule>
  </conditionalFormatting>
  <conditionalFormatting sqref="J18 I20:T30 I13:V14 L18:V30">
    <cfRule type="expression" dxfId="270" priority="150">
      <formula>IF($A10&lt;&gt;"",TRUE,FALSE)</formula>
    </cfRule>
  </conditionalFormatting>
  <conditionalFormatting sqref="F18:F30">
    <cfRule type="expression" dxfId="269" priority="143">
      <formula>IF($A18&lt;&gt;"",TRUE,FALSE)</formula>
    </cfRule>
  </conditionalFormatting>
  <conditionalFormatting sqref="F18:F30">
    <cfRule type="expression" dxfId="268" priority="144">
      <formula>IF(F18=#REF!,TRUE,FALSE)</formula>
    </cfRule>
  </conditionalFormatting>
  <conditionalFormatting sqref="G18:G30">
    <cfRule type="expression" dxfId="267" priority="142">
      <formula>IF($A18&lt;&gt;"",TRUE,FALSE)</formula>
    </cfRule>
  </conditionalFormatting>
  <conditionalFormatting sqref="G18:G30">
    <cfRule type="expression" dxfId="266" priority="141">
      <formula>IF($A18&lt;&gt;"",TRUE,FALSE)</formula>
    </cfRule>
  </conditionalFormatting>
  <conditionalFormatting sqref="L18:V30">
    <cfRule type="expression" dxfId="265" priority="139">
      <formula>IF($A17&lt;&gt;"",TRUE,FALSE)</formula>
    </cfRule>
  </conditionalFormatting>
  <conditionalFormatting sqref="L18:V30">
    <cfRule type="expression" dxfId="264" priority="137">
      <formula>IF($A18&lt;&gt;"",TRUE,FALSE)</formula>
    </cfRule>
  </conditionalFormatting>
  <conditionalFormatting sqref="E31:V31">
    <cfRule type="expression" dxfId="263" priority="136">
      <formula>IF($A31&lt;&gt;"",TRUE,FALSE)</formula>
    </cfRule>
  </conditionalFormatting>
  <conditionalFormatting sqref="E31">
    <cfRule type="expression" dxfId="262" priority="135">
      <formula>IF($A31&lt;&gt;"",TRUE,FALSE)</formula>
    </cfRule>
  </conditionalFormatting>
  <conditionalFormatting sqref="E31">
    <cfRule type="expression" dxfId="261" priority="134">
      <formula>IF($A31&lt;&gt;"",TRUE,FALSE)</formula>
    </cfRule>
  </conditionalFormatting>
  <conditionalFormatting sqref="F31">
    <cfRule type="expression" dxfId="260" priority="133">
      <formula>IF($A31&lt;&gt;"",TRUE,FALSE)</formula>
    </cfRule>
  </conditionalFormatting>
  <conditionalFormatting sqref="F31">
    <cfRule type="expression" dxfId="259" priority="132">
      <formula>IF($A31&lt;&gt;"",TRUE,FALSE)</formula>
    </cfRule>
  </conditionalFormatting>
  <conditionalFormatting sqref="F31">
    <cfRule type="expression" dxfId="258" priority="131">
      <formula>IF($A31&lt;&gt;"",TRUE,FALSE)</formula>
    </cfRule>
  </conditionalFormatting>
  <conditionalFormatting sqref="C31:D31">
    <cfRule type="expression" dxfId="257" priority="130">
      <formula>IF(#REF!&lt;&gt;"",TRUE,FALSE)</formula>
    </cfRule>
  </conditionalFormatting>
  <conditionalFormatting sqref="B31">
    <cfRule type="expression" dxfId="256" priority="129">
      <formula>IF(#REF!&lt;&gt;"",TRUE,FALSE)</formula>
    </cfRule>
  </conditionalFormatting>
  <conditionalFormatting sqref="E32:E45 H32:H45">
    <cfRule type="expression" dxfId="255" priority="120">
      <formula>IF($A32&lt;&gt;"",TRUE,FALSE)</formula>
    </cfRule>
  </conditionalFormatting>
  <conditionalFormatting sqref="J32:J45">
    <cfRule type="expression" dxfId="254" priority="119">
      <formula>IF($A30&lt;&gt;"",TRUE,FALSE)</formula>
    </cfRule>
  </conditionalFormatting>
  <conditionalFormatting sqref="I32:K45">
    <cfRule type="expression" dxfId="253" priority="121">
      <formula>IF($A29&lt;&gt;"",TRUE,FALSE)</formula>
    </cfRule>
  </conditionalFormatting>
  <conditionalFormatting sqref="F32:F45">
    <cfRule type="expression" dxfId="252" priority="117">
      <formula>IF($A32&lt;&gt;"",TRUE,FALSE)</formula>
    </cfRule>
  </conditionalFormatting>
  <conditionalFormatting sqref="F32:F45">
    <cfRule type="expression" dxfId="251" priority="118">
      <formula>IF(F32=#REF!,TRUE,FALSE)</formula>
    </cfRule>
  </conditionalFormatting>
  <conditionalFormatting sqref="G32:G45">
    <cfRule type="expression" dxfId="250" priority="116">
      <formula>IF($A32&lt;&gt;"",TRUE,FALSE)</formula>
    </cfRule>
  </conditionalFormatting>
  <conditionalFormatting sqref="G32:G45">
    <cfRule type="expression" dxfId="249" priority="115">
      <formula>IF($A32&lt;&gt;"",TRUE,FALSE)</formula>
    </cfRule>
  </conditionalFormatting>
  <conditionalFormatting sqref="L32:V45">
    <cfRule type="expression" dxfId="248" priority="109">
      <formula>IF($A31&lt;&gt;"",TRUE,FALSE)</formula>
    </cfRule>
  </conditionalFormatting>
  <conditionalFormatting sqref="L32:V45">
    <cfRule type="expression" dxfId="247" priority="108">
      <formula>IF($A30&lt;&gt;"",TRUE,FALSE)</formula>
    </cfRule>
  </conditionalFormatting>
  <conditionalFormatting sqref="L32:V45">
    <cfRule type="expression" dxfId="246" priority="107">
      <formula>IF($A32&lt;&gt;"",TRUE,FALSE)</formula>
    </cfRule>
  </conditionalFormatting>
  <conditionalFormatting sqref="L32:V45">
    <cfRule type="expression" dxfId="245" priority="110">
      <formula>IF($A29&lt;&gt;"",TRUE,FALSE)</formula>
    </cfRule>
  </conditionalFormatting>
  <conditionalFormatting sqref="E46:V46">
    <cfRule type="expression" dxfId="244" priority="106">
      <formula>IF($A46&lt;&gt;"",TRUE,FALSE)</formula>
    </cfRule>
  </conditionalFormatting>
  <conditionalFormatting sqref="E46">
    <cfRule type="expression" dxfId="243" priority="105">
      <formula>IF($A46&lt;&gt;"",TRUE,FALSE)</formula>
    </cfRule>
  </conditionalFormatting>
  <conditionalFormatting sqref="E46">
    <cfRule type="expression" dxfId="242" priority="104">
      <formula>IF($A46&lt;&gt;"",TRUE,FALSE)</formula>
    </cfRule>
  </conditionalFormatting>
  <conditionalFormatting sqref="F46">
    <cfRule type="expression" dxfId="241" priority="103">
      <formula>IF($A46&lt;&gt;"",TRUE,FALSE)</formula>
    </cfRule>
  </conditionalFormatting>
  <conditionalFormatting sqref="F46">
    <cfRule type="expression" dxfId="240" priority="102">
      <formula>IF($A46&lt;&gt;"",TRUE,FALSE)</formula>
    </cfRule>
  </conditionalFormatting>
  <conditionalFormatting sqref="F46">
    <cfRule type="expression" dxfId="239" priority="101">
      <formula>IF($A46&lt;&gt;"",TRUE,FALSE)</formula>
    </cfRule>
  </conditionalFormatting>
  <conditionalFormatting sqref="C46:D46">
    <cfRule type="expression" dxfId="238" priority="100">
      <formula>IF(#REF!&lt;&gt;"",TRUE,FALSE)</formula>
    </cfRule>
  </conditionalFormatting>
  <conditionalFormatting sqref="B46">
    <cfRule type="expression" dxfId="237" priority="99">
      <formula>IF(#REF!&lt;&gt;"",TRUE,FALSE)</formula>
    </cfRule>
  </conditionalFormatting>
  <conditionalFormatting sqref="H47:H86 E47:E86">
    <cfRule type="expression" dxfId="236" priority="97">
      <formula>IF($A47&lt;&gt;"",TRUE,FALSE)</formula>
    </cfRule>
  </conditionalFormatting>
  <conditionalFormatting sqref="J47:J86">
    <cfRule type="expression" dxfId="235" priority="96">
      <formula>IF($A45&lt;&gt;"",TRUE,FALSE)</formula>
    </cfRule>
  </conditionalFormatting>
  <conditionalFormatting sqref="I47:K86">
    <cfRule type="expression" dxfId="234" priority="98">
      <formula>IF($A44&lt;&gt;"",TRUE,FALSE)</formula>
    </cfRule>
  </conditionalFormatting>
  <conditionalFormatting sqref="F47:F86">
    <cfRule type="expression" dxfId="233" priority="94">
      <formula>IF($A47&lt;&gt;"",TRUE,FALSE)</formula>
    </cfRule>
  </conditionalFormatting>
  <conditionalFormatting sqref="F47:F86">
    <cfRule type="expression" dxfId="232" priority="95">
      <formula>IF(F47=#REF!,TRUE,FALSE)</formula>
    </cfRule>
  </conditionalFormatting>
  <conditionalFormatting sqref="F129:F168">
    <cfRule type="expression" dxfId="231" priority="50">
      <formula>IF($A129&lt;&gt;"",TRUE,FALSE)</formula>
    </cfRule>
  </conditionalFormatting>
  <conditionalFormatting sqref="G47:G86">
    <cfRule type="expression" dxfId="230" priority="87">
      <formula>IF($A47&lt;&gt;"",TRUE,FALSE)</formula>
    </cfRule>
  </conditionalFormatting>
  <conditionalFormatting sqref="G47:G86">
    <cfRule type="expression" dxfId="229" priority="86">
      <formula>IF($A47&lt;&gt;"",TRUE,FALSE)</formula>
    </cfRule>
  </conditionalFormatting>
  <conditionalFormatting sqref="L47:V86">
    <cfRule type="expression" dxfId="228" priority="84">
      <formula>IF($A46&lt;&gt;"",TRUE,FALSE)</formula>
    </cfRule>
  </conditionalFormatting>
  <conditionalFormatting sqref="L47:V86">
    <cfRule type="expression" dxfId="227" priority="83">
      <formula>IF($A45&lt;&gt;"",TRUE,FALSE)</formula>
    </cfRule>
  </conditionalFormatting>
  <conditionalFormatting sqref="L47:V86">
    <cfRule type="expression" dxfId="226" priority="82">
      <formula>IF($A47&lt;&gt;"",TRUE,FALSE)</formula>
    </cfRule>
  </conditionalFormatting>
  <conditionalFormatting sqref="L47:V86">
    <cfRule type="expression" dxfId="225" priority="85">
      <formula>IF($A44&lt;&gt;"",TRUE,FALSE)</formula>
    </cfRule>
  </conditionalFormatting>
  <conditionalFormatting sqref="E87:V87">
    <cfRule type="expression" dxfId="224" priority="81">
      <formula>IF($A87&lt;&gt;"",TRUE,FALSE)</formula>
    </cfRule>
  </conditionalFormatting>
  <conditionalFormatting sqref="E87">
    <cfRule type="expression" dxfId="223" priority="80">
      <formula>IF($A87&lt;&gt;"",TRUE,FALSE)</formula>
    </cfRule>
  </conditionalFormatting>
  <conditionalFormatting sqref="E87">
    <cfRule type="expression" dxfId="222" priority="79">
      <formula>IF($A87&lt;&gt;"",TRUE,FALSE)</formula>
    </cfRule>
  </conditionalFormatting>
  <conditionalFormatting sqref="F87">
    <cfRule type="expression" dxfId="221" priority="78">
      <formula>IF($A87&lt;&gt;"",TRUE,FALSE)</formula>
    </cfRule>
  </conditionalFormatting>
  <conditionalFormatting sqref="F87">
    <cfRule type="expression" dxfId="220" priority="77">
      <formula>IF($A87&lt;&gt;"",TRUE,FALSE)</formula>
    </cfRule>
  </conditionalFormatting>
  <conditionalFormatting sqref="F87">
    <cfRule type="expression" dxfId="219" priority="76">
      <formula>IF($A87&lt;&gt;"",TRUE,FALSE)</formula>
    </cfRule>
  </conditionalFormatting>
  <conditionalFormatting sqref="C87:D87">
    <cfRule type="expression" dxfId="218" priority="75">
      <formula>IF(#REF!&lt;&gt;"",TRUE,FALSE)</formula>
    </cfRule>
  </conditionalFormatting>
  <conditionalFormatting sqref="B87">
    <cfRule type="expression" dxfId="217" priority="74">
      <formula>IF(#REF!&lt;&gt;"",TRUE,FALSE)</formula>
    </cfRule>
  </conditionalFormatting>
  <conditionalFormatting sqref="H88:H127 E88:E127">
    <cfRule type="expression" dxfId="216" priority="72">
      <formula>IF($A88&lt;&gt;"",TRUE,FALSE)</formula>
    </cfRule>
  </conditionalFormatting>
  <conditionalFormatting sqref="J88:J127">
    <cfRule type="expression" dxfId="215" priority="71">
      <formula>IF($A86&lt;&gt;"",TRUE,FALSE)</formula>
    </cfRule>
  </conditionalFormatting>
  <conditionalFormatting sqref="I88:J127">
    <cfRule type="expression" dxfId="214" priority="73">
      <formula>IF($A85&lt;&gt;"",TRUE,FALSE)</formula>
    </cfRule>
  </conditionalFormatting>
  <conditionalFormatting sqref="F88:F127">
    <cfRule type="expression" dxfId="213" priority="69">
      <formula>IF($A88&lt;&gt;"",TRUE,FALSE)</formula>
    </cfRule>
  </conditionalFormatting>
  <conditionalFormatting sqref="F88:F127">
    <cfRule type="expression" dxfId="212" priority="70">
      <formula>IF(F88=#REF!,TRUE,FALSE)</formula>
    </cfRule>
  </conditionalFormatting>
  <conditionalFormatting sqref="G88:G127">
    <cfRule type="expression" dxfId="211" priority="68">
      <formula>IF($A88&lt;&gt;"",TRUE,FALSE)</formula>
    </cfRule>
  </conditionalFormatting>
  <conditionalFormatting sqref="G88:G127">
    <cfRule type="expression" dxfId="210" priority="67">
      <formula>IF($A88&lt;&gt;"",TRUE,FALSE)</formula>
    </cfRule>
  </conditionalFormatting>
  <conditionalFormatting sqref="E128:V128">
    <cfRule type="expression" dxfId="209" priority="62">
      <formula>IF($A128&lt;&gt;"",TRUE,FALSE)</formula>
    </cfRule>
  </conditionalFormatting>
  <conditionalFormatting sqref="E128">
    <cfRule type="expression" dxfId="208" priority="61">
      <formula>IF($A128&lt;&gt;"",TRUE,FALSE)</formula>
    </cfRule>
  </conditionalFormatting>
  <conditionalFormatting sqref="E128">
    <cfRule type="expression" dxfId="207" priority="60">
      <formula>IF($A128&lt;&gt;"",TRUE,FALSE)</formula>
    </cfRule>
  </conditionalFormatting>
  <conditionalFormatting sqref="F128">
    <cfRule type="expression" dxfId="206" priority="59">
      <formula>IF($A128&lt;&gt;"",TRUE,FALSE)</formula>
    </cfRule>
  </conditionalFormatting>
  <conditionalFormatting sqref="F128">
    <cfRule type="expression" dxfId="205" priority="58">
      <formula>IF($A128&lt;&gt;"",TRUE,FALSE)</formula>
    </cfRule>
  </conditionalFormatting>
  <conditionalFormatting sqref="F128">
    <cfRule type="expression" dxfId="204" priority="57">
      <formula>IF($A128&lt;&gt;"",TRUE,FALSE)</formula>
    </cfRule>
  </conditionalFormatting>
  <conditionalFormatting sqref="C128:D128">
    <cfRule type="expression" dxfId="203" priority="56">
      <formula>IF(#REF!&lt;&gt;"",TRUE,FALSE)</formula>
    </cfRule>
  </conditionalFormatting>
  <conditionalFormatting sqref="B128">
    <cfRule type="expression" dxfId="202" priority="55">
      <formula>IF(#REF!&lt;&gt;"",TRUE,FALSE)</formula>
    </cfRule>
  </conditionalFormatting>
  <conditionalFormatting sqref="H129:H168 E129:E168">
    <cfRule type="expression" dxfId="201" priority="53">
      <formula>IF($A129&lt;&gt;"",TRUE,FALSE)</formula>
    </cfRule>
  </conditionalFormatting>
  <conditionalFormatting sqref="J129:J168">
    <cfRule type="expression" dxfId="200" priority="52">
      <formula>IF($A127&lt;&gt;"",TRUE,FALSE)</formula>
    </cfRule>
  </conditionalFormatting>
  <conditionalFormatting sqref="I129:J168">
    <cfRule type="expression" dxfId="199" priority="54">
      <formula>IF($A126&lt;&gt;"",TRUE,FALSE)</formula>
    </cfRule>
  </conditionalFormatting>
  <conditionalFormatting sqref="F129:F168">
    <cfRule type="expression" dxfId="198" priority="51">
      <formula>IF(F129=#REF!,TRUE,FALSE)</formula>
    </cfRule>
  </conditionalFormatting>
  <conditionalFormatting sqref="G129:G168">
    <cfRule type="expression" dxfId="197" priority="49">
      <formula>IF($A129&lt;&gt;"",TRUE,FALSE)</formula>
    </cfRule>
  </conditionalFormatting>
  <conditionalFormatting sqref="G129:G168">
    <cfRule type="expression" dxfId="196" priority="48">
      <formula>IF($A129&lt;&gt;"",TRUE,FALSE)</formula>
    </cfRule>
  </conditionalFormatting>
  <conditionalFormatting sqref="L88:V127">
    <cfRule type="expression" dxfId="195" priority="42">
      <formula>IF($A87&lt;&gt;"",TRUE,FALSE)</formula>
    </cfRule>
  </conditionalFormatting>
  <conditionalFormatting sqref="L88:V127">
    <cfRule type="expression" dxfId="194" priority="41">
      <formula>IF($A86&lt;&gt;"",TRUE,FALSE)</formula>
    </cfRule>
  </conditionalFormatting>
  <conditionalFormatting sqref="L88:V127">
    <cfRule type="expression" dxfId="193" priority="40">
      <formula>IF($A88&lt;&gt;"",TRUE,FALSE)</formula>
    </cfRule>
  </conditionalFormatting>
  <conditionalFormatting sqref="L88:V127">
    <cfRule type="expression" dxfId="192" priority="43">
      <formula>IF($A85&lt;&gt;"",TRUE,FALSE)</formula>
    </cfRule>
  </conditionalFormatting>
  <conditionalFormatting sqref="L129:V168">
    <cfRule type="expression" dxfId="191" priority="38">
      <formula>IF($A128&lt;&gt;"",TRUE,FALSE)</formula>
    </cfRule>
  </conditionalFormatting>
  <conditionalFormatting sqref="L129:V168">
    <cfRule type="expression" dxfId="190" priority="37">
      <formula>IF($A127&lt;&gt;"",TRUE,FALSE)</formula>
    </cfRule>
  </conditionalFormatting>
  <conditionalFormatting sqref="L129:V168">
    <cfRule type="expression" dxfId="189" priority="36">
      <formula>IF($A129&lt;&gt;"",TRUE,FALSE)</formula>
    </cfRule>
  </conditionalFormatting>
  <conditionalFormatting sqref="L129:V168">
    <cfRule type="expression" dxfId="188" priority="39">
      <formula>IF($A126&lt;&gt;"",TRUE,FALSE)</formula>
    </cfRule>
  </conditionalFormatting>
  <conditionalFormatting sqref="D169:V169">
    <cfRule type="expression" dxfId="187" priority="35">
      <formula>IF($G169&lt;&gt;"",TRUE,FALSE)</formula>
    </cfRule>
  </conditionalFormatting>
  <conditionalFormatting sqref="D169:L169">
    <cfRule type="expression" dxfId="186" priority="34">
      <formula>IF($G169&lt;&gt;"",TRUE,FALSE)</formula>
    </cfRule>
  </conditionalFormatting>
  <conditionalFormatting sqref="B169">
    <cfRule type="expression" dxfId="185" priority="33">
      <formula>IF($G169&lt;&gt;"",TRUE,FALSE)</formula>
    </cfRule>
  </conditionalFormatting>
  <conditionalFormatting sqref="B169">
    <cfRule type="expression" dxfId="184" priority="32">
      <formula>IF($G169&lt;&gt;"",TRUE,FALSE)</formula>
    </cfRule>
  </conditionalFormatting>
  <conditionalFormatting sqref="C169">
    <cfRule type="expression" dxfId="183" priority="31">
      <formula>IF($G169&lt;&gt;"",TRUE,FALSE)</formula>
    </cfRule>
  </conditionalFormatting>
  <conditionalFormatting sqref="F170:F177">
    <cfRule type="expression" dxfId="182" priority="7">
      <formula>IF($A170&lt;&gt;"",TRUE,FALSE)</formula>
    </cfRule>
  </conditionalFormatting>
  <conditionalFormatting sqref="H170:H177 E170:E177">
    <cfRule type="expression" dxfId="181" priority="10">
      <formula>IF($A170&lt;&gt;"",TRUE,FALSE)</formula>
    </cfRule>
  </conditionalFormatting>
  <conditionalFormatting sqref="J170:J177">
    <cfRule type="expression" dxfId="180" priority="9">
      <formula>IF($A168&lt;&gt;"",TRUE,FALSE)</formula>
    </cfRule>
  </conditionalFormatting>
  <conditionalFormatting sqref="I170:J177">
    <cfRule type="expression" dxfId="179" priority="11">
      <formula>IF($A167&lt;&gt;"",TRUE,FALSE)</formula>
    </cfRule>
  </conditionalFormatting>
  <conditionalFormatting sqref="F170:F177">
    <cfRule type="expression" dxfId="178" priority="8">
      <formula>IF(F170=#REF!,TRUE,FALSE)</formula>
    </cfRule>
  </conditionalFormatting>
  <conditionalFormatting sqref="G170:G177">
    <cfRule type="expression" dxfId="177" priority="6">
      <formula>IF($A170&lt;&gt;"",TRUE,FALSE)</formula>
    </cfRule>
  </conditionalFormatting>
  <conditionalFormatting sqref="G170:G177">
    <cfRule type="expression" dxfId="176" priority="5">
      <formula>IF($A170&lt;&gt;"",TRUE,FALSE)</formula>
    </cfRule>
  </conditionalFormatting>
  <conditionalFormatting sqref="L170:V177">
    <cfRule type="expression" dxfId="175" priority="3">
      <formula>IF($A169&lt;&gt;"",TRUE,FALSE)</formula>
    </cfRule>
  </conditionalFormatting>
  <conditionalFormatting sqref="L170:V177">
    <cfRule type="expression" dxfId="174" priority="2">
      <formula>IF($A168&lt;&gt;"",TRUE,FALSE)</formula>
    </cfRule>
  </conditionalFormatting>
  <conditionalFormatting sqref="L170:V177">
    <cfRule type="expression" dxfId="173" priority="1">
      <formula>IF($A170&lt;&gt;"",TRUE,FALSE)</formula>
    </cfRule>
  </conditionalFormatting>
  <conditionalFormatting sqref="L170:V177">
    <cfRule type="expression" dxfId="172" priority="4">
      <formula>IF($A167&lt;&gt;"",TRUE,FALSE)</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9"/>
  <dimension ref="A2:H33"/>
  <sheetViews>
    <sheetView showGridLines="0" tabSelected="1" topLeftCell="B1" zoomScaleNormal="100" workbookViewId="0">
      <selection activeCell="I33" sqref="I33"/>
    </sheetView>
  </sheetViews>
  <sheetFormatPr defaultRowHeight="13.2"/>
  <cols>
    <col min="2" max="3" width="16" customWidth="1"/>
    <col min="4" max="4" width="89.21875" customWidth="1"/>
    <col min="6" max="6" width="37.21875" customWidth="1"/>
    <col min="7" max="7" width="20.77734375" customWidth="1"/>
    <col min="8" max="8" width="58" customWidth="1"/>
  </cols>
  <sheetData>
    <row r="2" spans="1:8">
      <c r="A2" s="134"/>
    </row>
    <row r="6" spans="1:8" ht="12.75" customHeight="1">
      <c r="B6" s="154" t="s">
        <v>199</v>
      </c>
      <c r="C6" s="154"/>
      <c r="D6" s="154"/>
    </row>
    <row r="7" spans="1:8" ht="12.75" customHeight="1">
      <c r="B7" s="154"/>
      <c r="C7" s="154"/>
      <c r="D7" s="154"/>
    </row>
    <row r="8" spans="1:8" ht="12.75" customHeight="1">
      <c r="B8" s="154"/>
      <c r="C8" s="154"/>
      <c r="D8" s="154"/>
    </row>
    <row r="9" spans="1:8" ht="12.75" customHeight="1">
      <c r="B9" s="139"/>
      <c r="C9" s="139"/>
      <c r="D9" s="139"/>
    </row>
    <row r="10" spans="1:8" ht="12.75" customHeight="1">
      <c r="F10" s="140"/>
      <c r="G10" s="140"/>
    </row>
    <row r="11" spans="1:8" ht="15.6">
      <c r="B11" s="140" t="s">
        <v>200</v>
      </c>
      <c r="F11" s="140" t="s">
        <v>201</v>
      </c>
      <c r="G11" s="140"/>
    </row>
    <row r="12" spans="1:8" ht="12.75" customHeight="1">
      <c r="B12" s="155" t="s">
        <v>265</v>
      </c>
      <c r="C12" s="155"/>
      <c r="D12" s="155"/>
      <c r="F12" s="141" t="s">
        <v>8</v>
      </c>
      <c r="G12" s="150" t="s">
        <v>104</v>
      </c>
      <c r="H12" s="141" t="s">
        <v>202</v>
      </c>
    </row>
    <row r="13" spans="1:8" ht="12.75" customHeight="1">
      <c r="B13" s="155"/>
      <c r="C13" s="155"/>
      <c r="D13" s="155"/>
      <c r="F13" t="s">
        <v>188</v>
      </c>
      <c r="G13" s="142" t="s">
        <v>188</v>
      </c>
      <c r="H13" t="s">
        <v>203</v>
      </c>
    </row>
    <row r="14" spans="1:8">
      <c r="B14" s="155"/>
      <c r="C14" s="155"/>
      <c r="D14" s="155"/>
      <c r="F14" s="148" t="s">
        <v>181</v>
      </c>
      <c r="G14" s="149"/>
      <c r="H14" s="149"/>
    </row>
    <row r="15" spans="1:8">
      <c r="B15" s="155"/>
      <c r="C15" s="155"/>
      <c r="D15" s="155"/>
      <c r="F15" s="142" t="s">
        <v>226</v>
      </c>
      <c r="G15" s="142" t="s">
        <v>204</v>
      </c>
      <c r="H15" t="s">
        <v>205</v>
      </c>
    </row>
    <row r="16" spans="1:8">
      <c r="B16" s="155"/>
      <c r="C16" s="155"/>
      <c r="D16" s="155"/>
      <c r="F16" s="142" t="s">
        <v>206</v>
      </c>
      <c r="G16" s="142" t="s">
        <v>170</v>
      </c>
      <c r="H16" t="s">
        <v>207</v>
      </c>
    </row>
    <row r="17" spans="2:8">
      <c r="B17" s="155"/>
      <c r="C17" s="155"/>
      <c r="D17" s="155"/>
      <c r="F17" s="147" t="s">
        <v>208</v>
      </c>
      <c r="G17" s="147"/>
      <c r="H17" s="147"/>
    </row>
    <row r="18" spans="2:8">
      <c r="B18" s="155"/>
      <c r="C18" s="155"/>
      <c r="D18" s="155"/>
      <c r="F18" s="142" t="s">
        <v>209</v>
      </c>
      <c r="G18" s="142" t="s">
        <v>137</v>
      </c>
      <c r="H18" t="s">
        <v>244</v>
      </c>
    </row>
    <row r="19" spans="2:8">
      <c r="B19" s="155"/>
      <c r="C19" s="155"/>
      <c r="D19" s="155"/>
      <c r="F19" s="142" t="s">
        <v>210</v>
      </c>
      <c r="G19" s="142" t="s">
        <v>211</v>
      </c>
      <c r="H19" t="s">
        <v>245</v>
      </c>
    </row>
    <row r="20" spans="2:8">
      <c r="B20" s="155"/>
      <c r="C20" s="155"/>
      <c r="D20" s="155"/>
      <c r="F20" s="146" t="s">
        <v>212</v>
      </c>
      <c r="G20" s="146"/>
      <c r="H20" s="146"/>
    </row>
    <row r="21" spans="2:8">
      <c r="B21" s="155"/>
      <c r="C21" s="155"/>
      <c r="D21" s="155"/>
      <c r="F21" s="142" t="s">
        <v>213</v>
      </c>
      <c r="G21" s="142" t="s">
        <v>34</v>
      </c>
      <c r="H21" t="s">
        <v>246</v>
      </c>
    </row>
    <row r="22" spans="2:8">
      <c r="B22" s="155"/>
      <c r="C22" s="155"/>
      <c r="D22" s="155"/>
      <c r="F22" s="142" t="s">
        <v>214</v>
      </c>
      <c r="G22" s="142" t="s">
        <v>185</v>
      </c>
      <c r="H22" t="s">
        <v>247</v>
      </c>
    </row>
    <row r="23" spans="2:8">
      <c r="B23" s="155"/>
      <c r="C23" s="155"/>
      <c r="D23" s="155"/>
      <c r="F23" s="142" t="s">
        <v>215</v>
      </c>
      <c r="G23" s="142" t="s">
        <v>172</v>
      </c>
      <c r="H23" t="s">
        <v>248</v>
      </c>
    </row>
    <row r="24" spans="2:8">
      <c r="B24" s="155"/>
      <c r="C24" s="155"/>
      <c r="D24" s="155"/>
      <c r="F24" s="142" t="s">
        <v>216</v>
      </c>
      <c r="G24" s="142" t="s">
        <v>217</v>
      </c>
      <c r="H24" t="s">
        <v>218</v>
      </c>
    </row>
    <row r="25" spans="2:8">
      <c r="B25" s="155"/>
      <c r="C25" s="155"/>
      <c r="D25" s="155"/>
      <c r="F25" s="145" t="s">
        <v>227</v>
      </c>
      <c r="G25" s="145"/>
      <c r="H25" s="145"/>
    </row>
    <row r="26" spans="2:8">
      <c r="B26" s="155"/>
      <c r="C26" s="155"/>
      <c r="D26" s="155"/>
      <c r="F26" s="142" t="s">
        <v>198</v>
      </c>
      <c r="G26" s="142" t="s">
        <v>175</v>
      </c>
      <c r="H26" t="s">
        <v>219</v>
      </c>
    </row>
    <row r="27" spans="2:8">
      <c r="B27" s="155"/>
      <c r="C27" s="155"/>
      <c r="D27" s="155"/>
      <c r="F27" s="142" t="s">
        <v>220</v>
      </c>
      <c r="G27" s="142" t="s">
        <v>221</v>
      </c>
      <c r="H27" t="s">
        <v>222</v>
      </c>
    </row>
    <row r="28" spans="2:8">
      <c r="B28" s="155"/>
      <c r="C28" s="155"/>
      <c r="D28" s="155"/>
      <c r="F28" s="142" t="s">
        <v>223</v>
      </c>
      <c r="G28" s="142" t="s">
        <v>224</v>
      </c>
      <c r="H28" t="s">
        <v>225</v>
      </c>
    </row>
    <row r="29" spans="2:8">
      <c r="B29" s="155"/>
      <c r="C29" s="155"/>
      <c r="D29" s="155"/>
    </row>
    <row r="30" spans="2:8">
      <c r="B30" s="143"/>
      <c r="C30" s="143"/>
      <c r="D30" s="143"/>
    </row>
    <row r="33" spans="2:3">
      <c r="B33" s="8"/>
      <c r="C33" s="144"/>
    </row>
  </sheetData>
  <mergeCells count="2">
    <mergeCell ref="B6:D8"/>
    <mergeCell ref="B12:D29"/>
  </mergeCells>
  <pageMargins left="0.78740157480314965" right="0.78740157480314965" top="1.3779527559055118" bottom="0.59055118110236227" header="0.39370078740157483" footer="0.31496062992125984"/>
  <pageSetup paperSize="9" orientation="portrait" r:id="rId1"/>
  <headerFooter scaleWithDoc="0">
    <oddHeader>&amp;L&amp;G</oddHead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31"/>
  <dimension ref="B3:M44"/>
  <sheetViews>
    <sheetView showGridLines="0" zoomScaleNormal="100" workbookViewId="0">
      <selection activeCell="B45" sqref="B45"/>
    </sheetView>
  </sheetViews>
  <sheetFormatPr defaultRowHeight="13.2"/>
  <sheetData>
    <row r="3" spans="2:13" ht="12.75" customHeight="1"/>
    <row r="6" spans="2:13" ht="12.6" customHeight="1">
      <c r="B6" s="156" t="s">
        <v>268</v>
      </c>
      <c r="C6" s="157"/>
      <c r="D6" s="157"/>
      <c r="E6" s="157"/>
      <c r="F6" s="157"/>
      <c r="G6" s="157"/>
      <c r="H6" s="157"/>
      <c r="I6" s="157"/>
      <c r="J6" s="157"/>
      <c r="K6" s="157"/>
      <c r="L6" s="157"/>
      <c r="M6" s="157"/>
    </row>
    <row r="7" spans="2:13">
      <c r="B7" s="157"/>
      <c r="C7" s="157"/>
      <c r="D7" s="157"/>
      <c r="E7" s="157"/>
      <c r="F7" s="157"/>
      <c r="G7" s="157"/>
      <c r="H7" s="157"/>
      <c r="I7" s="157"/>
      <c r="J7" s="157"/>
      <c r="K7" s="157"/>
      <c r="L7" s="157"/>
      <c r="M7" s="157"/>
    </row>
    <row r="8" spans="2:13">
      <c r="B8" s="157"/>
      <c r="C8" s="157"/>
      <c r="D8" s="157"/>
      <c r="E8" s="157"/>
      <c r="F8" s="157"/>
      <c r="G8" s="157"/>
      <c r="H8" s="157"/>
      <c r="I8" s="157"/>
      <c r="J8" s="157"/>
      <c r="K8" s="157"/>
      <c r="L8" s="157"/>
      <c r="M8" s="157"/>
    </row>
    <row r="9" spans="2:13">
      <c r="B9" s="157"/>
      <c r="C9" s="157"/>
      <c r="D9" s="157"/>
      <c r="E9" s="157"/>
      <c r="F9" s="157"/>
      <c r="G9" s="157"/>
      <c r="H9" s="157"/>
      <c r="I9" s="157"/>
      <c r="J9" s="157"/>
      <c r="K9" s="157"/>
      <c r="L9" s="157"/>
      <c r="M9" s="157"/>
    </row>
    <row r="10" spans="2:13">
      <c r="B10" s="157"/>
      <c r="C10" s="157"/>
      <c r="D10" s="157"/>
      <c r="E10" s="157"/>
      <c r="F10" s="157"/>
      <c r="G10" s="157"/>
      <c r="H10" s="157"/>
      <c r="I10" s="157"/>
      <c r="J10" s="157"/>
      <c r="K10" s="157"/>
      <c r="L10" s="157"/>
      <c r="M10" s="157"/>
    </row>
    <row r="11" spans="2:13">
      <c r="B11" s="157"/>
      <c r="C11" s="157"/>
      <c r="D11" s="157"/>
      <c r="E11" s="157"/>
      <c r="F11" s="157"/>
      <c r="G11" s="157"/>
      <c r="H11" s="157"/>
      <c r="I11" s="157"/>
      <c r="J11" s="157"/>
      <c r="K11" s="157"/>
      <c r="L11" s="157"/>
      <c r="M11" s="157"/>
    </row>
    <row r="12" spans="2:13">
      <c r="B12" s="157"/>
      <c r="C12" s="157"/>
      <c r="D12" s="157"/>
      <c r="E12" s="157"/>
      <c r="F12" s="157"/>
      <c r="G12" s="157"/>
      <c r="H12" s="157"/>
      <c r="I12" s="157"/>
      <c r="J12" s="157"/>
      <c r="K12" s="157"/>
      <c r="L12" s="157"/>
      <c r="M12" s="157"/>
    </row>
    <row r="13" spans="2:13">
      <c r="B13" s="157"/>
      <c r="C13" s="157"/>
      <c r="D13" s="157"/>
      <c r="E13" s="157"/>
      <c r="F13" s="157"/>
      <c r="G13" s="157"/>
      <c r="H13" s="157"/>
      <c r="I13" s="157"/>
      <c r="J13" s="157"/>
      <c r="K13" s="157"/>
      <c r="L13" s="157"/>
      <c r="M13" s="157"/>
    </row>
    <row r="14" spans="2:13">
      <c r="B14" s="157"/>
      <c r="C14" s="157"/>
      <c r="D14" s="157"/>
      <c r="E14" s="157"/>
      <c r="F14" s="157"/>
      <c r="G14" s="157"/>
      <c r="H14" s="157"/>
      <c r="I14" s="157"/>
      <c r="J14" s="157"/>
      <c r="K14" s="157"/>
      <c r="L14" s="157"/>
      <c r="M14" s="157"/>
    </row>
    <row r="15" spans="2:13">
      <c r="B15" s="157"/>
      <c r="C15" s="157"/>
      <c r="D15" s="157"/>
      <c r="E15" s="157"/>
      <c r="F15" s="157"/>
      <c r="G15" s="157"/>
      <c r="H15" s="157"/>
      <c r="I15" s="157"/>
      <c r="J15" s="157"/>
      <c r="K15" s="157"/>
      <c r="L15" s="157"/>
      <c r="M15" s="157"/>
    </row>
    <row r="16" spans="2:13">
      <c r="B16" s="157"/>
      <c r="C16" s="157"/>
      <c r="D16" s="157"/>
      <c r="E16" s="157"/>
      <c r="F16" s="157"/>
      <c r="G16" s="157"/>
      <c r="H16" s="157"/>
      <c r="I16" s="157"/>
      <c r="J16" s="157"/>
      <c r="K16" s="157"/>
      <c r="L16" s="157"/>
      <c r="M16" s="157"/>
    </row>
    <row r="17" spans="2:13">
      <c r="B17" s="157"/>
      <c r="C17" s="157"/>
      <c r="D17" s="157"/>
      <c r="E17" s="157"/>
      <c r="F17" s="157"/>
      <c r="G17" s="157"/>
      <c r="H17" s="157"/>
      <c r="I17" s="157"/>
      <c r="J17" s="157"/>
      <c r="K17" s="157"/>
      <c r="L17" s="157"/>
      <c r="M17" s="157"/>
    </row>
    <row r="18" spans="2:13">
      <c r="B18" s="157"/>
      <c r="C18" s="157"/>
      <c r="D18" s="157"/>
      <c r="E18" s="157"/>
      <c r="F18" s="157"/>
      <c r="G18" s="157"/>
      <c r="H18" s="157"/>
      <c r="I18" s="157"/>
      <c r="J18" s="157"/>
      <c r="K18" s="157"/>
      <c r="L18" s="157"/>
      <c r="M18" s="157"/>
    </row>
    <row r="19" spans="2:13">
      <c r="B19" s="157"/>
      <c r="C19" s="157"/>
      <c r="D19" s="157"/>
      <c r="E19" s="157"/>
      <c r="F19" s="157"/>
      <c r="G19" s="157"/>
      <c r="H19" s="157"/>
      <c r="I19" s="157"/>
      <c r="J19" s="157"/>
      <c r="K19" s="157"/>
      <c r="L19" s="157"/>
      <c r="M19" s="157"/>
    </row>
    <row r="20" spans="2:13">
      <c r="B20" s="157"/>
      <c r="C20" s="157"/>
      <c r="D20" s="157"/>
      <c r="E20" s="157"/>
      <c r="F20" s="157"/>
      <c r="G20" s="157"/>
      <c r="H20" s="157"/>
      <c r="I20" s="157"/>
      <c r="J20" s="157"/>
      <c r="K20" s="157"/>
      <c r="L20" s="157"/>
      <c r="M20" s="157"/>
    </row>
    <row r="21" spans="2:13">
      <c r="B21" s="157"/>
      <c r="C21" s="157"/>
      <c r="D21" s="157"/>
      <c r="E21" s="157"/>
      <c r="F21" s="157"/>
      <c r="G21" s="157"/>
      <c r="H21" s="157"/>
      <c r="I21" s="157"/>
      <c r="J21" s="157"/>
      <c r="K21" s="157"/>
      <c r="L21" s="157"/>
      <c r="M21" s="157"/>
    </row>
    <row r="22" spans="2:13">
      <c r="B22" s="157"/>
      <c r="C22" s="157"/>
      <c r="D22" s="157"/>
      <c r="E22" s="157"/>
      <c r="F22" s="157"/>
      <c r="G22" s="157"/>
      <c r="H22" s="157"/>
      <c r="I22" s="157"/>
      <c r="J22" s="157"/>
      <c r="K22" s="157"/>
      <c r="L22" s="157"/>
      <c r="M22" s="157"/>
    </row>
    <row r="23" spans="2:13">
      <c r="B23" s="157"/>
      <c r="C23" s="157"/>
      <c r="D23" s="157"/>
      <c r="E23" s="157"/>
      <c r="F23" s="157"/>
      <c r="G23" s="157"/>
      <c r="H23" s="157"/>
      <c r="I23" s="157"/>
      <c r="J23" s="157"/>
      <c r="K23" s="157"/>
      <c r="L23" s="157"/>
      <c r="M23" s="157"/>
    </row>
    <row r="24" spans="2:13">
      <c r="B24" s="157"/>
      <c r="C24" s="157"/>
      <c r="D24" s="157"/>
      <c r="E24" s="157"/>
      <c r="F24" s="157"/>
      <c r="G24" s="157"/>
      <c r="H24" s="157"/>
      <c r="I24" s="157"/>
      <c r="J24" s="157"/>
      <c r="K24" s="157"/>
      <c r="L24" s="157"/>
      <c r="M24" s="157"/>
    </row>
    <row r="25" spans="2:13">
      <c r="B25" s="157"/>
      <c r="C25" s="157"/>
      <c r="D25" s="157"/>
      <c r="E25" s="157"/>
      <c r="F25" s="157"/>
      <c r="G25" s="157"/>
      <c r="H25" s="157"/>
      <c r="I25" s="157"/>
      <c r="J25" s="157"/>
      <c r="K25" s="157"/>
      <c r="L25" s="157"/>
      <c r="M25" s="157"/>
    </row>
    <row r="26" spans="2:13">
      <c r="B26" s="157"/>
      <c r="C26" s="157"/>
      <c r="D26" s="157"/>
      <c r="E26" s="157"/>
      <c r="F26" s="157"/>
      <c r="G26" s="157"/>
      <c r="H26" s="157"/>
      <c r="I26" s="157"/>
      <c r="J26" s="157"/>
      <c r="K26" s="157"/>
      <c r="L26" s="157"/>
      <c r="M26" s="157"/>
    </row>
    <row r="27" spans="2:13">
      <c r="B27" s="157"/>
      <c r="C27" s="157"/>
      <c r="D27" s="157"/>
      <c r="E27" s="157"/>
      <c r="F27" s="157"/>
      <c r="G27" s="157"/>
      <c r="H27" s="157"/>
      <c r="I27" s="157"/>
      <c r="J27" s="157"/>
      <c r="K27" s="157"/>
      <c r="L27" s="157"/>
      <c r="M27" s="157"/>
    </row>
    <row r="28" spans="2:13">
      <c r="B28" s="157"/>
      <c r="C28" s="157"/>
      <c r="D28" s="157"/>
      <c r="E28" s="157"/>
      <c r="F28" s="157"/>
      <c r="G28" s="157"/>
      <c r="H28" s="157"/>
      <c r="I28" s="157"/>
      <c r="J28" s="157"/>
      <c r="K28" s="157"/>
      <c r="L28" s="157"/>
      <c r="M28" s="157"/>
    </row>
    <row r="29" spans="2:13">
      <c r="B29" s="157"/>
      <c r="C29" s="157"/>
      <c r="D29" s="157"/>
      <c r="E29" s="157"/>
      <c r="F29" s="157"/>
      <c r="G29" s="157"/>
      <c r="H29" s="157"/>
      <c r="I29" s="157"/>
      <c r="J29" s="157"/>
      <c r="K29" s="157"/>
      <c r="L29" s="157"/>
      <c r="M29" s="157"/>
    </row>
    <row r="30" spans="2:13">
      <c r="B30" s="157"/>
      <c r="C30" s="157"/>
      <c r="D30" s="157"/>
      <c r="E30" s="157"/>
      <c r="F30" s="157"/>
      <c r="G30" s="157"/>
      <c r="H30" s="157"/>
      <c r="I30" s="157"/>
      <c r="J30" s="157"/>
      <c r="K30" s="157"/>
      <c r="L30" s="157"/>
      <c r="M30" s="157"/>
    </row>
    <row r="31" spans="2:13">
      <c r="B31" s="157"/>
      <c r="C31" s="157"/>
      <c r="D31" s="157"/>
      <c r="E31" s="157"/>
      <c r="F31" s="157"/>
      <c r="G31" s="157"/>
      <c r="H31" s="157"/>
      <c r="I31" s="157"/>
      <c r="J31" s="157"/>
      <c r="K31" s="157"/>
      <c r="L31" s="157"/>
      <c r="M31" s="157"/>
    </row>
    <row r="32" spans="2:13">
      <c r="B32" s="157"/>
      <c r="C32" s="157"/>
      <c r="D32" s="157"/>
      <c r="E32" s="157"/>
      <c r="F32" s="157"/>
      <c r="G32" s="157"/>
      <c r="H32" s="157"/>
      <c r="I32" s="157"/>
      <c r="J32" s="157"/>
      <c r="K32" s="157"/>
      <c r="L32" s="157"/>
      <c r="M32" s="157"/>
    </row>
    <row r="33" spans="2:13">
      <c r="B33" s="157"/>
      <c r="C33" s="157"/>
      <c r="D33" s="157"/>
      <c r="E33" s="157"/>
      <c r="F33" s="157"/>
      <c r="G33" s="157"/>
      <c r="H33" s="157"/>
      <c r="I33" s="157"/>
      <c r="J33" s="157"/>
      <c r="K33" s="157"/>
      <c r="L33" s="157"/>
      <c r="M33" s="157"/>
    </row>
    <row r="34" spans="2:13">
      <c r="B34" s="157"/>
      <c r="C34" s="157"/>
      <c r="D34" s="157"/>
      <c r="E34" s="157"/>
      <c r="F34" s="157"/>
      <c r="G34" s="157"/>
      <c r="H34" s="157"/>
      <c r="I34" s="157"/>
      <c r="J34" s="157"/>
      <c r="K34" s="157"/>
      <c r="L34" s="157"/>
      <c r="M34" s="157"/>
    </row>
    <row r="35" spans="2:13">
      <c r="B35" s="157"/>
      <c r="C35" s="157"/>
      <c r="D35" s="157"/>
      <c r="E35" s="157"/>
      <c r="F35" s="157"/>
      <c r="G35" s="157"/>
      <c r="H35" s="157"/>
      <c r="I35" s="157"/>
      <c r="J35" s="157"/>
      <c r="K35" s="157"/>
      <c r="L35" s="157"/>
      <c r="M35" s="157"/>
    </row>
    <row r="36" spans="2:13">
      <c r="B36" s="157"/>
      <c r="C36" s="157"/>
      <c r="D36" s="157"/>
      <c r="E36" s="157"/>
      <c r="F36" s="157"/>
      <c r="G36" s="157"/>
      <c r="H36" s="157"/>
      <c r="I36" s="157"/>
      <c r="J36" s="157"/>
      <c r="K36" s="157"/>
      <c r="L36" s="157"/>
      <c r="M36" s="157"/>
    </row>
    <row r="37" spans="2:13">
      <c r="B37" s="157"/>
      <c r="C37" s="157"/>
      <c r="D37" s="157"/>
      <c r="E37" s="157"/>
      <c r="F37" s="157"/>
      <c r="G37" s="157"/>
      <c r="H37" s="157"/>
      <c r="I37" s="157"/>
      <c r="J37" s="157"/>
      <c r="K37" s="157"/>
      <c r="L37" s="157"/>
      <c r="M37" s="157"/>
    </row>
    <row r="38" spans="2:13">
      <c r="B38" s="157"/>
      <c r="C38" s="157"/>
      <c r="D38" s="157"/>
      <c r="E38" s="157"/>
      <c r="F38" s="157"/>
      <c r="G38" s="157"/>
      <c r="H38" s="157"/>
      <c r="I38" s="157"/>
      <c r="J38" s="157"/>
      <c r="K38" s="157"/>
      <c r="L38" s="157"/>
      <c r="M38" s="157"/>
    </row>
    <row r="39" spans="2:13">
      <c r="B39" s="157"/>
      <c r="C39" s="157"/>
      <c r="D39" s="157"/>
      <c r="E39" s="157"/>
      <c r="F39" s="157"/>
      <c r="G39" s="157"/>
      <c r="H39" s="157"/>
      <c r="I39" s="157"/>
      <c r="J39" s="157"/>
      <c r="K39" s="157"/>
      <c r="L39" s="157"/>
      <c r="M39" s="157"/>
    </row>
    <row r="40" spans="2:13">
      <c r="B40" s="157"/>
      <c r="C40" s="157"/>
      <c r="D40" s="157"/>
      <c r="E40" s="157"/>
      <c r="F40" s="157"/>
      <c r="G40" s="157"/>
      <c r="H40" s="157"/>
      <c r="I40" s="157"/>
      <c r="J40" s="157"/>
      <c r="K40" s="157"/>
      <c r="L40" s="157"/>
      <c r="M40" s="157"/>
    </row>
    <row r="41" spans="2:13">
      <c r="B41" s="157"/>
      <c r="C41" s="157"/>
      <c r="D41" s="157"/>
      <c r="E41" s="157"/>
      <c r="F41" s="157"/>
      <c r="G41" s="157"/>
      <c r="H41" s="157"/>
      <c r="I41" s="157"/>
      <c r="J41" s="157"/>
      <c r="K41" s="157"/>
      <c r="L41" s="157"/>
      <c r="M41" s="157"/>
    </row>
    <row r="42" spans="2:13">
      <c r="B42" s="157"/>
      <c r="C42" s="157"/>
      <c r="D42" s="157"/>
      <c r="E42" s="157"/>
      <c r="F42" s="157"/>
      <c r="G42" s="157"/>
      <c r="H42" s="157"/>
      <c r="I42" s="157"/>
      <c r="J42" s="157"/>
      <c r="K42" s="157"/>
      <c r="L42" s="157"/>
      <c r="M42" s="157"/>
    </row>
    <row r="43" spans="2:13">
      <c r="B43" s="157"/>
      <c r="C43" s="157"/>
      <c r="D43" s="157"/>
      <c r="E43" s="157"/>
      <c r="F43" s="157"/>
      <c r="G43" s="157"/>
      <c r="H43" s="157"/>
      <c r="I43" s="157"/>
      <c r="J43" s="157"/>
      <c r="K43" s="157"/>
      <c r="L43" s="157"/>
      <c r="M43" s="157"/>
    </row>
    <row r="44" spans="2:13">
      <c r="B44" s="157"/>
      <c r="C44" s="157"/>
      <c r="D44" s="157"/>
      <c r="E44" s="157"/>
      <c r="F44" s="157"/>
      <c r="G44" s="157"/>
      <c r="H44" s="157"/>
      <c r="I44" s="157"/>
      <c r="J44" s="157"/>
      <c r="K44" s="157"/>
      <c r="L44" s="157"/>
      <c r="M44" s="157"/>
    </row>
  </sheetData>
  <mergeCells count="1">
    <mergeCell ref="B6:M44"/>
  </mergeCells>
  <pageMargins left="0.78740157480314965" right="0.78740157480314965" top="1.3779527559055118" bottom="0.59055118110236227" header="0.39370078740157483" footer="0.31496062992125984"/>
  <pageSetup paperSize="9" orientation="portrait" r:id="rId1"/>
  <headerFooter scaleWithDoc="0">
    <oddHeader>&amp;L&amp;G</oddHeader>
  </headerFooter>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32">
    <tabColor rgb="FF6F8F83"/>
  </sheetPr>
  <dimension ref="A1:L14"/>
  <sheetViews>
    <sheetView showGridLines="0" zoomScaleNormal="100" workbookViewId="0">
      <selection activeCell="H23" sqref="H23"/>
    </sheetView>
  </sheetViews>
  <sheetFormatPr defaultRowHeight="13.2"/>
  <cols>
    <col min="2" max="2" width="30.5546875" bestFit="1" customWidth="1"/>
    <col min="5" max="5" width="2.77734375" customWidth="1"/>
    <col min="8" max="8" width="30.5546875" bestFit="1" customWidth="1"/>
    <col min="11" max="11" width="2.77734375" customWidth="1"/>
  </cols>
  <sheetData>
    <row r="1" spans="1:12" ht="13.8">
      <c r="A1" s="48" t="s">
        <v>183</v>
      </c>
      <c r="C1" s="50"/>
      <c r="D1" s="50"/>
      <c r="I1" s="50"/>
      <c r="J1" s="50"/>
    </row>
    <row r="2" spans="1:12" ht="13.8">
      <c r="A2" s="49" t="s">
        <v>184</v>
      </c>
    </row>
    <row r="4" spans="1:12">
      <c r="B4" s="5" t="s">
        <v>178</v>
      </c>
      <c r="H4" s="5" t="s">
        <v>178</v>
      </c>
    </row>
    <row r="5" spans="1:12">
      <c r="B5" s="55"/>
      <c r="C5" s="55"/>
      <c r="D5" s="108"/>
      <c r="E5" s="108"/>
      <c r="F5" s="108"/>
      <c r="H5" s="55"/>
      <c r="I5" s="108"/>
      <c r="J5" s="108"/>
      <c r="K5" s="108"/>
      <c r="L5" s="108"/>
    </row>
    <row r="6" spans="1:12" ht="39.6">
      <c r="A6" s="50"/>
      <c r="B6" s="120"/>
      <c r="C6" s="117">
        <v>2019</v>
      </c>
      <c r="D6" s="117">
        <v>2020</v>
      </c>
      <c r="E6" s="117"/>
      <c r="F6" s="76" t="s">
        <v>12</v>
      </c>
      <c r="G6" s="50"/>
      <c r="H6" s="120"/>
      <c r="I6" s="117" t="s">
        <v>239</v>
      </c>
      <c r="J6" s="117" t="s">
        <v>243</v>
      </c>
      <c r="K6" s="117"/>
      <c r="L6" s="76" t="s">
        <v>12</v>
      </c>
    </row>
    <row r="7" spans="1:12" ht="13.8">
      <c r="A7" s="50"/>
      <c r="B7" s="65" t="s">
        <v>46</v>
      </c>
      <c r="C7" s="66">
        <v>4386.3691520212269</v>
      </c>
      <c r="D7" s="66">
        <v>3759.6380061373361</v>
      </c>
      <c r="E7" s="67" t="s">
        <v>184</v>
      </c>
      <c r="F7" s="122">
        <v>-14.2881532347795</v>
      </c>
      <c r="G7" s="50"/>
      <c r="H7" s="65" t="s">
        <v>46</v>
      </c>
      <c r="I7" s="66">
        <v>1082.8683285582922</v>
      </c>
      <c r="J7" s="66">
        <v>783.36076142437798</v>
      </c>
      <c r="K7" s="67" t="s">
        <v>184</v>
      </c>
      <c r="L7" s="122">
        <v>-27.658724448305939</v>
      </c>
    </row>
    <row r="8" spans="1:12" ht="13.8">
      <c r="A8" s="50"/>
      <c r="B8" s="59" t="s">
        <v>34</v>
      </c>
      <c r="C8" s="60">
        <v>2122.7209356728681</v>
      </c>
      <c r="D8" s="60">
        <v>1411.5741861380629</v>
      </c>
      <c r="E8" s="61" t="s">
        <v>184</v>
      </c>
      <c r="F8" s="123">
        <v>-33.50165994897408</v>
      </c>
      <c r="G8" s="50"/>
      <c r="H8" s="59" t="s">
        <v>34</v>
      </c>
      <c r="I8" s="60">
        <v>590.07116888370615</v>
      </c>
      <c r="J8" s="60">
        <v>515.86412736590114</v>
      </c>
      <c r="K8" s="61" t="s">
        <v>184</v>
      </c>
      <c r="L8" s="123">
        <v>-12.57594768749497</v>
      </c>
    </row>
    <row r="9" spans="1:12" ht="13.8">
      <c r="A9" s="50"/>
      <c r="B9" s="62" t="s">
        <v>35</v>
      </c>
      <c r="C9" s="63">
        <v>325.96458294356682</v>
      </c>
      <c r="D9" s="63">
        <v>301.93758576142193</v>
      </c>
      <c r="E9" s="64" t="s">
        <v>184</v>
      </c>
      <c r="F9" s="124">
        <v>-7.3710453341811704</v>
      </c>
      <c r="G9" s="50"/>
      <c r="H9" s="62" t="s">
        <v>35</v>
      </c>
      <c r="I9" s="63">
        <v>83.346440231782069</v>
      </c>
      <c r="J9" s="63">
        <v>83.972397199193111</v>
      </c>
      <c r="K9" s="64" t="s">
        <v>183</v>
      </c>
      <c r="L9" s="124">
        <v>0.75103023676870162</v>
      </c>
    </row>
    <row r="10" spans="1:12" ht="13.8">
      <c r="A10" s="50"/>
      <c r="B10" s="62" t="s">
        <v>39</v>
      </c>
      <c r="C10" s="63">
        <v>1269.1914465131938</v>
      </c>
      <c r="D10" s="63">
        <v>1773.2318638153997</v>
      </c>
      <c r="E10" s="64" t="s">
        <v>183</v>
      </c>
      <c r="F10" s="124">
        <v>39.713505687966858</v>
      </c>
      <c r="G10" s="50"/>
      <c r="H10" s="62" t="s">
        <v>39</v>
      </c>
      <c r="I10" s="63">
        <v>268.74752092597595</v>
      </c>
      <c r="J10" s="63">
        <v>138.72764355876814</v>
      </c>
      <c r="K10" s="64" t="s">
        <v>184</v>
      </c>
      <c r="L10" s="124">
        <v>-48.379935531766485</v>
      </c>
    </row>
    <row r="11" spans="1:12" ht="13.8">
      <c r="A11" s="50"/>
      <c r="B11" s="3" t="s">
        <v>139</v>
      </c>
      <c r="C11" s="63">
        <v>870.92004601319354</v>
      </c>
      <c r="D11" s="63">
        <v>896.11522459539958</v>
      </c>
      <c r="E11" s="64" t="s">
        <v>183</v>
      </c>
      <c r="F11" s="124">
        <v>2.8929381861793058</v>
      </c>
      <c r="G11" s="50"/>
      <c r="H11" s="3" t="s">
        <v>139</v>
      </c>
      <c r="I11" s="63">
        <v>245.26671293597605</v>
      </c>
      <c r="J11" s="63">
        <v>268.70155078876849</v>
      </c>
      <c r="K11" s="64" t="s">
        <v>183</v>
      </c>
      <c r="L11" s="124">
        <v>9.5548383114303128</v>
      </c>
    </row>
    <row r="12" spans="1:12" ht="13.8">
      <c r="A12" s="50"/>
      <c r="B12" s="3" t="s">
        <v>140</v>
      </c>
      <c r="C12" s="63">
        <v>398.27140050000025</v>
      </c>
      <c r="D12" s="63">
        <v>877.1166392199998</v>
      </c>
      <c r="E12" s="64" t="s">
        <v>183</v>
      </c>
      <c r="F12" s="125">
        <v>120.23088730921798</v>
      </c>
      <c r="G12" s="50"/>
      <c r="H12" s="3" t="s">
        <v>140</v>
      </c>
      <c r="I12" s="63">
        <v>23.480807989999903</v>
      </c>
      <c r="J12" s="63">
        <v>-129.97390723000035</v>
      </c>
      <c r="K12" s="64" t="s">
        <v>183</v>
      </c>
      <c r="L12" s="125" t="s">
        <v>48</v>
      </c>
    </row>
    <row r="13" spans="1:12" ht="13.8">
      <c r="A13" s="50"/>
      <c r="B13" s="65" t="s">
        <v>130</v>
      </c>
      <c r="C13" s="66">
        <v>668.49218689159818</v>
      </c>
      <c r="D13" s="66">
        <v>272.89437042245146</v>
      </c>
      <c r="E13" s="67" t="s">
        <v>184</v>
      </c>
      <c r="F13" s="122">
        <v>-59.177627536475065</v>
      </c>
      <c r="G13" s="50"/>
      <c r="H13" s="65" t="s">
        <v>130</v>
      </c>
      <c r="I13" s="66">
        <v>140.70319851682811</v>
      </c>
      <c r="J13" s="66">
        <v>44.796593300515653</v>
      </c>
      <c r="K13" s="67" t="s">
        <v>184</v>
      </c>
      <c r="L13" s="122">
        <v>-68.162348992259766</v>
      </c>
    </row>
    <row r="14" spans="1:12">
      <c r="B14" s="6" t="s">
        <v>255</v>
      </c>
      <c r="H14" s="6" t="s">
        <v>255</v>
      </c>
    </row>
  </sheetData>
  <conditionalFormatting sqref="F7:F13 B7:D13 I7:L13">
    <cfRule type="expression" dxfId="171" priority="11">
      <formula>MOD(ROW(),2)=0</formula>
    </cfRule>
  </conditionalFormatting>
  <conditionalFormatting sqref="K7:K13">
    <cfRule type="cellIs" dxfId="170" priority="9" operator="equal">
      <formula>$A$1</formula>
    </cfRule>
    <cfRule type="cellIs" dxfId="169" priority="10" operator="equal">
      <formula>$A$2</formula>
    </cfRule>
  </conditionalFormatting>
  <conditionalFormatting sqref="E7:E13">
    <cfRule type="expression" dxfId="168" priority="8">
      <formula>MOD(ROW(),2)=0</formula>
    </cfRule>
  </conditionalFormatting>
  <conditionalFormatting sqref="E7:E13">
    <cfRule type="cellIs" dxfId="167" priority="6" operator="equal">
      <formula>$A$1</formula>
    </cfRule>
    <cfRule type="cellIs" dxfId="166" priority="7" operator="equal">
      <formula>$A$2</formula>
    </cfRule>
  </conditionalFormatting>
  <conditionalFormatting sqref="F7:F13">
    <cfRule type="cellIs" dxfId="165" priority="4" operator="lessThan">
      <formula>0</formula>
    </cfRule>
    <cfRule type="cellIs" dxfId="164" priority="5" operator="greaterThan">
      <formula>0</formula>
    </cfRule>
  </conditionalFormatting>
  <conditionalFormatting sqref="L7:L13">
    <cfRule type="cellIs" dxfId="163" priority="2" operator="lessThan">
      <formula>0</formula>
    </cfRule>
    <cfRule type="cellIs" dxfId="162" priority="3" operator="greaterThan">
      <formula>0</formula>
    </cfRule>
  </conditionalFormatting>
  <conditionalFormatting sqref="H7:H13">
    <cfRule type="expression" dxfId="161" priority="1">
      <formula>MOD(ROW(),2)=0</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35">
    <tabColor rgb="FF6F8F83"/>
  </sheetPr>
  <dimension ref="A1:L22"/>
  <sheetViews>
    <sheetView showGridLines="0" zoomScaleNormal="100" workbookViewId="0">
      <selection activeCell="B1" sqref="B1"/>
    </sheetView>
  </sheetViews>
  <sheetFormatPr defaultRowHeight="13.2"/>
  <cols>
    <col min="1" max="1" width="9.21875" style="50"/>
    <col min="2" max="2" width="21.77734375" customWidth="1"/>
    <col min="5" max="5" width="3.5546875" customWidth="1"/>
    <col min="8" max="8" width="18.77734375" bestFit="1" customWidth="1"/>
    <col min="11" max="11" width="3.5546875" customWidth="1"/>
  </cols>
  <sheetData>
    <row r="1" spans="1:12" ht="13.8">
      <c r="A1" s="48" t="s">
        <v>183</v>
      </c>
      <c r="C1" s="50"/>
      <c r="D1" s="50"/>
    </row>
    <row r="2" spans="1:12" ht="13.8">
      <c r="A2" s="49" t="s">
        <v>184</v>
      </c>
      <c r="B2" s="50"/>
      <c r="C2" s="50"/>
      <c r="D2" s="50"/>
      <c r="E2" s="50"/>
      <c r="F2" s="50"/>
      <c r="G2" s="50"/>
      <c r="H2" s="50"/>
      <c r="I2" s="50"/>
      <c r="J2" s="50"/>
      <c r="K2" s="50"/>
    </row>
    <row r="4" spans="1:12">
      <c r="B4" s="5" t="s">
        <v>34</v>
      </c>
      <c r="H4" s="5" t="s">
        <v>35</v>
      </c>
    </row>
    <row r="5" spans="1:12" s="56" customFormat="1" ht="39.6">
      <c r="A5" s="72"/>
      <c r="B5" s="121" t="s">
        <v>13</v>
      </c>
      <c r="C5" s="117">
        <v>2019</v>
      </c>
      <c r="D5" s="117">
        <v>2020</v>
      </c>
      <c r="E5" s="117"/>
      <c r="F5" s="76" t="s">
        <v>12</v>
      </c>
      <c r="G5" s="50"/>
      <c r="H5" s="121" t="s">
        <v>13</v>
      </c>
      <c r="I5" s="117">
        <v>2019</v>
      </c>
      <c r="J5" s="117">
        <v>2020</v>
      </c>
      <c r="K5" s="117"/>
      <c r="L5" s="76" t="s">
        <v>12</v>
      </c>
    </row>
    <row r="6" spans="1:12" ht="13.8">
      <c r="B6" t="s">
        <v>142</v>
      </c>
      <c r="C6" s="70">
        <v>2122.7209356728681</v>
      </c>
      <c r="D6" s="70">
        <v>1411.5741861380629</v>
      </c>
      <c r="E6" s="71" t="s">
        <v>184</v>
      </c>
      <c r="F6" s="111">
        <v>-33.50165994897408</v>
      </c>
      <c r="G6" s="50"/>
      <c r="H6" t="s">
        <v>35</v>
      </c>
      <c r="I6" s="70">
        <v>325.96458294356682</v>
      </c>
      <c r="J6" s="70">
        <v>301.93758576142193</v>
      </c>
      <c r="K6" s="71" t="s">
        <v>184</v>
      </c>
      <c r="L6" s="111">
        <v>-7.3710453341811704</v>
      </c>
    </row>
    <row r="7" spans="1:12" ht="13.8">
      <c r="B7" s="59" t="s">
        <v>63</v>
      </c>
      <c r="C7" s="60">
        <v>544.62566415173626</v>
      </c>
      <c r="D7" s="60">
        <v>315.92637130472451</v>
      </c>
      <c r="E7" s="61" t="s">
        <v>184</v>
      </c>
      <c r="F7" s="112">
        <v>-41.992015415434892</v>
      </c>
      <c r="G7" s="50"/>
      <c r="H7" s="59" t="s">
        <v>36</v>
      </c>
      <c r="I7" s="60">
        <v>262.2563306650228</v>
      </c>
      <c r="J7" s="60">
        <v>248.08934102310201</v>
      </c>
      <c r="K7" s="61" t="s">
        <v>184</v>
      </c>
      <c r="L7" s="112">
        <v>-5.4019628834112492</v>
      </c>
    </row>
    <row r="8" spans="1:12" ht="13.8">
      <c r="B8" s="65" t="s">
        <v>256</v>
      </c>
      <c r="C8" s="66">
        <v>638.00704596565402</v>
      </c>
      <c r="D8" s="66">
        <v>415.64058859761235</v>
      </c>
      <c r="E8" s="67" t="s">
        <v>184</v>
      </c>
      <c r="F8" s="113">
        <v>-34.853291789509854</v>
      </c>
      <c r="G8" s="50"/>
      <c r="H8" s="106" t="s">
        <v>37</v>
      </c>
      <c r="I8" s="63">
        <v>49.778407328566281</v>
      </c>
      <c r="J8" s="63">
        <v>41.99217384710186</v>
      </c>
      <c r="K8" s="64" t="s">
        <v>184</v>
      </c>
      <c r="L8" s="114">
        <v>-15.641789079491385</v>
      </c>
    </row>
    <row r="9" spans="1:12" ht="13.8">
      <c r="G9" s="50"/>
      <c r="H9" s="65" t="s">
        <v>38</v>
      </c>
      <c r="I9" s="66">
        <v>13.929844949977754</v>
      </c>
      <c r="J9" s="66">
        <v>11.856070891218073</v>
      </c>
      <c r="K9" s="67" t="s">
        <v>184</v>
      </c>
      <c r="L9" s="113">
        <v>-14.887273090308117</v>
      </c>
    </row>
    <row r="11" spans="1:12">
      <c r="B11" s="5" t="s">
        <v>39</v>
      </c>
      <c r="H11" s="5" t="s">
        <v>49</v>
      </c>
    </row>
    <row r="12" spans="1:12" s="56" customFormat="1" ht="39.6">
      <c r="A12" s="72"/>
      <c r="B12" s="121" t="s">
        <v>13</v>
      </c>
      <c r="C12" s="117">
        <v>2019</v>
      </c>
      <c r="D12" s="117">
        <v>2020</v>
      </c>
      <c r="E12" s="117"/>
      <c r="F12" s="76" t="s">
        <v>12</v>
      </c>
      <c r="G12" s="50"/>
      <c r="H12" s="121" t="s">
        <v>13</v>
      </c>
      <c r="I12" s="117">
        <v>2019</v>
      </c>
      <c r="J12" s="117">
        <v>2020</v>
      </c>
      <c r="K12" s="117"/>
      <c r="L12" s="76" t="s">
        <v>12</v>
      </c>
    </row>
    <row r="13" spans="1:12" ht="13.8">
      <c r="B13" t="s">
        <v>39</v>
      </c>
      <c r="C13" s="70">
        <v>1269.1914465131938</v>
      </c>
      <c r="D13" s="70">
        <v>1773.2318638153997</v>
      </c>
      <c r="E13" s="71" t="s">
        <v>183</v>
      </c>
      <c r="F13" s="111">
        <v>39.713505687966858</v>
      </c>
      <c r="G13" s="50"/>
      <c r="H13" t="s">
        <v>141</v>
      </c>
      <c r="I13" s="70">
        <v>4819.8994972682585</v>
      </c>
      <c r="J13" s="70">
        <v>4633.1285051938967</v>
      </c>
      <c r="K13" s="71" t="s">
        <v>184</v>
      </c>
      <c r="L13" s="111">
        <v>-3.8749976463247182</v>
      </c>
    </row>
    <row r="14" spans="1:12" ht="13.8">
      <c r="B14" s="59" t="s">
        <v>185</v>
      </c>
      <c r="C14" s="60">
        <v>870.92004601319354</v>
      </c>
      <c r="D14" s="60">
        <v>896.11522459539958</v>
      </c>
      <c r="E14" s="61" t="s">
        <v>183</v>
      </c>
      <c r="F14" s="112">
        <v>2.8929381861793058</v>
      </c>
      <c r="G14" s="50"/>
      <c r="H14" s="59" t="s">
        <v>50</v>
      </c>
      <c r="I14" s="60">
        <v>3531.8192642515023</v>
      </c>
      <c r="J14" s="60">
        <v>3400.8422648132864</v>
      </c>
      <c r="K14" s="61" t="s">
        <v>184</v>
      </c>
      <c r="L14" s="112">
        <v>-3.7084853340017654</v>
      </c>
    </row>
    <row r="15" spans="1:12" ht="13.8">
      <c r="B15" s="3" t="s">
        <v>63</v>
      </c>
      <c r="C15" s="63">
        <v>145.76963723015191</v>
      </c>
      <c r="D15" s="63">
        <v>130.43682281490322</v>
      </c>
      <c r="E15" s="64" t="s">
        <v>184</v>
      </c>
      <c r="F15" s="114">
        <v>-10.518524095000735</v>
      </c>
      <c r="G15" s="50"/>
      <c r="H15" s="106" t="s">
        <v>51</v>
      </c>
      <c r="I15" s="63">
        <v>6.1753485057647026</v>
      </c>
      <c r="J15" s="63">
        <v>-65.09614732140399</v>
      </c>
      <c r="K15" s="64" t="s">
        <v>183</v>
      </c>
      <c r="L15" s="115" t="s">
        <v>48</v>
      </c>
    </row>
    <row r="16" spans="1:12" ht="13.8">
      <c r="B16" s="3" t="s">
        <v>256</v>
      </c>
      <c r="C16" s="63">
        <v>211.12092999999999</v>
      </c>
      <c r="D16" s="63">
        <v>199.084</v>
      </c>
      <c r="E16" s="64" t="s">
        <v>184</v>
      </c>
      <c r="F16" s="114">
        <v>-5.7014385073047897</v>
      </c>
      <c r="G16" s="50"/>
      <c r="H16" s="65" t="s">
        <v>53</v>
      </c>
      <c r="I16" s="66">
        <v>1281.9048845109915</v>
      </c>
      <c r="J16" s="66">
        <v>1297.3823877020141</v>
      </c>
      <c r="K16" s="67" t="s">
        <v>183</v>
      </c>
      <c r="L16" s="113">
        <v>1.207383120076555</v>
      </c>
    </row>
    <row r="17" spans="2:6" ht="13.8">
      <c r="B17" s="65" t="s">
        <v>249</v>
      </c>
      <c r="C17" s="66">
        <v>398.27140050000025</v>
      </c>
      <c r="D17" s="66">
        <v>877.1166392199998</v>
      </c>
      <c r="E17" s="67" t="s">
        <v>183</v>
      </c>
      <c r="F17" s="116">
        <v>120.23088730921798</v>
      </c>
    </row>
    <row r="20" spans="2:6">
      <c r="B20" s="5" t="s">
        <v>173</v>
      </c>
    </row>
    <row r="21" spans="2:6" ht="39.6">
      <c r="B21" s="121" t="s">
        <v>13</v>
      </c>
      <c r="C21" s="117">
        <v>2019</v>
      </c>
      <c r="D21" s="117">
        <v>2020</v>
      </c>
      <c r="E21" s="117"/>
      <c r="F21" s="76" t="s">
        <v>12</v>
      </c>
    </row>
    <row r="22" spans="2:6" ht="27">
      <c r="B22" s="56" t="s">
        <v>174</v>
      </c>
      <c r="C22" s="70">
        <v>668.49218689159818</v>
      </c>
      <c r="D22" s="70">
        <v>272.89437042245146</v>
      </c>
      <c r="E22" s="71" t="s">
        <v>184</v>
      </c>
      <c r="F22" s="111">
        <v>-59.177627536475065</v>
      </c>
    </row>
  </sheetData>
  <conditionalFormatting sqref="C6:F8">
    <cfRule type="expression" dxfId="160" priority="12">
      <formula>MOD(ROW(),2)=1</formula>
    </cfRule>
  </conditionalFormatting>
  <conditionalFormatting sqref="H13:L16 C13:F17 H6:L9">
    <cfRule type="expression" dxfId="159" priority="11">
      <formula>MOD(ROW(),2)=0</formula>
    </cfRule>
  </conditionalFormatting>
  <conditionalFormatting sqref="E6:E8 K6:K9 K13:K16 E13:E17">
    <cfRule type="cellIs" dxfId="158" priority="9" operator="equal">
      <formula>$A$1</formula>
    </cfRule>
    <cfRule type="cellIs" dxfId="157" priority="10" operator="equal">
      <formula>$A$2</formula>
    </cfRule>
  </conditionalFormatting>
  <conditionalFormatting sqref="C22:F22">
    <cfRule type="expression" dxfId="156" priority="8">
      <formula>MOD(ROW(),2)=0</formula>
    </cfRule>
  </conditionalFormatting>
  <conditionalFormatting sqref="E22">
    <cfRule type="cellIs" dxfId="155" priority="6" operator="equal">
      <formula>$A$1</formula>
    </cfRule>
    <cfRule type="cellIs" dxfId="154" priority="7" operator="equal">
      <formula>$A$2</formula>
    </cfRule>
  </conditionalFormatting>
  <conditionalFormatting sqref="F6:F8 F22 L6:L9 L13:L16 F13:F17">
    <cfRule type="cellIs" dxfId="153" priority="4" operator="greaterThan">
      <formula>0</formula>
    </cfRule>
    <cfRule type="cellIs" dxfId="152" priority="5" operator="lessThan">
      <formula>0</formula>
    </cfRule>
  </conditionalFormatting>
  <conditionalFormatting sqref="B6:B8">
    <cfRule type="expression" dxfId="151" priority="3">
      <formula>MOD(ROW(),2)=1</formula>
    </cfRule>
  </conditionalFormatting>
  <conditionalFormatting sqref="B13:B17">
    <cfRule type="expression" dxfId="150" priority="2">
      <formula>MOD(ROW(),2)=0</formula>
    </cfRule>
  </conditionalFormatting>
  <conditionalFormatting sqref="B22">
    <cfRule type="expression" dxfId="149" priority="1">
      <formula>MOD(ROW(),2)=0</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rgb="FF0F4430"/>
    <pageSetUpPr fitToPage="1"/>
  </sheetPr>
  <dimension ref="A1:BJ21"/>
  <sheetViews>
    <sheetView showGridLines="0" zoomScaleNormal="100" workbookViewId="0">
      <selection activeCell="L22" sqref="L22"/>
    </sheetView>
  </sheetViews>
  <sheetFormatPr defaultRowHeight="13.2"/>
  <cols>
    <col min="1" max="1" width="9.21875" style="73"/>
    <col min="2" max="2" width="26.21875" bestFit="1" customWidth="1"/>
    <col min="14" max="14" width="2.77734375" customWidth="1"/>
    <col min="16" max="35" width="9.21875" style="73"/>
    <col min="61" max="61" width="3.5546875" customWidth="1"/>
  </cols>
  <sheetData>
    <row r="1" spans="1:62" ht="13.8">
      <c r="A1" s="48" t="s">
        <v>183</v>
      </c>
      <c r="P1" s="48"/>
      <c r="Q1" s="48"/>
      <c r="R1" s="48"/>
      <c r="S1" s="48"/>
      <c r="T1" s="48"/>
      <c r="U1" s="48"/>
      <c r="V1" s="48"/>
      <c r="W1" s="48"/>
      <c r="X1" s="48"/>
      <c r="Y1" s="48"/>
      <c r="Z1" s="48"/>
      <c r="AA1" s="48"/>
      <c r="AB1" s="48"/>
      <c r="AC1" s="48"/>
      <c r="AD1" s="48"/>
      <c r="AE1" s="48"/>
      <c r="AF1" s="48"/>
      <c r="AG1" s="48"/>
      <c r="AH1" s="48"/>
      <c r="AI1" s="48"/>
      <c r="AJ1" s="50"/>
      <c r="AK1" s="50"/>
      <c r="AL1" s="50"/>
      <c r="AM1" s="50"/>
      <c r="AN1" s="50"/>
      <c r="AO1" s="50"/>
      <c r="AP1" s="50"/>
      <c r="AQ1" s="50"/>
      <c r="AR1" s="50"/>
      <c r="AS1" s="50"/>
      <c r="AT1" s="50"/>
      <c r="AU1" s="50"/>
      <c r="AV1" s="50"/>
      <c r="AW1" s="50"/>
      <c r="AX1" s="50"/>
      <c r="AY1" s="50"/>
      <c r="AZ1" s="50"/>
      <c r="BA1" s="50"/>
      <c r="BB1" s="50"/>
      <c r="BC1" s="50"/>
      <c r="BD1" s="50"/>
      <c r="BE1" s="50"/>
      <c r="BF1" s="50"/>
      <c r="BG1" s="50"/>
      <c r="BH1" s="50"/>
    </row>
    <row r="2" spans="1:62" s="73" customFormat="1" ht="13.8">
      <c r="A2" s="49" t="s">
        <v>184</v>
      </c>
      <c r="B2" s="105" t="s">
        <v>13</v>
      </c>
      <c r="C2" s="50"/>
      <c r="D2" s="50"/>
      <c r="E2" s="50"/>
      <c r="F2" s="50"/>
      <c r="G2" s="50"/>
      <c r="H2" s="50"/>
      <c r="I2" s="50"/>
      <c r="J2" s="50"/>
      <c r="K2" s="50"/>
      <c r="L2" s="50"/>
      <c r="M2" s="50"/>
      <c r="N2" s="50"/>
      <c r="O2" s="50"/>
      <c r="P2" s="49"/>
      <c r="Q2" s="49"/>
      <c r="R2" s="49"/>
      <c r="S2" s="49"/>
      <c r="T2" s="49"/>
      <c r="U2" s="49"/>
      <c r="V2" s="49"/>
      <c r="W2" s="49"/>
      <c r="X2" s="49"/>
      <c r="Y2" s="49"/>
      <c r="Z2" s="49"/>
      <c r="AA2" s="49"/>
      <c r="AB2" s="49"/>
      <c r="AC2" s="49"/>
      <c r="AD2" s="49"/>
      <c r="AE2" s="49"/>
      <c r="AF2" s="49"/>
      <c r="AG2" s="49"/>
      <c r="AH2" s="49"/>
      <c r="AI2" s="49"/>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row>
    <row r="4" spans="1:62">
      <c r="B4" s="1" t="str">
        <f>"Gold demand ("&amp;$B$2&amp;")"</f>
        <v>Gold demand (Tonnes)</v>
      </c>
      <c r="C4" s="1"/>
      <c r="D4" s="1"/>
      <c r="E4" s="1"/>
      <c r="F4" s="1"/>
      <c r="G4" s="1"/>
      <c r="H4" s="1"/>
      <c r="I4" s="1"/>
      <c r="J4" s="1"/>
      <c r="K4" s="1"/>
      <c r="L4" s="1"/>
      <c r="M4" s="1"/>
      <c r="N4" s="1"/>
      <c r="O4" s="1"/>
      <c r="AJ4" s="1"/>
      <c r="AK4" s="1"/>
      <c r="AL4" s="1"/>
      <c r="AM4" s="1"/>
      <c r="AN4" s="1"/>
      <c r="AO4" s="1"/>
      <c r="AP4" s="1"/>
      <c r="AQ4" s="1"/>
      <c r="AR4" s="1"/>
      <c r="AS4" s="1"/>
      <c r="AT4" s="1"/>
      <c r="AU4" s="1"/>
      <c r="AV4" s="1"/>
      <c r="AW4" s="1"/>
      <c r="AX4" s="1"/>
      <c r="AY4" s="1"/>
      <c r="AZ4" s="1"/>
      <c r="BA4" s="1"/>
      <c r="BB4" s="1"/>
      <c r="BC4" s="1"/>
      <c r="BD4" s="1"/>
      <c r="BE4" s="1"/>
      <c r="BF4" s="1"/>
      <c r="BG4" s="1"/>
      <c r="BH4" s="1"/>
      <c r="BI4" s="1"/>
      <c r="BJ4" s="1"/>
    </row>
    <row r="5" spans="1:62" s="56" customFormat="1" ht="39.6">
      <c r="A5" s="74"/>
      <c r="B5" s="75"/>
      <c r="C5" s="76">
        <f>AppAn.Data!L$2</f>
        <v>2010</v>
      </c>
      <c r="D5" s="76">
        <f>AppAn.Data!M$2</f>
        <v>2011</v>
      </c>
      <c r="E5" s="76">
        <f>AppAn.Data!N$2</f>
        <v>2012</v>
      </c>
      <c r="F5" s="76">
        <f>AppAn.Data!O$2</f>
        <v>2013</v>
      </c>
      <c r="G5" s="76">
        <f>AppAn.Data!P$2</f>
        <v>2014</v>
      </c>
      <c r="H5" s="76">
        <f>AppAn.Data!Q$2</f>
        <v>2015</v>
      </c>
      <c r="I5" s="76">
        <f>AppAn.Data!R$2</f>
        <v>2016</v>
      </c>
      <c r="J5" s="76">
        <f>AppAn.Data!S$2</f>
        <v>2017</v>
      </c>
      <c r="K5" s="76">
        <f>AppAn.Data!T$2</f>
        <v>2018</v>
      </c>
      <c r="L5" s="76">
        <f>AppAn.Data!U$2</f>
        <v>2019</v>
      </c>
      <c r="M5" s="76">
        <f>AppAn.Data!V$2</f>
        <v>2020</v>
      </c>
      <c r="N5" s="76"/>
      <c r="O5" s="76" t="s">
        <v>12</v>
      </c>
      <c r="P5" s="74"/>
      <c r="Q5" s="76" t="str">
        <f>AppQt.Data!M$2</f>
        <v>Q1'10</v>
      </c>
      <c r="R5" s="76" t="str">
        <f>AppQt.Data!N$2</f>
        <v>Q2'10</v>
      </c>
      <c r="S5" s="76" t="str">
        <f>AppQt.Data!O$2</f>
        <v>Q3'10</v>
      </c>
      <c r="T5" s="76" t="str">
        <f>AppQt.Data!P$2</f>
        <v>Q4'10</v>
      </c>
      <c r="U5" s="76" t="str">
        <f>AppQt.Data!Q$2</f>
        <v>Q1'11</v>
      </c>
      <c r="V5" s="76" t="str">
        <f>AppQt.Data!R$2</f>
        <v>Q2'11</v>
      </c>
      <c r="W5" s="76" t="str">
        <f>AppQt.Data!S$2</f>
        <v>Q3'11</v>
      </c>
      <c r="X5" s="76" t="str">
        <f>AppQt.Data!T$2</f>
        <v>Q4'11</v>
      </c>
      <c r="Y5" s="76" t="str">
        <f>AppQt.Data!U$2</f>
        <v>Q1'12</v>
      </c>
      <c r="Z5" s="76" t="str">
        <f>AppQt.Data!V$2</f>
        <v>Q2'12</v>
      </c>
      <c r="AA5" s="76" t="str">
        <f>AppQt.Data!W$2</f>
        <v>Q3'12</v>
      </c>
      <c r="AB5" s="76" t="str">
        <f>AppQt.Data!X$2</f>
        <v>Q4'12</v>
      </c>
      <c r="AC5" s="76" t="str">
        <f>AppQt.Data!Y$2</f>
        <v>Q1'13</v>
      </c>
      <c r="AD5" s="76" t="str">
        <f>AppQt.Data!Z$2</f>
        <v>Q2'13</v>
      </c>
      <c r="AE5" s="76" t="str">
        <f>AppQt.Data!AA$2</f>
        <v>Q3'13</v>
      </c>
      <c r="AF5" s="76" t="str">
        <f>AppQt.Data!AB$2</f>
        <v>Q4'13</v>
      </c>
      <c r="AG5" s="76" t="str">
        <f>AppQt.Data!AC$2</f>
        <v>Q1'14</v>
      </c>
      <c r="AH5" s="76" t="str">
        <f>AppQt.Data!AD$2</f>
        <v>Q2'14</v>
      </c>
      <c r="AI5" s="76" t="str">
        <f>AppQt.Data!AE$2</f>
        <v>Q3'14</v>
      </c>
      <c r="AJ5" s="76" t="str">
        <f>AppQt.Data!AF$2</f>
        <v>Q4'14</v>
      </c>
      <c r="AK5" s="76" t="str">
        <f>AppQt.Data!AG$2</f>
        <v>Q1'15</v>
      </c>
      <c r="AL5" s="76" t="str">
        <f>AppQt.Data!AH$2</f>
        <v>Q2'15</v>
      </c>
      <c r="AM5" s="76" t="str">
        <f>AppQt.Data!AI$2</f>
        <v>Q3'15</v>
      </c>
      <c r="AN5" s="76" t="str">
        <f>AppQt.Data!AJ$2</f>
        <v>Q4'15</v>
      </c>
      <c r="AO5" s="76" t="str">
        <f>AppQt.Data!AK$2</f>
        <v>Q1'16</v>
      </c>
      <c r="AP5" s="76" t="str">
        <f>AppQt.Data!AL$2</f>
        <v>Q2'16</v>
      </c>
      <c r="AQ5" s="76" t="str">
        <f>AppQt.Data!AM$2</f>
        <v>Q3'16</v>
      </c>
      <c r="AR5" s="76" t="str">
        <f>AppQt.Data!AN$2</f>
        <v>Q4'16</v>
      </c>
      <c r="AS5" s="76" t="str">
        <f>AppQt.Data!AO$2</f>
        <v>Q1'17</v>
      </c>
      <c r="AT5" s="76" t="str">
        <f>AppQt.Data!AP$2</f>
        <v>Q2'17</v>
      </c>
      <c r="AU5" s="76" t="str">
        <f>AppQt.Data!AQ$2</f>
        <v>Q3'17</v>
      </c>
      <c r="AV5" s="76" t="str">
        <f>AppQt.Data!AR$2</f>
        <v>Q4'17</v>
      </c>
      <c r="AW5" s="76" t="str">
        <f>AppQt.Data!AS$2</f>
        <v>Q1'18</v>
      </c>
      <c r="AX5" s="76" t="str">
        <f>AppQt.Data!AT$2</f>
        <v>Q2'18</v>
      </c>
      <c r="AY5" s="76" t="str">
        <f>AppQt.Data!AU$2</f>
        <v>Q3'18</v>
      </c>
      <c r="AZ5" s="76" t="str">
        <f>AppQt.Data!AV$2</f>
        <v>Q4'18</v>
      </c>
      <c r="BA5" s="76" t="str">
        <f>AppQt.Data!AW$2</f>
        <v>Q1'19</v>
      </c>
      <c r="BB5" s="76" t="str">
        <f>AppQt.Data!AX$2</f>
        <v>Q2'19</v>
      </c>
      <c r="BC5" s="76" t="str">
        <f>AppQt.Data!AY$2</f>
        <v>Q3'19</v>
      </c>
      <c r="BD5" s="76" t="str">
        <f>AppQt.Data!AZ$2</f>
        <v>Q4'19</v>
      </c>
      <c r="BE5" s="76" t="str">
        <f>AppQt.Data!BA$2</f>
        <v>Q1'20</v>
      </c>
      <c r="BF5" s="76" t="str">
        <f>AppQt.Data!BB$2</f>
        <v>Q2'20</v>
      </c>
      <c r="BG5" s="76" t="str">
        <f>AppQt.Data!BC$2</f>
        <v>Q3'20</v>
      </c>
      <c r="BH5" s="76" t="str">
        <f>AppQt.Data!BD$2</f>
        <v>Q4'20</v>
      </c>
      <c r="BI5" s="77"/>
      <c r="BJ5" s="76" t="s">
        <v>12</v>
      </c>
    </row>
    <row r="6" spans="1:62" ht="13.8">
      <c r="A6" s="50"/>
      <c r="B6" s="51" t="s">
        <v>34</v>
      </c>
      <c r="C6" s="78">
        <f>IF($B$2="Tonnes",AppAn.Data!L18,(AppAn.Data!L18*ozton*AppAn.Data!L$6)/1000000)</f>
        <v>2057.0984996116263</v>
      </c>
      <c r="D6" s="78">
        <f>IF($B$2="Tonnes",AppAn.Data!M18,(AppAn.Data!M18*ozton*AppAn.Data!M$6)/1000000)</f>
        <v>2104.1588870337901</v>
      </c>
      <c r="E6" s="78">
        <f>IF($B$2="Tonnes",AppAn.Data!N18,(AppAn.Data!N18*ozton*AppAn.Data!N$6)/1000000)</f>
        <v>2157.278915144082</v>
      </c>
      <c r="F6" s="78">
        <f>IF($B$2="Tonnes",AppAn.Data!O18,(AppAn.Data!O18*ozton*AppAn.Data!O$6)/1000000)</f>
        <v>2726.1879985262713</v>
      </c>
      <c r="G6" s="78">
        <f>IF($B$2="Tonnes",AppAn.Data!P18,(AppAn.Data!P18*ozton*AppAn.Data!P$6)/1000000)</f>
        <v>2533.1546401167238</v>
      </c>
      <c r="H6" s="78">
        <f>IF($B$2="Tonnes",AppAn.Data!Q18,(AppAn.Data!Q18*ozton*AppAn.Data!Q$6)/1000000)</f>
        <v>2459.827429043165</v>
      </c>
      <c r="I6" s="78">
        <f>IF($B$2="Tonnes",AppAn.Data!R18,(AppAn.Data!R18*ozton*AppAn.Data!R$6)/1000000)</f>
        <v>2103.8786108834765</v>
      </c>
      <c r="J6" s="78">
        <f>IF($B$2="Tonnes",AppAn.Data!S18,(AppAn.Data!S18*ozton*AppAn.Data!S$6)/1000000)</f>
        <v>2241.0055955829566</v>
      </c>
      <c r="K6" s="78">
        <f>IF($B$2="Tonnes",AppAn.Data!T18,(AppAn.Data!T18*ozton*AppAn.Data!T$6)/1000000)</f>
        <v>2248.4430181595499</v>
      </c>
      <c r="L6" s="78">
        <f>IF($B$2="Tonnes",AppAn.Data!U18,(AppAn.Data!U18*ozton*AppAn.Data!U$6)/1000000)</f>
        <v>2122.7209356728681</v>
      </c>
      <c r="M6" s="78">
        <f>IF($B$2="Tonnes",AppAn.Data!V18,(AppAn.Data!V18*ozton*AppAn.Data!V$6)/1000000)</f>
        <v>1411.5741861380629</v>
      </c>
      <c r="N6" s="67" t="str">
        <f>IF(O6&lt;0,$A$2,IF(O6&gt;0,$A$1,"-"))</f>
        <v>▼</v>
      </c>
      <c r="O6" s="126">
        <f t="shared" ref="O6:O19" si="0">IF(AND(M6&gt;0,L6&gt;0),(M6/L6-1)*100,"-")</f>
        <v>-33.50165994897408</v>
      </c>
      <c r="P6" s="50"/>
      <c r="Q6" s="78">
        <f>IF($B$2="Tonnes",AppQt.Data!M43,(AppQt.Data!M43*ozton*AppQt.Data!M$7)/1000000)</f>
        <v>534.97910601945705</v>
      </c>
      <c r="R6" s="78">
        <f>IF($B$2="Tonnes",AppQt.Data!N43,(AppQt.Data!N43*ozton*AppQt.Data!N$7)/1000000)</f>
        <v>422.79321533636829</v>
      </c>
      <c r="S6" s="78">
        <f>IF($B$2="Tonnes",AppQt.Data!O43,(AppQt.Data!O43*ozton*AppQt.Data!O$7)/1000000)</f>
        <v>523.10647349641386</v>
      </c>
      <c r="T6" s="78">
        <f>IF($B$2="Tonnes",AppQt.Data!P43,(AppQt.Data!P43*ozton*AppQt.Data!P$7)/1000000)</f>
        <v>576.21970475938804</v>
      </c>
      <c r="U6" s="78">
        <f>IF($B$2="Tonnes",AppQt.Data!Q43,(AppQt.Data!Q43*ozton*AppQt.Data!Q$7)/1000000)</f>
        <v>580.00865920675005</v>
      </c>
      <c r="V6" s="78">
        <f>IF($B$2="Tonnes",AppQt.Data!R43,(AppQt.Data!R43*ozton*AppQt.Data!R$7)/1000000)</f>
        <v>522.88213325695313</v>
      </c>
      <c r="W6" s="78">
        <f>IF($B$2="Tonnes",AppQt.Data!S43,(AppQt.Data!S43*ozton*AppQt.Data!S$7)/1000000)</f>
        <v>484.02988397289539</v>
      </c>
      <c r="X6" s="78">
        <f>IF($B$2="Tonnes",AppQt.Data!T43,(AppQt.Data!T43*ozton*AppQt.Data!T$7)/1000000)</f>
        <v>517.2382105971916</v>
      </c>
      <c r="Y6" s="78">
        <f>IF($B$2="Tonnes",AppQt.Data!U43,(AppQt.Data!U43*ozton*AppQt.Data!U$7)/1000000)</f>
        <v>540.76273637990039</v>
      </c>
      <c r="Z6" s="78">
        <f>IF($B$2="Tonnes",AppQt.Data!V43,(AppQt.Data!V43*ozton*AppQt.Data!V$7)/1000000)</f>
        <v>499.8203159107897</v>
      </c>
      <c r="AA6" s="78">
        <f>IF($B$2="Tonnes",AppQt.Data!W43,(AppQt.Data!W43*ozton*AppQt.Data!W$7)/1000000)</f>
        <v>519.18919566878719</v>
      </c>
      <c r="AB6" s="78">
        <f>IF($B$2="Tonnes",AppQt.Data!X43,(AppQt.Data!X43*ozton*AppQt.Data!X$7)/1000000)</f>
        <v>597.5066671846032</v>
      </c>
      <c r="AC6" s="78">
        <f>IF($B$2="Tonnes",AppQt.Data!Y43,(AppQt.Data!Y43*ozton*AppQt.Data!Y$7)/1000000)</f>
        <v>615.74059400596343</v>
      </c>
      <c r="AD6" s="78">
        <f>IF($B$2="Tonnes",AppQt.Data!Z43,(AppQt.Data!Z43*ozton*AppQt.Data!Z$7)/1000000)</f>
        <v>833.8304718763527</v>
      </c>
      <c r="AE6" s="78">
        <f>IF($B$2="Tonnes",AppQt.Data!AA43,(AppQt.Data!AA43*ozton*AppQt.Data!AA$7)/1000000)</f>
        <v>648.4747001458345</v>
      </c>
      <c r="AF6" s="78">
        <f>IF($B$2="Tonnes",AppQt.Data!AB43,(AppQt.Data!AB43*ozton*AppQt.Data!AB$7)/1000000)</f>
        <v>628.1422324981221</v>
      </c>
      <c r="AG6" s="78">
        <f>IF($B$2="Tonnes",AppQt.Data!AC43,(AppQt.Data!AC43*ozton*AppQt.Data!AC$7)/1000000)</f>
        <v>626.77088662118206</v>
      </c>
      <c r="AH6" s="78">
        <f>IF($B$2="Tonnes",AppQt.Data!AD43,(AppQt.Data!AD43*ozton*AppQt.Data!AD$7)/1000000)</f>
        <v>602.82399050232129</v>
      </c>
      <c r="AI6" s="78">
        <f>IF($B$2="Tonnes",AppQt.Data!AE43,(AppQt.Data!AE43*ozton*AppQt.Data!AE$7)/1000000)</f>
        <v>609.96846119936902</v>
      </c>
      <c r="AJ6" s="78">
        <f>IF($B$2="Tonnes",AppQt.Data!AF43,(AppQt.Data!AF43*ozton*AppQt.Data!AF$7)/1000000)</f>
        <v>693.59130179385113</v>
      </c>
      <c r="AK6" s="78">
        <f>IF($B$2="Tonnes",AppQt.Data!AG43,(AppQt.Data!AG43*ozton*AppQt.Data!AG$7)/1000000)</f>
        <v>615.68934175015704</v>
      </c>
      <c r="AL6" s="78">
        <f>IF($B$2="Tonnes",AppQt.Data!AH43,(AppQt.Data!AH43*ozton*AppQt.Data!AH$7)/1000000)</f>
        <v>532.88994610137775</v>
      </c>
      <c r="AM6" s="78">
        <f>IF($B$2="Tonnes",AppQt.Data!AI43,(AppQt.Data!AI43*ozton*AppQt.Data!AI$7)/1000000)</f>
        <v>641.18563003336533</v>
      </c>
      <c r="AN6" s="78">
        <f>IF($B$2="Tonnes",AppQt.Data!AJ43,(AppQt.Data!AJ43*ozton*AppQt.Data!AJ$7)/1000000)</f>
        <v>670.06251115826456</v>
      </c>
      <c r="AO6" s="78">
        <f>IF($B$2="Tonnes",AppQt.Data!AK43,(AppQt.Data!AK43*ozton*AppQt.Data!AK$7)/1000000)</f>
        <v>491.37767689800057</v>
      </c>
      <c r="AP6" s="78">
        <f>IF($B$2="Tonnes",AppQt.Data!AL43,(AppQt.Data!AL43*ozton*AppQt.Data!AL$7)/1000000)</f>
        <v>461.66809451603478</v>
      </c>
      <c r="AQ6" s="78">
        <f>IF($B$2="Tonnes",AppQt.Data!AM43,(AppQt.Data!AM43*ozton*AppQt.Data!AM$7)/1000000)</f>
        <v>507.79264147298142</v>
      </c>
      <c r="AR6" s="78">
        <f>IF($B$2="Tonnes",AppQt.Data!AN43,(AppQt.Data!AN43*ozton*AppQt.Data!AN$7)/1000000)</f>
        <v>643.04019799646153</v>
      </c>
      <c r="AS6" s="78">
        <f>IF($B$2="Tonnes",AppQt.Data!AO43,(AppQt.Data!AO43*ozton*AppQt.Data!AO$7)/1000000)</f>
        <v>528.83933615772708</v>
      </c>
      <c r="AT6" s="78">
        <f>IF($B$2="Tonnes",AppQt.Data!AP43,(AppQt.Data!AP43*ozton*AppQt.Data!AP$7)/1000000)</f>
        <v>532.23641221252956</v>
      </c>
      <c r="AU6" s="78">
        <f>IF($B$2="Tonnes",AppQt.Data!AQ43,(AppQt.Data!AQ43*ozton*AppQt.Data!AQ$7)/1000000)</f>
        <v>514.54543547483638</v>
      </c>
      <c r="AV6" s="78">
        <f>IF($B$2="Tonnes",AppQt.Data!AR43,(AppQt.Data!AR43*ozton*AppQt.Data!AR$7)/1000000)</f>
        <v>665.38441173786305</v>
      </c>
      <c r="AW6" s="78">
        <f>IF($B$2="Tonnes",AppQt.Data!AS43,(AppQt.Data!AS43*ozton*AppQt.Data!AS$7)/1000000)</f>
        <v>529.07761882213094</v>
      </c>
      <c r="AX6" s="78">
        <f>IF($B$2="Tonnes",AppQt.Data!AT43,(AppQt.Data!AT43*ozton*AppQt.Data!AT$7)/1000000)</f>
        <v>522.17211993071453</v>
      </c>
      <c r="AY6" s="78">
        <f>IF($B$2="Tonnes",AppQt.Data!AU43,(AppQt.Data!AU43*ozton*AppQt.Data!AU$7)/1000000)</f>
        <v>547.9321296326932</v>
      </c>
      <c r="AZ6" s="78">
        <f>IF($B$2="Tonnes",AppQt.Data!AV43,(AppQt.Data!AV43*ozton*AppQt.Data!AV$7)/1000000)</f>
        <v>649.26114977401187</v>
      </c>
      <c r="BA6" s="78">
        <f>IF($B$2="Tonnes",AppQt.Data!AW43,(AppQt.Data!AW43*ozton*AppQt.Data!AW$7)/1000000)</f>
        <v>535.01179498581257</v>
      </c>
      <c r="BB6" s="78">
        <f>IF($B$2="Tonnes",AppQt.Data!AX43,(AppQt.Data!AX43*ozton*AppQt.Data!AX$7)/1000000)</f>
        <v>529.53026688962757</v>
      </c>
      <c r="BC6" s="78">
        <f>IF($B$2="Tonnes",AppQt.Data!AY43,(AppQt.Data!AY43*ozton*AppQt.Data!AY$7)/1000000)</f>
        <v>468.10770491372244</v>
      </c>
      <c r="BD6" s="78">
        <f>IF($B$2="Tonnes",AppQt.Data!AZ43,(AppQt.Data!AZ43*ozton*AppQt.Data!AZ$7)/1000000)</f>
        <v>590.07116888370615</v>
      </c>
      <c r="BE6" s="78">
        <f>IF($B$2="Tonnes",AppQt.Data!BA43,(AppQt.Data!BA43*ozton*AppQt.Data!BA$7)/1000000)</f>
        <v>315.56163907292296</v>
      </c>
      <c r="BF6" s="78">
        <f>IF($B$2="Tonnes",AppQt.Data!BB43,(AppQt.Data!BB43*ozton*AppQt.Data!BB$7)/1000000)</f>
        <v>245.92586084529134</v>
      </c>
      <c r="BG6" s="78">
        <f>IF($B$2="Tonnes",AppQt.Data!BC43,(AppQt.Data!BC43*ozton*AppQt.Data!BC$7)/1000000)</f>
        <v>334.2225588539477</v>
      </c>
      <c r="BH6" s="78">
        <f>IF($B$2="Tonnes",AppQt.Data!BD43,(AppQt.Data!BD43*ozton*AppQt.Data!BD$7)/1000000)</f>
        <v>515.86412736590114</v>
      </c>
      <c r="BI6" s="67" t="str">
        <f>IF(BJ6&lt;0,$A$2,IF(BJ6&gt;0,$A$1,"-"))</f>
        <v>▼</v>
      </c>
      <c r="BJ6" s="126">
        <f t="shared" ref="BJ6:BJ19" si="1">IF(AND(ISNUMBER(BH6),ISNUMBER(BD6),BH6&gt;0,BD6&gt;0,(BH6/BD6-1)*100&lt;300),(BH6/BD6-1)*100,IF(AND(ISNUMBER(BH6),ISNUMBER(BD6),BH6&gt;0,BD6&gt;0,(BH6/BD6-1)*100&gt;300),"&gt;300","-"))</f>
        <v>-12.57594768749497</v>
      </c>
    </row>
    <row r="7" spans="1:62" ht="13.8">
      <c r="A7" s="50"/>
      <c r="B7" s="2" t="s">
        <v>35</v>
      </c>
      <c r="C7" s="69">
        <f>IF($B$2="Tonnes",AppAn.Data!L19,(AppAn.Data!L19*ozton*AppAn.Data!L$6)/1000000)</f>
        <v>460.66573688651079</v>
      </c>
      <c r="D7" s="69">
        <f>IF($B$2="Tonnes",AppAn.Data!M19,(AppAn.Data!M19*ozton*AppAn.Data!M$6)/1000000)</f>
        <v>429.13749626735773</v>
      </c>
      <c r="E7" s="69">
        <f>IF($B$2="Tonnes",AppAn.Data!N19,(AppAn.Data!N19*ozton*AppAn.Data!N$6)/1000000)</f>
        <v>382.27407424279517</v>
      </c>
      <c r="F7" s="69">
        <f>IF($B$2="Tonnes",AppAn.Data!O19,(AppAn.Data!O19*ozton*AppAn.Data!O$6)/1000000)</f>
        <v>355.76764797400199</v>
      </c>
      <c r="G7" s="69">
        <f>IF($B$2="Tonnes",AppAn.Data!P19,(AppAn.Data!P19*ozton*AppAn.Data!P$6)/1000000)</f>
        <v>348.38686768730651</v>
      </c>
      <c r="H7" s="69">
        <f>IF($B$2="Tonnes",AppAn.Data!Q19,(AppAn.Data!Q19*ozton*AppAn.Data!Q$6)/1000000)</f>
        <v>331.6737462474382</v>
      </c>
      <c r="I7" s="69">
        <f>IF($B$2="Tonnes",AppAn.Data!R19,(AppAn.Data!R19*ozton*AppAn.Data!R$6)/1000000)</f>
        <v>322.99565882546284</v>
      </c>
      <c r="J7" s="69">
        <f>IF($B$2="Tonnes",AppAn.Data!S19,(AppAn.Data!S19*ozton*AppAn.Data!S$6)/1000000)</f>
        <v>332.58496595789683</v>
      </c>
      <c r="K7" s="69">
        <f>IF($B$2="Tonnes",AppAn.Data!T19,(AppAn.Data!T19*ozton*AppAn.Data!T$6)/1000000)</f>
        <v>334.79464839495608</v>
      </c>
      <c r="L7" s="69">
        <f>IF($B$2="Tonnes",AppAn.Data!U19,(AppAn.Data!U19*ozton*AppAn.Data!U$6)/1000000)</f>
        <v>325.96458294356682</v>
      </c>
      <c r="M7" s="69">
        <f>IF($B$2="Tonnes",AppAn.Data!V19,(AppAn.Data!V19*ozton*AppAn.Data!V$6)/1000000)</f>
        <v>301.93758576142193</v>
      </c>
      <c r="N7" s="64" t="str">
        <f t="shared" ref="N7:N19" si="2">IF(O7&lt;0,$A$2,IF(O7&gt;0,$A$1,"-"))</f>
        <v>▼</v>
      </c>
      <c r="O7" s="125">
        <f t="shared" si="0"/>
        <v>-7.3710453341811704</v>
      </c>
      <c r="P7" s="50"/>
      <c r="Q7" s="69">
        <f>IF($B$2="Tonnes",AppQt.Data!M44,(AppQt.Data!M44*ozton*AppQt.Data!M$7)/1000000)</f>
        <v>114.35531161060909</v>
      </c>
      <c r="R7" s="69">
        <f>IF($B$2="Tonnes",AppQt.Data!N44,(AppQt.Data!N44*ozton*AppQt.Data!N$7)/1000000)</f>
        <v>115.01672998316909</v>
      </c>
      <c r="S7" s="69">
        <f>IF($B$2="Tonnes",AppQt.Data!O44,(AppQt.Data!O44*ozton*AppQt.Data!O$7)/1000000)</f>
        <v>118.14823612480782</v>
      </c>
      <c r="T7" s="69">
        <f>IF($B$2="Tonnes",AppQt.Data!P44,(AppQt.Data!P44*ozton*AppQt.Data!P$7)/1000000)</f>
        <v>113.14545916792481</v>
      </c>
      <c r="U7" s="69">
        <f>IF($B$2="Tonnes",AppQt.Data!Q44,(AppQt.Data!Q44*ozton*AppQt.Data!Q$7)/1000000)</f>
        <v>110.61105393639902</v>
      </c>
      <c r="V7" s="69">
        <f>IF($B$2="Tonnes",AppQt.Data!R44,(AppQt.Data!R44*ozton*AppQt.Data!R$7)/1000000)</f>
        <v>112.48507514772686</v>
      </c>
      <c r="W7" s="69">
        <f>IF($B$2="Tonnes",AppQt.Data!S44,(AppQt.Data!S44*ozton*AppQt.Data!S$7)/1000000)</f>
        <v>109.34356002256681</v>
      </c>
      <c r="X7" s="69">
        <f>IF($B$2="Tonnes",AppQt.Data!T44,(AppQt.Data!T44*ozton*AppQt.Data!T$7)/1000000)</f>
        <v>96.69780716066505</v>
      </c>
      <c r="Y7" s="69">
        <f>IF($B$2="Tonnes",AppQt.Data!U44,(AppQt.Data!U44*ozton*AppQt.Data!U$7)/1000000)</f>
        <v>100.77411590951409</v>
      </c>
      <c r="Z7" s="69">
        <f>IF($B$2="Tonnes",AppQt.Data!V44,(AppQt.Data!V44*ozton*AppQt.Data!V$7)/1000000)</f>
        <v>97.365441128704205</v>
      </c>
      <c r="AA7" s="69">
        <f>IF($B$2="Tonnes",AppQt.Data!W44,(AppQt.Data!W44*ozton*AppQt.Data!W$7)/1000000)</f>
        <v>95.427565675604129</v>
      </c>
      <c r="AB7" s="69">
        <f>IF($B$2="Tonnes",AppQt.Data!X44,(AppQt.Data!X44*ozton*AppQt.Data!X$7)/1000000)</f>
        <v>88.706951528972681</v>
      </c>
      <c r="AC7" s="69">
        <f>IF($B$2="Tonnes",AppQt.Data!Y44,(AppQt.Data!Y44*ozton*AppQt.Data!Y$7)/1000000)</f>
        <v>89.857821653900814</v>
      </c>
      <c r="AD7" s="69">
        <f>IF($B$2="Tonnes",AppQt.Data!Z44,(AppQt.Data!Z44*ozton*AppQt.Data!Z$7)/1000000)</f>
        <v>92.883574074460597</v>
      </c>
      <c r="AE7" s="69">
        <f>IF($B$2="Tonnes",AppQt.Data!AA44,(AppQt.Data!AA44*ozton*AppQt.Data!AA$7)/1000000)</f>
        <v>89.550253261103592</v>
      </c>
      <c r="AF7" s="69">
        <f>IF($B$2="Tonnes",AppQt.Data!AB44,(AppQt.Data!AB44*ozton*AppQt.Data!AB$7)/1000000)</f>
        <v>83.475998984537014</v>
      </c>
      <c r="AG7" s="69">
        <f>IF($B$2="Tonnes",AppQt.Data!AC44,(AppQt.Data!AC44*ozton*AppQt.Data!AC$7)/1000000)</f>
        <v>83.29070956963082</v>
      </c>
      <c r="AH7" s="69">
        <f>IF($B$2="Tonnes",AppQt.Data!AD44,(AppQt.Data!AD44*ozton*AppQt.Data!AD$7)/1000000)</f>
        <v>86.466352479891384</v>
      </c>
      <c r="AI7" s="69">
        <f>IF($B$2="Tonnes",AppQt.Data!AE44,(AppQt.Data!AE44*ozton*AppQt.Data!AE$7)/1000000)</f>
        <v>89.448348505833863</v>
      </c>
      <c r="AJ7" s="69">
        <f>IF($B$2="Tonnes",AppQt.Data!AF44,(AppQt.Data!AF44*ozton*AppQt.Data!AF$7)/1000000)</f>
        <v>89.181457131950438</v>
      </c>
      <c r="AK7" s="69">
        <f>IF($B$2="Tonnes",AppQt.Data!AG44,(AppQt.Data!AG44*ozton*AppQt.Data!AG$7)/1000000)</f>
        <v>83.60708127472239</v>
      </c>
      <c r="AL7" s="69">
        <f>IF($B$2="Tonnes",AppQt.Data!AH44,(AppQt.Data!AH44*ozton*AppQt.Data!AH$7)/1000000)</f>
        <v>83.676931186633169</v>
      </c>
      <c r="AM7" s="69">
        <f>IF($B$2="Tonnes",AppQt.Data!AI44,(AppQt.Data!AI44*ozton*AppQt.Data!AI$7)/1000000)</f>
        <v>82.8657825497299</v>
      </c>
      <c r="AN7" s="69">
        <f>IF($B$2="Tonnes",AppQt.Data!AJ44,(AppQt.Data!AJ44*ozton*AppQt.Data!AJ$7)/1000000)</f>
        <v>81.523951236352715</v>
      </c>
      <c r="AO7" s="69">
        <f>IF($B$2="Tonnes",AppQt.Data!AK44,(AppQt.Data!AK44*ozton*AppQt.Data!AK$7)/1000000)</f>
        <v>76.290535116522349</v>
      </c>
      <c r="AP7" s="69">
        <f>IF($B$2="Tonnes",AppQt.Data!AL44,(AppQt.Data!AL44*ozton*AppQt.Data!AL$7)/1000000)</f>
        <v>79.969116354058457</v>
      </c>
      <c r="AQ7" s="69">
        <f>IF($B$2="Tonnes",AppQt.Data!AM44,(AppQt.Data!AM44*ozton*AppQt.Data!AM$7)/1000000)</f>
        <v>82.435467960010556</v>
      </c>
      <c r="AR7" s="69">
        <f>IF($B$2="Tonnes",AppQt.Data!AN44,(AppQt.Data!AN44*ozton*AppQt.Data!AN$7)/1000000)</f>
        <v>84.300539394871493</v>
      </c>
      <c r="AS7" s="69">
        <f>IF($B$2="Tonnes",AppQt.Data!AO44,(AppQt.Data!AO44*ozton*AppQt.Data!AO$7)/1000000)</f>
        <v>78.768879728220654</v>
      </c>
      <c r="AT7" s="69">
        <f>IF($B$2="Tonnes",AppQt.Data!AP44,(AppQt.Data!AP44*ozton*AppQt.Data!AP$7)/1000000)</f>
        <v>81.356486895742805</v>
      </c>
      <c r="AU7" s="69">
        <f>IF($B$2="Tonnes",AppQt.Data!AQ44,(AppQt.Data!AQ44*ozton*AppQt.Data!AQ$7)/1000000)</f>
        <v>84.157145416528266</v>
      </c>
      <c r="AV7" s="69">
        <f>IF($B$2="Tonnes",AppQt.Data!AR44,(AppQt.Data!AR44*ozton*AppQt.Data!AR$7)/1000000)</f>
        <v>88.302453917405089</v>
      </c>
      <c r="AW7" s="69">
        <f>IF($B$2="Tonnes",AppQt.Data!AS44,(AppQt.Data!AS44*ozton*AppQt.Data!AS$7)/1000000)</f>
        <v>81.797910674210797</v>
      </c>
      <c r="AX7" s="69">
        <f>IF($B$2="Tonnes",AppQt.Data!AT44,(AppQt.Data!AT44*ozton*AppQt.Data!AT$7)/1000000)</f>
        <v>83.298310817970503</v>
      </c>
      <c r="AY7" s="69">
        <f>IF($B$2="Tonnes",AppQt.Data!AU44,(AppQt.Data!AU44*ozton*AppQt.Data!AU$7)/1000000)</f>
        <v>85.383836213991728</v>
      </c>
      <c r="AZ7" s="69">
        <f>IF($B$2="Tonnes",AppQt.Data!AV44,(AppQt.Data!AV44*ozton*AppQt.Data!AV$7)/1000000)</f>
        <v>84.314590688783028</v>
      </c>
      <c r="BA7" s="69">
        <f>IF($B$2="Tonnes",AppQt.Data!AW44,(AppQt.Data!AW44*ozton*AppQt.Data!AW$7)/1000000)</f>
        <v>79.906256491698159</v>
      </c>
      <c r="BB7" s="69">
        <f>IF($B$2="Tonnes",AppQt.Data!AX44,(AppQt.Data!AX44*ozton*AppQt.Data!AX$7)/1000000)</f>
        <v>80.696913471178718</v>
      </c>
      <c r="BC7" s="69">
        <f>IF($B$2="Tonnes",AppQt.Data!AY44,(AppQt.Data!AY44*ozton*AppQt.Data!AY$7)/1000000)</f>
        <v>82.014972748907923</v>
      </c>
      <c r="BD7" s="69">
        <f>IF($B$2="Tonnes",AppQt.Data!AZ44,(AppQt.Data!AZ44*ozton*AppQt.Data!AZ$7)/1000000)</f>
        <v>83.346440231782069</v>
      </c>
      <c r="BE7" s="69">
        <f>IF($B$2="Tonnes",AppQt.Data!BA44,(AppQt.Data!BA44*ozton*AppQt.Data!BA$7)/1000000)</f>
        <v>72.960305515782707</v>
      </c>
      <c r="BF7" s="69">
        <f>IF($B$2="Tonnes",AppQt.Data!BB44,(AppQt.Data!BB44*ozton*AppQt.Data!BB$7)/1000000)</f>
        <v>67.830119542079075</v>
      </c>
      <c r="BG7" s="69">
        <f>IF($B$2="Tonnes",AppQt.Data!BC44,(AppQt.Data!BC44*ozton*AppQt.Data!BC$7)/1000000)</f>
        <v>77.17476350436705</v>
      </c>
      <c r="BH7" s="69">
        <f>IF($B$2="Tonnes",AppQt.Data!BD44,(AppQt.Data!BD44*ozton*AppQt.Data!BD$7)/1000000)</f>
        <v>83.972397199193111</v>
      </c>
      <c r="BI7" s="64" t="str">
        <f t="shared" ref="BI7:BI19" si="3">IF(BJ7&lt;0,$A$2,IF(BJ7&gt;0,$A$1,"-"))</f>
        <v>▲</v>
      </c>
      <c r="BJ7" s="125">
        <f t="shared" si="1"/>
        <v>0.75103023676870162</v>
      </c>
    </row>
    <row r="8" spans="1:62" ht="13.8">
      <c r="A8" s="50"/>
      <c r="B8" s="3" t="s">
        <v>36</v>
      </c>
      <c r="C8" s="69">
        <f>IF($B$2="Tonnes",AppAn.Data!L20,(AppAn.Data!L20*ozton*AppAn.Data!L$6)/1000000)</f>
        <v>326.727982491516</v>
      </c>
      <c r="D8" s="69">
        <f>IF($B$2="Tonnes",AppAn.Data!M20,(AppAn.Data!M20*ozton*AppAn.Data!M$6)/1000000)</f>
        <v>316.57149928531334</v>
      </c>
      <c r="E8" s="69">
        <f>IF($B$2="Tonnes",AppAn.Data!N20,(AppAn.Data!N20*ozton*AppAn.Data!N$6)/1000000)</f>
        <v>289.12551157146612</v>
      </c>
      <c r="F8" s="69">
        <f>IF($B$2="Tonnes",AppAn.Data!O20,(AppAn.Data!O20*ozton*AppAn.Data!O$6)/1000000)</f>
        <v>279.2361599758558</v>
      </c>
      <c r="G8" s="69">
        <f>IF($B$2="Tonnes",AppAn.Data!P20,(AppAn.Data!P20*ozton*AppAn.Data!P$6)/1000000)</f>
        <v>277.53006671465721</v>
      </c>
      <c r="H8" s="69">
        <f>IF($B$2="Tonnes",AppAn.Data!Q20,(AppAn.Data!Q20*ozton*AppAn.Data!Q$6)/1000000)</f>
        <v>262.14095427531697</v>
      </c>
      <c r="I8" s="69">
        <f>IF($B$2="Tonnes",AppAn.Data!R20,(AppAn.Data!R20*ozton*AppAn.Data!R$6)/1000000)</f>
        <v>255.61368340316631</v>
      </c>
      <c r="J8" s="69">
        <f>IF($B$2="Tonnes",AppAn.Data!S20,(AppAn.Data!S20*ozton*AppAn.Data!S$6)/1000000)</f>
        <v>265.58199333633183</v>
      </c>
      <c r="K8" s="69">
        <f>IF($B$2="Tonnes",AppAn.Data!T20,(AppAn.Data!T20*ozton*AppAn.Data!T$6)/1000000)</f>
        <v>268.36293214516019</v>
      </c>
      <c r="L8" s="69">
        <f>IF($B$2="Tonnes",AppAn.Data!U20,(AppAn.Data!U20*ozton*AppAn.Data!U$6)/1000000)</f>
        <v>262.2563306650228</v>
      </c>
      <c r="M8" s="69">
        <f>IF($B$2="Tonnes",AppAn.Data!V20,(AppAn.Data!V20*ozton*AppAn.Data!V$6)/1000000)</f>
        <v>248.08934102310201</v>
      </c>
      <c r="N8" s="64" t="str">
        <f t="shared" si="2"/>
        <v>▼</v>
      </c>
      <c r="O8" s="125">
        <f t="shared" si="0"/>
        <v>-5.4019628834112492</v>
      </c>
      <c r="P8" s="50"/>
      <c r="Q8" s="69">
        <f>IF($B$2="Tonnes",AppQt.Data!M45,(AppQt.Data!M45*ozton*AppQt.Data!M$7)/1000000)</f>
        <v>79.029973649027653</v>
      </c>
      <c r="R8" s="69">
        <f>IF($B$2="Tonnes",AppQt.Data!N45,(AppQt.Data!N45*ozton*AppQt.Data!N$7)/1000000)</f>
        <v>80.42565731777556</v>
      </c>
      <c r="S8" s="69">
        <f>IF($B$2="Tonnes",AppQt.Data!O45,(AppQt.Data!O45*ozton*AppQt.Data!O$7)/1000000)</f>
        <v>85.849570598069093</v>
      </c>
      <c r="T8" s="69">
        <f>IF($B$2="Tonnes",AppQt.Data!P45,(AppQt.Data!P45*ozton*AppQt.Data!P$7)/1000000)</f>
        <v>81.422780926643711</v>
      </c>
      <c r="U8" s="69">
        <f>IF($B$2="Tonnes",AppQt.Data!Q45,(AppQt.Data!Q45*ozton*AppQt.Data!Q$7)/1000000)</f>
        <v>80.097600666524571</v>
      </c>
      <c r="V8" s="69">
        <f>IF($B$2="Tonnes",AppQt.Data!R45,(AppQt.Data!R45*ozton*AppQt.Data!R$7)/1000000)</f>
        <v>83.17678498864646</v>
      </c>
      <c r="W8" s="69">
        <f>IF($B$2="Tonnes",AppQt.Data!S45,(AppQt.Data!S45*ozton*AppQt.Data!S$7)/1000000)</f>
        <v>81.496125771100168</v>
      </c>
      <c r="X8" s="69">
        <f>IF($B$2="Tonnes",AppQt.Data!T45,(AppQt.Data!T45*ozton*AppQt.Data!T$7)/1000000)</f>
        <v>71.80098785904211</v>
      </c>
      <c r="Y8" s="69">
        <f>IF($B$2="Tonnes",AppQt.Data!U45,(AppQt.Data!U45*ozton*AppQt.Data!U$7)/1000000)</f>
        <v>75.166511909210456</v>
      </c>
      <c r="Z8" s="69">
        <f>IF($B$2="Tonnes",AppQt.Data!V45,(AppQt.Data!V45*ozton*AppQt.Data!V$7)/1000000)</f>
        <v>73.056314304333668</v>
      </c>
      <c r="AA8" s="69">
        <f>IF($B$2="Tonnes",AppQt.Data!W45,(AppQt.Data!W45*ozton*AppQt.Data!W$7)/1000000)</f>
        <v>72.93488438244492</v>
      </c>
      <c r="AB8" s="69">
        <f>IF($B$2="Tonnes",AppQt.Data!X45,(AppQt.Data!X45*ozton*AppQt.Data!X$7)/1000000)</f>
        <v>67.967800975477061</v>
      </c>
      <c r="AC8" s="69">
        <f>IF($B$2="Tonnes",AppQt.Data!Y45,(AppQt.Data!Y45*ozton*AppQt.Data!Y$7)/1000000)</f>
        <v>69.075200301657617</v>
      </c>
      <c r="AD8" s="69">
        <f>IF($B$2="Tonnes",AppQt.Data!Z45,(AppQt.Data!Z45*ozton*AppQt.Data!Z$7)/1000000)</f>
        <v>71.649848599148328</v>
      </c>
      <c r="AE8" s="69">
        <f>IF($B$2="Tonnes",AppQt.Data!AA45,(AppQt.Data!AA45*ozton*AppQt.Data!AA$7)/1000000)</f>
        <v>71.763365571540405</v>
      </c>
      <c r="AF8" s="69">
        <f>IF($B$2="Tonnes",AppQt.Data!AB45,(AppQt.Data!AB45*ozton*AppQt.Data!AB$7)/1000000)</f>
        <v>66.747745503509449</v>
      </c>
      <c r="AG8" s="69">
        <f>IF($B$2="Tonnes",AppQt.Data!AC45,(AppQt.Data!AC45*ozton*AppQt.Data!AC$7)/1000000)</f>
        <v>65.763523223820556</v>
      </c>
      <c r="AH8" s="69">
        <f>IF($B$2="Tonnes",AppQt.Data!AD45,(AppQt.Data!AD45*ozton*AppQt.Data!AD$7)/1000000)</f>
        <v>68.693070126695545</v>
      </c>
      <c r="AI8" s="69">
        <f>IF($B$2="Tonnes",AppQt.Data!AE45,(AppQt.Data!AE45*ozton*AppQt.Data!AE$7)/1000000)</f>
        <v>71.568899432070523</v>
      </c>
      <c r="AJ8" s="69">
        <f>IF($B$2="Tonnes",AppQt.Data!AF45,(AppQt.Data!AF45*ozton*AppQt.Data!AF$7)/1000000)</f>
        <v>71.504573932070542</v>
      </c>
      <c r="AK8" s="69">
        <f>IF($B$2="Tonnes",AppQt.Data!AG45,(AppQt.Data!AG45*ozton*AppQt.Data!AG$7)/1000000)</f>
        <v>66.243848858610932</v>
      </c>
      <c r="AL8" s="69">
        <f>IF($B$2="Tonnes",AppQt.Data!AH45,(AppQt.Data!AH45*ozton*AppQt.Data!AH$7)/1000000)</f>
        <v>65.808876339365099</v>
      </c>
      <c r="AM8" s="69">
        <f>IF($B$2="Tonnes",AppQt.Data!AI45,(AppQt.Data!AI45*ozton*AppQt.Data!AI$7)/1000000)</f>
        <v>65.458118503849022</v>
      </c>
      <c r="AN8" s="69">
        <f>IF($B$2="Tonnes",AppQt.Data!AJ45,(AppQt.Data!AJ45*ozton*AppQt.Data!AJ$7)/1000000)</f>
        <v>64.630110573491891</v>
      </c>
      <c r="AO8" s="69">
        <f>IF($B$2="Tonnes",AppQt.Data!AK45,(AppQt.Data!AK45*ozton*AppQt.Data!AK$7)/1000000)</f>
        <v>59.871097861470645</v>
      </c>
      <c r="AP8" s="69">
        <f>IF($B$2="Tonnes",AppQt.Data!AL45,(AppQt.Data!AL45*ozton*AppQt.Data!AL$7)/1000000)</f>
        <v>62.963158312040022</v>
      </c>
      <c r="AQ8" s="69">
        <f>IF($B$2="Tonnes",AppQt.Data!AM45,(AppQt.Data!AM45*ozton*AppQt.Data!AM$7)/1000000)</f>
        <v>65.301994561353538</v>
      </c>
      <c r="AR8" s="69">
        <f>IF($B$2="Tonnes",AppQt.Data!AN45,(AppQt.Data!AN45*ozton*AppQt.Data!AN$7)/1000000)</f>
        <v>67.477432668302086</v>
      </c>
      <c r="AS8" s="69">
        <f>IF($B$2="Tonnes",AppQt.Data!AO45,(AppQt.Data!AO45*ozton*AppQt.Data!AO$7)/1000000)</f>
        <v>62.356411857774681</v>
      </c>
      <c r="AT8" s="69">
        <f>IF($B$2="Tonnes",AppQt.Data!AP45,(AppQt.Data!AP45*ozton*AppQt.Data!AP$7)/1000000)</f>
        <v>64.363364696272953</v>
      </c>
      <c r="AU8" s="69">
        <f>IF($B$2="Tonnes",AppQt.Data!AQ45,(AppQt.Data!AQ45*ozton*AppQt.Data!AQ$7)/1000000)</f>
        <v>67.352579571669665</v>
      </c>
      <c r="AV8" s="69">
        <f>IF($B$2="Tonnes",AppQt.Data!AR45,(AppQt.Data!AR45*ozton*AppQt.Data!AR$7)/1000000)</f>
        <v>71.509637210614542</v>
      </c>
      <c r="AW8" s="69">
        <f>IF($B$2="Tonnes",AppQt.Data!AS45,(AppQt.Data!AS45*ozton*AppQt.Data!AS$7)/1000000)</f>
        <v>65.330381931331658</v>
      </c>
      <c r="AX8" s="69">
        <f>IF($B$2="Tonnes",AppQt.Data!AT45,(AppQt.Data!AT45*ozton*AppQt.Data!AT$7)/1000000)</f>
        <v>66.486454535125503</v>
      </c>
      <c r="AY8" s="69">
        <f>IF($B$2="Tonnes",AppQt.Data!AU45,(AppQt.Data!AU45*ozton*AppQt.Data!AU$7)/1000000)</f>
        <v>68.767147992863599</v>
      </c>
      <c r="AZ8" s="69">
        <f>IF($B$2="Tonnes",AppQt.Data!AV45,(AppQt.Data!AV45*ozton*AppQt.Data!AV$7)/1000000)</f>
        <v>67.778947685839384</v>
      </c>
      <c r="BA8" s="69">
        <f>IF($B$2="Tonnes",AppQt.Data!AW45,(AppQt.Data!AW45*ozton*AppQt.Data!AW$7)/1000000)</f>
        <v>63.542816964447162</v>
      </c>
      <c r="BB8" s="69">
        <f>IF($B$2="Tonnes",AppQt.Data!AX45,(AppQt.Data!AX45*ozton*AppQt.Data!AX$7)/1000000)</f>
        <v>64.47381987686056</v>
      </c>
      <c r="BC8" s="69">
        <f>IF($B$2="Tonnes",AppQt.Data!AY45,(AppQt.Data!AY45*ozton*AppQt.Data!AY$7)/1000000)</f>
        <v>66.441844863385555</v>
      </c>
      <c r="BD8" s="69">
        <f>IF($B$2="Tonnes",AppQt.Data!AZ45,(AppQt.Data!AZ45*ozton*AppQt.Data!AZ$7)/1000000)</f>
        <v>67.79784896032956</v>
      </c>
      <c r="BE8" s="69">
        <f>IF($B$2="Tonnes",AppQt.Data!BA45,(AppQt.Data!BA45*ozton*AppQt.Data!BA$7)/1000000)</f>
        <v>58.73472140913335</v>
      </c>
      <c r="BF8" s="69">
        <f>IF($B$2="Tonnes",AppQt.Data!BB45,(AppQt.Data!BB45*ozton*AppQt.Data!BB$7)/1000000)</f>
        <v>56.989094331998785</v>
      </c>
      <c r="BG8" s="69">
        <f>IF($B$2="Tonnes",AppQt.Data!BC45,(AppQt.Data!BC45*ozton*AppQt.Data!BC$7)/1000000)</f>
        <v>63.172194908094298</v>
      </c>
      <c r="BH8" s="69">
        <f>IF($B$2="Tonnes",AppQt.Data!BD45,(AppQt.Data!BD45*ozton*AppQt.Data!BD$7)/1000000)</f>
        <v>69.193330373875568</v>
      </c>
      <c r="BI8" s="64" t="str">
        <f t="shared" si="3"/>
        <v>▲</v>
      </c>
      <c r="BJ8" s="125">
        <f t="shared" si="1"/>
        <v>2.0582974754295602</v>
      </c>
    </row>
    <row r="9" spans="1:62" ht="13.8">
      <c r="A9" s="50"/>
      <c r="B9" s="3" t="s">
        <v>37</v>
      </c>
      <c r="C9" s="69">
        <f>IF($B$2="Tonnes",AppAn.Data!L21,(AppAn.Data!L21*ozton*AppAn.Data!L$6)/1000000)</f>
        <v>88.326099620880044</v>
      </c>
      <c r="D9" s="69">
        <f>IF($B$2="Tonnes",AppAn.Data!M21,(AppAn.Data!M21*ozton*AppAn.Data!M$6)/1000000)</f>
        <v>76.393060963517939</v>
      </c>
      <c r="E9" s="69">
        <f>IF($B$2="Tonnes",AppAn.Data!N21,(AppAn.Data!N21*ozton*AppAn.Data!N$6)/1000000)</f>
        <v>64.726977451472848</v>
      </c>
      <c r="F9" s="69">
        <f>IF($B$2="Tonnes",AppAn.Data!O21,(AppAn.Data!O21*ozton*AppAn.Data!O$6)/1000000)</f>
        <v>53.684871435646215</v>
      </c>
      <c r="G9" s="69">
        <f>IF($B$2="Tonnes",AppAn.Data!P21,(AppAn.Data!P21*ozton*AppAn.Data!P$6)/1000000)</f>
        <v>51.223125972649342</v>
      </c>
      <c r="H9" s="69">
        <f>IF($B$2="Tonnes",AppAn.Data!Q21,(AppAn.Data!Q21*ozton*AppAn.Data!Q$6)/1000000)</f>
        <v>50.974601072121231</v>
      </c>
      <c r="I9" s="69">
        <f>IF($B$2="Tonnes",AppAn.Data!R21,(AppAn.Data!R21*ozton*AppAn.Data!R$6)/1000000)</f>
        <v>49.756734958296562</v>
      </c>
      <c r="J9" s="69">
        <f>IF($B$2="Tonnes",AppAn.Data!S21,(AppAn.Data!S21*ozton*AppAn.Data!S$6)/1000000)</f>
        <v>50.661248069724977</v>
      </c>
      <c r="K9" s="69">
        <f>IF($B$2="Tonnes",AppAn.Data!T21,(AppAn.Data!T21*ozton*AppAn.Data!T$6)/1000000)</f>
        <v>51.160002542730282</v>
      </c>
      <c r="L9" s="69">
        <f>IF($B$2="Tonnes",AppAn.Data!U21,(AppAn.Data!U21*ozton*AppAn.Data!U$6)/1000000)</f>
        <v>49.778407328566281</v>
      </c>
      <c r="M9" s="69">
        <f>IF($B$2="Tonnes",AppAn.Data!V21,(AppAn.Data!V21*ozton*AppAn.Data!V$6)/1000000)</f>
        <v>41.99217384710186</v>
      </c>
      <c r="N9" s="64" t="str">
        <f t="shared" si="2"/>
        <v>▼</v>
      </c>
      <c r="O9" s="125">
        <f t="shared" si="0"/>
        <v>-15.641789079491385</v>
      </c>
      <c r="P9" s="50"/>
      <c r="Q9" s="69">
        <f>IF($B$2="Tonnes",AppQt.Data!M46,(AppQt.Data!M46*ozton*AppQt.Data!M$7)/1000000)</f>
        <v>22.862685175952677</v>
      </c>
      <c r="R9" s="69">
        <f>IF($B$2="Tonnes",AppQt.Data!N46,(AppQt.Data!N46*ozton*AppQt.Data!N$7)/1000000)</f>
        <v>22.797552822889159</v>
      </c>
      <c r="S9" s="69">
        <f>IF($B$2="Tonnes",AppQt.Data!O46,(AppQt.Data!O46*ozton*AppQt.Data!O$7)/1000000)</f>
        <v>21.336289861484971</v>
      </c>
      <c r="T9" s="69">
        <f>IF($B$2="Tonnes",AppQt.Data!P46,(AppQt.Data!P46*ozton*AppQt.Data!P$7)/1000000)</f>
        <v>21.329571760553236</v>
      </c>
      <c r="U9" s="69">
        <f>IF($B$2="Tonnes",AppQt.Data!Q46,(AppQt.Data!Q46*ozton*AppQt.Data!Q$7)/1000000)</f>
        <v>20.700363072954374</v>
      </c>
      <c r="V9" s="69">
        <f>IF($B$2="Tonnes",AppQt.Data!R46,(AppQt.Data!R46*ozton*AppQt.Data!R$7)/1000000)</f>
        <v>20.003628629784131</v>
      </c>
      <c r="W9" s="69">
        <f>IF($B$2="Tonnes",AppQt.Data!S46,(AppQt.Data!S46*ozton*AppQt.Data!S$7)/1000000)</f>
        <v>19.092271349673581</v>
      </c>
      <c r="X9" s="69">
        <f>IF($B$2="Tonnes",AppQt.Data!T46,(AppQt.Data!T46*ozton*AppQt.Data!T$7)/1000000)</f>
        <v>16.596797911105853</v>
      </c>
      <c r="Y9" s="69">
        <f>IF($B$2="Tonnes",AppQt.Data!U46,(AppQt.Data!U46*ozton*AppQt.Data!U$7)/1000000)</f>
        <v>17.819146761495247</v>
      </c>
      <c r="Z9" s="69">
        <f>IF($B$2="Tonnes",AppQt.Data!V46,(AppQt.Data!V46*ozton*AppQt.Data!V$7)/1000000)</f>
        <v>16.84840896584592</v>
      </c>
      <c r="AA9" s="69">
        <f>IF($B$2="Tonnes",AppQt.Data!W46,(AppQt.Data!W46*ozton*AppQt.Data!W$7)/1000000)</f>
        <v>15.758892525084718</v>
      </c>
      <c r="AB9" s="69">
        <f>IF($B$2="Tonnes",AppQt.Data!X46,(AppQt.Data!X46*ozton*AppQt.Data!X$7)/1000000)</f>
        <v>14.300529199046963</v>
      </c>
      <c r="AC9" s="69">
        <f>IF($B$2="Tonnes",AppQt.Data!Y46,(AppQt.Data!Y46*ozton*AppQt.Data!Y$7)/1000000)</f>
        <v>14.652034633493201</v>
      </c>
      <c r="AD9" s="69">
        <f>IF($B$2="Tonnes",AppQt.Data!Z46,(AppQt.Data!Z46*ozton*AppQt.Data!Z$7)/1000000)</f>
        <v>15.206867662812272</v>
      </c>
      <c r="AE9" s="69">
        <f>IF($B$2="Tonnes",AppQt.Data!AA46,(AppQt.Data!AA46*ozton*AppQt.Data!AA$7)/1000000)</f>
        <v>12.253553158313181</v>
      </c>
      <c r="AF9" s="69">
        <f>IF($B$2="Tonnes",AppQt.Data!AB46,(AppQt.Data!AB46*ozton*AppQt.Data!AB$7)/1000000)</f>
        <v>11.572415981027561</v>
      </c>
      <c r="AG9" s="69">
        <f>IF($B$2="Tonnes",AppQt.Data!AC46,(AppQt.Data!AC46*ozton*AppQt.Data!AC$7)/1000000)</f>
        <v>12.283872595810269</v>
      </c>
      <c r="AH9" s="69">
        <f>IF($B$2="Tonnes",AppQt.Data!AD46,(AppQt.Data!AD46*ozton*AppQt.Data!AD$7)/1000000)</f>
        <v>12.926398603195841</v>
      </c>
      <c r="AI9" s="69">
        <f>IF($B$2="Tonnes",AppQt.Data!AE46,(AppQt.Data!AE46*ozton*AppQt.Data!AE$7)/1000000)</f>
        <v>13.06949532376334</v>
      </c>
      <c r="AJ9" s="69">
        <f>IF($B$2="Tonnes",AppQt.Data!AF46,(AppQt.Data!AF46*ozton*AppQt.Data!AF$7)/1000000)</f>
        <v>12.943359449879896</v>
      </c>
      <c r="AK9" s="69">
        <f>IF($B$2="Tonnes",AppQt.Data!AG46,(AppQt.Data!AG46*ozton*AppQt.Data!AG$7)/1000000)</f>
        <v>12.689695641111458</v>
      </c>
      <c r="AL9" s="69">
        <f>IF($B$2="Tonnes",AppQt.Data!AH46,(AppQt.Data!AH46*ozton*AppQt.Data!AH$7)/1000000)</f>
        <v>13.180054672268065</v>
      </c>
      <c r="AM9" s="69">
        <f>IF($B$2="Tonnes",AppQt.Data!AI46,(AppQt.Data!AI46*ozton*AppQt.Data!AI$7)/1000000)</f>
        <v>12.760836670880883</v>
      </c>
      <c r="AN9" s="69">
        <f>IF($B$2="Tonnes",AppQt.Data!AJ46,(AppQt.Data!AJ46*ozton*AppQt.Data!AJ$7)/1000000)</f>
        <v>12.344014087860826</v>
      </c>
      <c r="AO9" s="69">
        <f>IF($B$2="Tonnes",AppQt.Data!AK46,(AppQt.Data!AK46*ozton*AppQt.Data!AK$7)/1000000)</f>
        <v>11.952098951051704</v>
      </c>
      <c r="AP9" s="69">
        <f>IF($B$2="Tonnes",AppQt.Data!AL46,(AppQt.Data!AL46*ozton*AppQt.Data!AL$7)/1000000)</f>
        <v>12.51864743401843</v>
      </c>
      <c r="AQ9" s="69">
        <f>IF($B$2="Tonnes",AppQt.Data!AM46,(AppQt.Data!AM46*ozton*AppQt.Data!AM$7)/1000000)</f>
        <v>12.761392678657021</v>
      </c>
      <c r="AR9" s="69">
        <f>IF($B$2="Tonnes",AppQt.Data!AN46,(AppQt.Data!AN46*ozton*AppQt.Data!AN$7)/1000000)</f>
        <v>12.524595894569405</v>
      </c>
      <c r="AS9" s="69">
        <f>IF($B$2="Tonnes",AppQt.Data!AO46,(AppQt.Data!AO46*ozton*AppQt.Data!AO$7)/1000000)</f>
        <v>12.189703480205965</v>
      </c>
      <c r="AT9" s="69">
        <f>IF($B$2="Tonnes",AppQt.Data!AP46,(AppQt.Data!AP46*ozton*AppQt.Data!AP$7)/1000000)</f>
        <v>12.758101119789858</v>
      </c>
      <c r="AU9" s="69">
        <f>IF($B$2="Tonnes",AppQt.Data!AQ46,(AppQt.Data!AQ46*ozton*AppQt.Data!AQ$7)/1000000)</f>
        <v>12.7737054576586</v>
      </c>
      <c r="AV9" s="69">
        <f>IF($B$2="Tonnes",AppQt.Data!AR46,(AppQt.Data!AR46*ozton*AppQt.Data!AR$7)/1000000)</f>
        <v>12.939738012070547</v>
      </c>
      <c r="AW9" s="69">
        <f>IF($B$2="Tonnes",AppQt.Data!AS46,(AppQt.Data!AS46*ozton*AppQt.Data!AS$7)/1000000)</f>
        <v>12.485820404843928</v>
      </c>
      <c r="AX9" s="69">
        <f>IF($B$2="Tonnes",AppQt.Data!AT46,(AppQt.Data!AT46*ozton*AppQt.Data!AT$7)/1000000)</f>
        <v>12.826613246352196</v>
      </c>
      <c r="AY9" s="69">
        <f>IF($B$2="Tonnes",AppQt.Data!AU46,(AppQt.Data!AU46*ozton*AppQt.Data!AU$7)/1000000)</f>
        <v>12.882354249416121</v>
      </c>
      <c r="AZ9" s="69">
        <f>IF($B$2="Tonnes",AppQt.Data!AV46,(AppQt.Data!AV46*ozton*AppQt.Data!AV$7)/1000000)</f>
        <v>12.965214642118042</v>
      </c>
      <c r="BA9" s="69">
        <f>IF($B$2="Tonnes",AppQt.Data!AW46,(AppQt.Data!AW46*ozton*AppQt.Data!AW$7)/1000000)</f>
        <v>12.834306230376498</v>
      </c>
      <c r="BB9" s="69">
        <f>IF($B$2="Tonnes",AppQt.Data!AX46,(AppQt.Data!AX46*ozton*AppQt.Data!AX$7)/1000000)</f>
        <v>12.517505582491218</v>
      </c>
      <c r="BC9" s="69">
        <f>IF($B$2="Tonnes",AppQt.Data!AY46,(AppQt.Data!AY46*ozton*AppQt.Data!AY$7)/1000000)</f>
        <v>12.085916263903171</v>
      </c>
      <c r="BD9" s="69">
        <f>IF($B$2="Tonnes",AppQt.Data!AZ46,(AppQt.Data!AZ46*ozton*AppQt.Data!AZ$7)/1000000)</f>
        <v>12.340679251795391</v>
      </c>
      <c r="BE9" s="69">
        <f>IF($B$2="Tonnes",AppQt.Data!BA46,(AppQt.Data!BA46*ozton*AppQt.Data!BA$7)/1000000)</f>
        <v>11.024829218938578</v>
      </c>
      <c r="BF9" s="69">
        <f>IF($B$2="Tonnes",AppQt.Data!BB46,(AppQt.Data!BB46*ozton*AppQt.Data!BB$7)/1000000)</f>
        <v>8.2675140435055017</v>
      </c>
      <c r="BG9" s="69">
        <f>IF($B$2="Tonnes",AppQt.Data!BC46,(AppQt.Data!BC46*ozton*AppQt.Data!BC$7)/1000000)</f>
        <v>10.865722832608876</v>
      </c>
      <c r="BH9" s="69">
        <f>IF($B$2="Tonnes",AppQt.Data!BD46,(AppQt.Data!BD46*ozton*AppQt.Data!BD$7)/1000000)</f>
        <v>11.834107752048908</v>
      </c>
      <c r="BI9" s="64" t="str">
        <f t="shared" si="3"/>
        <v>▼</v>
      </c>
      <c r="BJ9" s="125">
        <f t="shared" si="1"/>
        <v>-4.1048915494079079</v>
      </c>
    </row>
    <row r="10" spans="1:62" ht="13.8">
      <c r="A10" s="50"/>
      <c r="B10" s="3" t="s">
        <v>38</v>
      </c>
      <c r="C10" s="69">
        <f>IF($B$2="Tonnes",AppAn.Data!L22,(AppAn.Data!L22*ozton*AppAn.Data!L$6)/1000000)</f>
        <v>45.611654774114747</v>
      </c>
      <c r="D10" s="69">
        <f>IF($B$2="Tonnes",AppAn.Data!M22,(AppAn.Data!M22*ozton*AppAn.Data!M$6)/1000000)</f>
        <v>36.172936018526485</v>
      </c>
      <c r="E10" s="69">
        <f>IF($B$2="Tonnes",AppAn.Data!N22,(AppAn.Data!N22*ozton*AppAn.Data!N$6)/1000000)</f>
        <v>28.421585219856158</v>
      </c>
      <c r="F10" s="69">
        <f>IF($B$2="Tonnes",AppAn.Data!O22,(AppAn.Data!O22*ozton*AppAn.Data!O$6)/1000000)</f>
        <v>22.8466165625</v>
      </c>
      <c r="G10" s="69">
        <f>IF($B$2="Tonnes",AppAn.Data!P22,(AppAn.Data!P22*ozton*AppAn.Data!P$6)/1000000)</f>
        <v>19.633675000000004</v>
      </c>
      <c r="H10" s="69">
        <f>IF($B$2="Tonnes",AppAn.Data!Q22,(AppAn.Data!Q22*ozton*AppAn.Data!Q$6)/1000000)</f>
        <v>18.5581909</v>
      </c>
      <c r="I10" s="69">
        <f>IF($B$2="Tonnes",AppAn.Data!R22,(AppAn.Data!R22*ozton*AppAn.Data!R$6)/1000000)</f>
        <v>17.625240464000001</v>
      </c>
      <c r="J10" s="69">
        <f>IF($B$2="Tonnes",AppAn.Data!S22,(AppAn.Data!S22*ozton*AppAn.Data!S$6)/1000000)</f>
        <v>16.341724551839999</v>
      </c>
      <c r="K10" s="69">
        <f>IF($B$2="Tonnes",AppAn.Data!T22,(AppAn.Data!T22*ozton*AppAn.Data!T$6)/1000000)</f>
        <v>15.271713707065601</v>
      </c>
      <c r="L10" s="69">
        <f>IF($B$2="Tonnes",AppAn.Data!U22,(AppAn.Data!U22*ozton*AppAn.Data!U$6)/1000000)</f>
        <v>13.929844949977754</v>
      </c>
      <c r="M10" s="69">
        <f>IF($B$2="Tonnes",AppAn.Data!V22,(AppAn.Data!V22*ozton*AppAn.Data!V$6)/1000000)</f>
        <v>11.856070891218073</v>
      </c>
      <c r="N10" s="64" t="str">
        <f t="shared" si="2"/>
        <v>▼</v>
      </c>
      <c r="O10" s="125">
        <f t="shared" si="0"/>
        <v>-14.887273090308117</v>
      </c>
      <c r="P10" s="50"/>
      <c r="Q10" s="69">
        <f>IF($B$2="Tonnes",AppQt.Data!M47,(AppQt.Data!M47*ozton*AppQt.Data!M$7)/1000000)</f>
        <v>12.462652785628766</v>
      </c>
      <c r="R10" s="69">
        <f>IF($B$2="Tonnes",AppQt.Data!N47,(AppQt.Data!N47*ozton*AppQt.Data!N$7)/1000000)</f>
        <v>11.793519842504361</v>
      </c>
      <c r="S10" s="69">
        <f>IF($B$2="Tonnes",AppQt.Data!O47,(AppQt.Data!O47*ozton*AppQt.Data!O$7)/1000000)</f>
        <v>10.962375665253754</v>
      </c>
      <c r="T10" s="69">
        <f>IF($B$2="Tonnes",AppQt.Data!P47,(AppQt.Data!P47*ozton*AppQt.Data!P$7)/1000000)</f>
        <v>10.393106480727861</v>
      </c>
      <c r="U10" s="69">
        <f>IF($B$2="Tonnes",AppQt.Data!Q47,(AppQt.Data!Q47*ozton*AppQt.Data!Q$7)/1000000)</f>
        <v>9.8130901969200668</v>
      </c>
      <c r="V10" s="69">
        <f>IF($B$2="Tonnes",AppQt.Data!R47,(AppQt.Data!R47*ozton*AppQt.Data!R$7)/1000000)</f>
        <v>9.3046615292962649</v>
      </c>
      <c r="W10" s="69">
        <f>IF($B$2="Tonnes",AppQt.Data!S47,(AppQt.Data!S47*ozton*AppQt.Data!S$7)/1000000)</f>
        <v>8.7551629017930583</v>
      </c>
      <c r="X10" s="69">
        <f>IF($B$2="Tonnes",AppQt.Data!T47,(AppQt.Data!T47*ozton*AppQt.Data!T$7)/1000000)</f>
        <v>8.3000213905170881</v>
      </c>
      <c r="Y10" s="69">
        <f>IF($B$2="Tonnes",AppQt.Data!U47,(AppQt.Data!U47*ozton*AppQt.Data!U$7)/1000000)</f>
        <v>7.7884572388083928</v>
      </c>
      <c r="Z10" s="69">
        <f>IF($B$2="Tonnes",AppQt.Data!V47,(AppQt.Data!V47*ozton*AppQt.Data!V$7)/1000000)</f>
        <v>7.4607178585246174</v>
      </c>
      <c r="AA10" s="69">
        <f>IF($B$2="Tonnes",AppQt.Data!W47,(AppQt.Data!W47*ozton*AppQt.Data!W$7)/1000000)</f>
        <v>6.7337887680744908</v>
      </c>
      <c r="AB10" s="69">
        <f>IF($B$2="Tonnes",AppQt.Data!X47,(AppQt.Data!X47*ozton*AppQt.Data!X$7)/1000000)</f>
        <v>6.4386213544486575</v>
      </c>
      <c r="AC10" s="69">
        <f>IF($B$2="Tonnes",AppQt.Data!Y47,(AppQt.Data!Y47*ozton*AppQt.Data!Y$7)/1000000)</f>
        <v>6.1305867187500001</v>
      </c>
      <c r="AD10" s="69">
        <f>IF($B$2="Tonnes",AppQt.Data!Z47,(AppQt.Data!Z47*ozton*AppQt.Data!Z$7)/1000000)</f>
        <v>6.0268578125000003</v>
      </c>
      <c r="AE10" s="69">
        <f>IF($B$2="Tonnes",AppQt.Data!AA47,(AppQt.Data!AA47*ozton*AppQt.Data!AA$7)/1000000)</f>
        <v>5.5333345312499995</v>
      </c>
      <c r="AF10" s="69">
        <f>IF($B$2="Tonnes",AppQt.Data!AB47,(AppQt.Data!AB47*ozton*AppQt.Data!AB$7)/1000000)</f>
        <v>5.1558375000000005</v>
      </c>
      <c r="AG10" s="69">
        <f>IF($B$2="Tonnes",AppQt.Data!AC47,(AppQt.Data!AC47*ozton*AppQt.Data!AC$7)/1000000)</f>
        <v>5.2433137500000004</v>
      </c>
      <c r="AH10" s="69">
        <f>IF($B$2="Tonnes",AppQt.Data!AD47,(AppQt.Data!AD47*ozton*AppQt.Data!AD$7)/1000000)</f>
        <v>4.8468837500000008</v>
      </c>
      <c r="AI10" s="69">
        <f>IF($B$2="Tonnes",AppQt.Data!AE47,(AppQt.Data!AE47*ozton*AppQt.Data!AE$7)/1000000)</f>
        <v>4.80995375</v>
      </c>
      <c r="AJ10" s="69">
        <f>IF($B$2="Tonnes",AppQt.Data!AF47,(AppQt.Data!AF47*ozton*AppQt.Data!AF$7)/1000000)</f>
        <v>4.7335237499999998</v>
      </c>
      <c r="AK10" s="69">
        <f>IF($B$2="Tonnes",AppQt.Data!AG47,(AppQt.Data!AG47*ozton*AppQt.Data!AG$7)/1000000)</f>
        <v>4.6735367750000005</v>
      </c>
      <c r="AL10" s="69">
        <f>IF($B$2="Tonnes",AppQt.Data!AH47,(AppQt.Data!AH47*ozton*AppQt.Data!AH$7)/1000000)</f>
        <v>4.6880001749999991</v>
      </c>
      <c r="AM10" s="69">
        <f>IF($B$2="Tonnes",AppQt.Data!AI47,(AppQt.Data!AI47*ozton*AppQt.Data!AI$7)/1000000)</f>
        <v>4.646827375</v>
      </c>
      <c r="AN10" s="69">
        <f>IF($B$2="Tonnes",AppQt.Data!AJ47,(AppQt.Data!AJ47*ozton*AppQt.Data!AJ$7)/1000000)</f>
        <v>4.549826575</v>
      </c>
      <c r="AO10" s="69">
        <f>IF($B$2="Tonnes",AppQt.Data!AK47,(AppQt.Data!AK47*ozton*AppQt.Data!AK$7)/1000000)</f>
        <v>4.4673383040000001</v>
      </c>
      <c r="AP10" s="69">
        <f>IF($B$2="Tonnes",AppQt.Data!AL47,(AppQt.Data!AL47*ozton*AppQt.Data!AL$7)/1000000)</f>
        <v>4.4873106079999996</v>
      </c>
      <c r="AQ10" s="69">
        <f>IF($B$2="Tonnes",AppQt.Data!AM47,(AppQt.Data!AM47*ozton*AppQt.Data!AM$7)/1000000)</f>
        <v>4.3720807199999996</v>
      </c>
      <c r="AR10" s="69">
        <f>IF($B$2="Tonnes",AppQt.Data!AN47,(AppQt.Data!AN47*ozton*AppQt.Data!AN$7)/1000000)</f>
        <v>4.2985108319999998</v>
      </c>
      <c r="AS10" s="69">
        <f>IF($B$2="Tonnes",AppQt.Data!AO47,(AppQt.Data!AO47*ozton*AppQt.Data!AO$7)/1000000)</f>
        <v>4.2227643902399992</v>
      </c>
      <c r="AT10" s="69">
        <f>IF($B$2="Tonnes",AppQt.Data!AP47,(AppQt.Data!AP47*ozton*AppQt.Data!AP$7)/1000000)</f>
        <v>4.2350210796799992</v>
      </c>
      <c r="AU10" s="69">
        <f>IF($B$2="Tonnes",AppQt.Data!AQ47,(AppQt.Data!AQ47*ozton*AppQt.Data!AQ$7)/1000000)</f>
        <v>4.0308603871999997</v>
      </c>
      <c r="AV10" s="69">
        <f>IF($B$2="Tonnes",AppQt.Data!AR47,(AppQt.Data!AR47*ozton*AppQt.Data!AR$7)/1000000)</f>
        <v>3.8530786947200002</v>
      </c>
      <c r="AW10" s="69">
        <f>IF($B$2="Tonnes",AppQt.Data!AS47,(AppQt.Data!AS47*ozton*AppQt.Data!AS$7)/1000000)</f>
        <v>3.9817083380351992</v>
      </c>
      <c r="AX10" s="69">
        <f>IF($B$2="Tonnes",AppQt.Data!AT47,(AppQt.Data!AT47*ozton*AppQt.Data!AT$7)/1000000)</f>
        <v>3.9852430364927991</v>
      </c>
      <c r="AY10" s="69">
        <f>IF($B$2="Tonnes",AppQt.Data!AU47,(AppQt.Data!AU47*ozton*AppQt.Data!AU$7)/1000000)</f>
        <v>3.7343339717120005</v>
      </c>
      <c r="AZ10" s="69">
        <f>IF($B$2="Tonnes",AppQt.Data!AV47,(AppQt.Data!AV47*ozton*AppQt.Data!AV$7)/1000000)</f>
        <v>3.5704283608255998</v>
      </c>
      <c r="BA10" s="69">
        <f>IF($B$2="Tonnes",AppQt.Data!AW47,(AppQt.Data!AW47*ozton*AppQt.Data!AW$7)/1000000)</f>
        <v>3.5291332968744955</v>
      </c>
      <c r="BB10" s="69">
        <f>IF($B$2="Tonnes",AppQt.Data!AX47,(AppQt.Data!AX47*ozton*AppQt.Data!AX$7)/1000000)</f>
        <v>3.705588011826944</v>
      </c>
      <c r="BC10" s="69">
        <f>IF($B$2="Tonnes",AppQt.Data!AY47,(AppQt.Data!AY47*ozton*AppQt.Data!AY$7)/1000000)</f>
        <v>3.4872116216192004</v>
      </c>
      <c r="BD10" s="69">
        <f>IF($B$2="Tonnes",AppQt.Data!AZ47,(AppQt.Data!AZ47*ozton*AppQt.Data!AZ$7)/1000000)</f>
        <v>3.2079120196571136</v>
      </c>
      <c r="BE10" s="69">
        <f>IF($B$2="Tonnes",AppQt.Data!BA47,(AppQt.Data!BA47*ozton*AppQt.Data!BA$7)/1000000)</f>
        <v>3.200754887710771</v>
      </c>
      <c r="BF10" s="69">
        <f>IF($B$2="Tonnes",AppQt.Data!BB47,(AppQt.Data!BB47*ozton*AppQt.Data!BB$7)/1000000)</f>
        <v>2.5735111665747965</v>
      </c>
      <c r="BG10" s="69">
        <f>IF($B$2="Tonnes",AppQt.Data!BC47,(AppQt.Data!BC47*ozton*AppQt.Data!BC$7)/1000000)</f>
        <v>3.1368457636638718</v>
      </c>
      <c r="BH10" s="69">
        <f>IF($B$2="Tonnes",AppQt.Data!BD47,(AppQt.Data!BD47*ozton*AppQt.Data!BD$7)/1000000)</f>
        <v>2.9449590732686342</v>
      </c>
      <c r="BI10" s="64" t="str">
        <f t="shared" si="3"/>
        <v>▼</v>
      </c>
      <c r="BJ10" s="125">
        <f t="shared" si="1"/>
        <v>-8.197012411100534</v>
      </c>
    </row>
    <row r="11" spans="1:62" ht="13.8">
      <c r="A11" s="50"/>
      <c r="B11" s="79" t="s">
        <v>39</v>
      </c>
      <c r="C11" s="68">
        <f>IF($B$2="Tonnes",AppAn.Data!L23,(AppAn.Data!L23*ozton*AppAn.Data!L$6)/1000000)</f>
        <v>1593.1212415430741</v>
      </c>
      <c r="D11" s="68">
        <f>IF($B$2="Tonnes",AppAn.Data!M23,(AppAn.Data!M23*ozton*AppAn.Data!M$6)/1000000)</f>
        <v>1763.3789086248041</v>
      </c>
      <c r="E11" s="68">
        <f>IF($B$2="Tonnes",AppAn.Data!N23,(AppAn.Data!N23*ozton*AppAn.Data!N$6)/1000000)</f>
        <v>1572.7592604027216</v>
      </c>
      <c r="F11" s="68">
        <f>IF($B$2="Tonnes",AppAn.Data!O23,(AppAn.Data!O23*ozton*AppAn.Data!O$6)/1000000)</f>
        <v>843.48673899301957</v>
      </c>
      <c r="G11" s="68">
        <f>IF($B$2="Tonnes",AppAn.Data!P23,(AppAn.Data!P23*ozton*AppAn.Data!P$6)/1000000)</f>
        <v>917.14498991331732</v>
      </c>
      <c r="H11" s="68">
        <f>IF($B$2="Tonnes",AppAn.Data!Q23,(AppAn.Data!Q23*ozton*AppAn.Data!Q$6)/1000000)</f>
        <v>962.11600922849857</v>
      </c>
      <c r="I11" s="68">
        <f>IF($B$2="Tonnes",AppAn.Data!R23,(AppAn.Data!R23*ozton*AppAn.Data!R$6)/1000000)</f>
        <v>1614.136773404703</v>
      </c>
      <c r="J11" s="68">
        <f>IF($B$2="Tonnes",AppAn.Data!S23,(AppAn.Data!S23*ozton*AppAn.Data!S$6)/1000000)</f>
        <v>1315.4249653967322</v>
      </c>
      <c r="K11" s="68">
        <f>IF($B$2="Tonnes",AppAn.Data!T23,(AppAn.Data!T23*ozton*AppAn.Data!T$6)/1000000)</f>
        <v>1160.3707597089231</v>
      </c>
      <c r="L11" s="68">
        <f>IF($B$2="Tonnes",AppAn.Data!U23,(AppAn.Data!U23*ozton*AppAn.Data!U$6)/1000000)</f>
        <v>1269.1914465131938</v>
      </c>
      <c r="M11" s="68">
        <f>IF($B$2="Tonnes",AppAn.Data!V23,(AppAn.Data!V23*ozton*AppAn.Data!V$6)/1000000)</f>
        <v>1773.2318638153997</v>
      </c>
      <c r="N11" s="61" t="str">
        <f t="shared" si="2"/>
        <v>▲</v>
      </c>
      <c r="O11" s="127">
        <f t="shared" si="0"/>
        <v>39.713505687966858</v>
      </c>
      <c r="P11" s="50"/>
      <c r="Q11" s="68">
        <f>IF($B$2="Tonnes",AppQt.Data!M48,(AppQt.Data!M48*ozton*AppQt.Data!M$7)/1000000)</f>
        <v>264.72247845117352</v>
      </c>
      <c r="R11" s="68">
        <f>IF($B$2="Tonnes",AppQt.Data!N48,(AppQt.Data!N48*ozton*AppQt.Data!N$7)/1000000)</f>
        <v>599.82527503355868</v>
      </c>
      <c r="S11" s="68">
        <f>IF($B$2="Tonnes",AppQt.Data!O48,(AppQt.Data!O48*ozton*AppQt.Data!O$7)/1000000)</f>
        <v>364.74595730177657</v>
      </c>
      <c r="T11" s="68">
        <f>IF($B$2="Tonnes",AppQt.Data!P48,(AppQt.Data!P48*ozton*AppQt.Data!P$7)/1000000)</f>
        <v>363.82753075656535</v>
      </c>
      <c r="U11" s="68">
        <f>IF($B$2="Tonnes",AppQt.Data!Q48,(AppQt.Data!Q48*ozton*AppQt.Data!Q$7)/1000000)</f>
        <v>338.27535503253108</v>
      </c>
      <c r="V11" s="68">
        <f>IF($B$2="Tonnes",AppQt.Data!R48,(AppQt.Data!R48*ozton*AppQt.Data!R$7)/1000000)</f>
        <v>385.51627648606711</v>
      </c>
      <c r="W11" s="68">
        <f>IF($B$2="Tonnes",AppQt.Data!S48,(AppQt.Data!S48*ozton*AppQt.Data!S$7)/1000000)</f>
        <v>528.76814757118098</v>
      </c>
      <c r="X11" s="68">
        <f>IF($B$2="Tonnes",AppQt.Data!T48,(AppQt.Data!T48*ozton*AppQt.Data!T$7)/1000000)</f>
        <v>510.81912953502507</v>
      </c>
      <c r="Y11" s="68">
        <f>IF($B$2="Tonnes",AppQt.Data!U48,(AppQt.Data!U48*ozton*AppQt.Data!U$7)/1000000)</f>
        <v>364.46228046506559</v>
      </c>
      <c r="Z11" s="68">
        <f>IF($B$2="Tonnes",AppQt.Data!V48,(AppQt.Data!V48*ozton*AppQt.Data!V$7)/1000000)</f>
        <v>298.35666248940657</v>
      </c>
      <c r="AA11" s="68">
        <f>IF($B$2="Tonnes",AppQt.Data!W48,(AppQt.Data!W48*ozton*AppQt.Data!W$7)/1000000)</f>
        <v>447.9583840302322</v>
      </c>
      <c r="AB11" s="68">
        <f>IF($B$2="Tonnes",AppQt.Data!X48,(AppQt.Data!X48*ozton*AppQt.Data!X$7)/1000000)</f>
        <v>461.98193341801726</v>
      </c>
      <c r="AC11" s="68">
        <f>IF($B$2="Tonnes",AppQt.Data!Y48,(AppQt.Data!Y48*ozton*AppQt.Data!Y$7)/1000000)</f>
        <v>260.17018877947061</v>
      </c>
      <c r="AD11" s="68">
        <f>IF($B$2="Tonnes",AppQt.Data!Z48,(AppQt.Data!Z48*ozton*AppQt.Data!Z$7)/1000000)</f>
        <v>200.38091887665178</v>
      </c>
      <c r="AE11" s="68">
        <f>IF($B$2="Tonnes",AppQt.Data!AA48,(AppQt.Data!AA48*ozton*AppQt.Data!AA$7)/1000000)</f>
        <v>206.1263758853039</v>
      </c>
      <c r="AF11" s="68">
        <f>IF($B$2="Tonnes",AppQt.Data!AB48,(AppQt.Data!AB48*ozton*AppQt.Data!AB$7)/1000000)</f>
        <v>176.8092554515934</v>
      </c>
      <c r="AG11" s="68">
        <f>IF($B$2="Tonnes",AppQt.Data!AC48,(AppQt.Data!AC48*ozton*AppQt.Data!AC$7)/1000000)</f>
        <v>289.52482329374521</v>
      </c>
      <c r="AH11" s="68">
        <f>IF($B$2="Tonnes",AppQt.Data!AD48,(AppQt.Data!AD48*ozton*AppQt.Data!AD$7)/1000000)</f>
        <v>228.63590106225197</v>
      </c>
      <c r="AI11" s="68">
        <f>IF($B$2="Tonnes",AppQt.Data!AE48,(AppQt.Data!AE48*ozton*AppQt.Data!AE$7)/1000000)</f>
        <v>196.26459079352821</v>
      </c>
      <c r="AJ11" s="68">
        <f>IF($B$2="Tonnes",AppQt.Data!AF48,(AppQt.Data!AF48*ozton*AppQt.Data!AF$7)/1000000)</f>
        <v>202.71967476379189</v>
      </c>
      <c r="AK11" s="68">
        <f>IF($B$2="Tonnes",AppQt.Data!AG48,(AppQt.Data!AG48*ozton*AppQt.Data!AG$7)/1000000)</f>
        <v>288.78600511862965</v>
      </c>
      <c r="AL11" s="68">
        <f>IF($B$2="Tonnes",AppQt.Data!AH48,(AppQt.Data!AH48*ozton*AppQt.Data!AH$7)/1000000)</f>
        <v>198.79618434999676</v>
      </c>
      <c r="AM11" s="68">
        <f>IF($B$2="Tonnes",AppQt.Data!AI48,(AppQt.Data!AI48*ozton*AppQt.Data!AI$7)/1000000)</f>
        <v>240.03485274153888</v>
      </c>
      <c r="AN11" s="68">
        <f>IF($B$2="Tonnes",AppQt.Data!AJ48,(AppQt.Data!AJ48*ozton*AppQt.Data!AJ$7)/1000000)</f>
        <v>234.49896701833319</v>
      </c>
      <c r="AO11" s="68">
        <f>IF($B$2="Tonnes",AppQt.Data!AK48,(AppQt.Data!AK48*ozton*AppQt.Data!AK$7)/1000000)</f>
        <v>614.28297581866013</v>
      </c>
      <c r="AP11" s="68">
        <f>IF($B$2="Tonnes",AppQt.Data!AL48,(AppQt.Data!AL48*ozton*AppQt.Data!AL$7)/1000000)</f>
        <v>459.48301167435648</v>
      </c>
      <c r="AQ11" s="68">
        <f>IF($B$2="Tonnes",AppQt.Data!AM48,(AppQt.Data!AM48*ozton*AppQt.Data!AM$7)/1000000)</f>
        <v>345.48783288166089</v>
      </c>
      <c r="AR11" s="68">
        <f>IF($B$2="Tonnes",AppQt.Data!AN48,(AppQt.Data!AN48*ozton*AppQt.Data!AN$7)/1000000)</f>
        <v>194.88295303002553</v>
      </c>
      <c r="AS11" s="68">
        <f>IF($B$2="Tonnes",AppQt.Data!AO48,(AppQt.Data!AO48*ozton*AppQt.Data!AO$7)/1000000)</f>
        <v>414.18471215874251</v>
      </c>
      <c r="AT11" s="68">
        <f>IF($B$2="Tonnes",AppQt.Data!AP48,(AppQt.Data!AP48*ozton*AppQt.Data!AP$7)/1000000)</f>
        <v>311.39485429891579</v>
      </c>
      <c r="AU11" s="68">
        <f>IF($B$2="Tonnes",AppQt.Data!AQ48,(AppQt.Data!AQ48*ozton*AppQt.Data!AQ$7)/1000000)</f>
        <v>267.51548723416181</v>
      </c>
      <c r="AV11" s="68">
        <f>IF($B$2="Tonnes",AppQt.Data!AR48,(AppQt.Data!AR48*ozton*AppQt.Data!AR$7)/1000000)</f>
        <v>322.32991170491209</v>
      </c>
      <c r="AW11" s="68">
        <f>IF($B$2="Tonnes",AppQt.Data!AS48,(AppQt.Data!AS48*ozton*AppQt.Data!AS$7)/1000000)</f>
        <v>289.74479740590948</v>
      </c>
      <c r="AX11" s="68">
        <f>IF($B$2="Tonnes",AppQt.Data!AT48,(AppQt.Data!AT48*ozton*AppQt.Data!AT$7)/1000000)</f>
        <v>278.35724807445399</v>
      </c>
      <c r="AY11" s="68">
        <f>IF($B$2="Tonnes",AppQt.Data!AU48,(AppQt.Data!AU48*ozton*AppQt.Data!AU$7)/1000000)</f>
        <v>197.1514661055437</v>
      </c>
      <c r="AZ11" s="68">
        <f>IF($B$2="Tonnes",AppQt.Data!AV48,(AppQt.Data!AV48*ozton*AppQt.Data!AV$7)/1000000)</f>
        <v>395.11724812301594</v>
      </c>
      <c r="BA11" s="68">
        <f>IF($B$2="Tonnes",AppQt.Data!AW48,(AppQt.Data!AW48*ozton*AppQt.Data!AW$7)/1000000)</f>
        <v>297.83187401271653</v>
      </c>
      <c r="BB11" s="68">
        <f>IF($B$2="Tonnes",AppQt.Data!AX48,(AppQt.Data!AX48*ozton*AppQt.Data!AX$7)/1000000)</f>
        <v>294.35282282637797</v>
      </c>
      <c r="BC11" s="68">
        <f>IF($B$2="Tonnes",AppQt.Data!AY48,(AppQt.Data!AY48*ozton*AppQt.Data!AY$7)/1000000)</f>
        <v>408.25922874812341</v>
      </c>
      <c r="BD11" s="68">
        <f>IF($B$2="Tonnes",AppQt.Data!AZ48,(AppQt.Data!AZ48*ozton*AppQt.Data!AZ$7)/1000000)</f>
        <v>268.74752092597595</v>
      </c>
      <c r="BE11" s="68">
        <f>IF($B$2="Tonnes",AppQt.Data!BA48,(AppQt.Data!BA48*ozton*AppQt.Data!BA$7)/1000000)</f>
        <v>549.44939831795909</v>
      </c>
      <c r="BF11" s="68">
        <f>IF($B$2="Tonnes",AppQt.Data!BB48,(AppQt.Data!BB48*ozton*AppQt.Data!BB$7)/1000000)</f>
        <v>589.99276967091043</v>
      </c>
      <c r="BG11" s="68">
        <f>IF($B$2="Tonnes",AppQt.Data!BC48,(AppQt.Data!BC48*ozton*AppQt.Data!BC$7)/1000000)</f>
        <v>495.06205226776171</v>
      </c>
      <c r="BH11" s="68">
        <f>IF($B$2="Tonnes",AppQt.Data!BD48,(AppQt.Data!BD48*ozton*AppQt.Data!BD$7)/1000000)</f>
        <v>138.72764355876814</v>
      </c>
      <c r="BI11" s="61" t="str">
        <f t="shared" si="3"/>
        <v>▼</v>
      </c>
      <c r="BJ11" s="127">
        <f t="shared" si="1"/>
        <v>-48.379935531766485</v>
      </c>
    </row>
    <row r="12" spans="1:62" ht="13.8">
      <c r="A12" s="50"/>
      <c r="B12" s="3" t="s">
        <v>40</v>
      </c>
      <c r="C12" s="69">
        <f>IF($B$2="Tonnes",AppAn.Data!L24,(AppAn.Data!L24*ozton*AppAn.Data!L$6)/1000000)</f>
        <v>1204.2606583830743</v>
      </c>
      <c r="D12" s="69">
        <f>IF($B$2="Tonnes",AppAn.Data!M24,(AppAn.Data!M24*ozton*AppAn.Data!M$6)/1000000)</f>
        <v>1502.310135684804</v>
      </c>
      <c r="E12" s="69">
        <f>IF($B$2="Tonnes",AppAn.Data!N24,(AppAn.Data!N24*ozton*AppAn.Data!N$6)/1000000)</f>
        <v>1321.8880613927215</v>
      </c>
      <c r="F12" s="69">
        <f>IF($B$2="Tonnes",AppAn.Data!O24,(AppAn.Data!O24*ozton*AppAn.Data!O$6)/1000000)</f>
        <v>1730.6365467230196</v>
      </c>
      <c r="G12" s="69">
        <f>IF($B$2="Tonnes",AppAn.Data!P24,(AppAn.Data!P24*ozton*AppAn.Data!P$6)/1000000)</f>
        <v>1066.4682336633173</v>
      </c>
      <c r="H12" s="69">
        <f>IF($B$2="Tonnes",AppAn.Data!Q24,(AppAn.Data!Q24*ozton*AppAn.Data!Q$6)/1000000)</f>
        <v>1091.3746143684987</v>
      </c>
      <c r="I12" s="69">
        <f>IF($B$2="Tonnes",AppAn.Data!R24,(AppAn.Data!R24*ozton*AppAn.Data!R$6)/1000000)</f>
        <v>1073.0716793147028</v>
      </c>
      <c r="J12" s="69">
        <f>IF($B$2="Tonnes",AppAn.Data!S24,(AppAn.Data!S24*ozton*AppAn.Data!S$6)/1000000)</f>
        <v>1043.8655454767322</v>
      </c>
      <c r="K12" s="69">
        <f>IF($B$2="Tonnes",AppAn.Data!T24,(AppAn.Data!T24*ozton*AppAn.Data!T$6)/1000000)</f>
        <v>1090.2608321989235</v>
      </c>
      <c r="L12" s="69">
        <f>IF($B$2="Tonnes",AppAn.Data!U24,(AppAn.Data!U24*ozton*AppAn.Data!U$6)/1000000)</f>
        <v>870.92004601319354</v>
      </c>
      <c r="M12" s="69">
        <f>IF($B$2="Tonnes",AppAn.Data!V24,(AppAn.Data!V24*ozton*AppAn.Data!V$6)/1000000)</f>
        <v>896.11522459539958</v>
      </c>
      <c r="N12" s="64" t="str">
        <f t="shared" si="2"/>
        <v>▲</v>
      </c>
      <c r="O12" s="125">
        <f t="shared" si="0"/>
        <v>2.8929381861793058</v>
      </c>
      <c r="P12" s="50"/>
      <c r="Q12" s="69">
        <f>IF($B$2="Tonnes",AppQt.Data!M49,(AppQt.Data!M49*ozton*AppQt.Data!M$7)/1000000)</f>
        <v>252.01607974117348</v>
      </c>
      <c r="R12" s="69">
        <f>IF($B$2="Tonnes",AppQt.Data!N49,(AppQt.Data!N49*ozton*AppQt.Data!N$7)/1000000)</f>
        <v>306.14737622355869</v>
      </c>
      <c r="S12" s="69">
        <f>IF($B$2="Tonnes",AppQt.Data!O49,(AppQt.Data!O49*ozton*AppQt.Data!O$7)/1000000)</f>
        <v>317.78595853177671</v>
      </c>
      <c r="T12" s="69">
        <f>IF($B$2="Tonnes",AppQt.Data!P49,(AppQt.Data!P49*ozton*AppQt.Data!P$7)/1000000)</f>
        <v>328.31124388656542</v>
      </c>
      <c r="U12" s="69">
        <f>IF($B$2="Tonnes",AppQt.Data!Q49,(AppQt.Data!Q49*ozton*AppQt.Data!Q$7)/1000000)</f>
        <v>396.40550919253116</v>
      </c>
      <c r="V12" s="69">
        <f>IF($B$2="Tonnes",AppQt.Data!R49,(AppQt.Data!R49*ozton*AppQt.Data!R$7)/1000000)</f>
        <v>333.69507449606692</v>
      </c>
      <c r="W12" s="69">
        <f>IF($B$2="Tonnes",AppQt.Data!S49,(AppQt.Data!S49*ozton*AppQt.Data!S$7)/1000000)</f>
        <v>418.73723060118107</v>
      </c>
      <c r="X12" s="69">
        <f>IF($B$2="Tonnes",AppQt.Data!T49,(AppQt.Data!T49*ozton*AppQt.Data!T$7)/1000000)</f>
        <v>353.47232139502495</v>
      </c>
      <c r="Y12" s="69">
        <f>IF($B$2="Tonnes",AppQt.Data!U49,(AppQt.Data!U49*ozton*AppQt.Data!U$7)/1000000)</f>
        <v>346.8162245550655</v>
      </c>
      <c r="Z12" s="69">
        <f>IF($B$2="Tonnes",AppQt.Data!V49,(AppQt.Data!V49*ozton*AppQt.Data!V$7)/1000000)</f>
        <v>296.07028704940655</v>
      </c>
      <c r="AA12" s="69">
        <f>IF($B$2="Tonnes",AppQt.Data!W49,(AppQt.Data!W49*ozton*AppQt.Data!W$7)/1000000)</f>
        <v>303.45360304023245</v>
      </c>
      <c r="AB12" s="69">
        <f>IF($B$2="Tonnes",AppQt.Data!X49,(AppQt.Data!X49*ozton*AppQt.Data!X$7)/1000000)</f>
        <v>375.54794674801707</v>
      </c>
      <c r="AC12" s="69">
        <f>IF($B$2="Tonnes",AppQt.Data!Y49,(AppQt.Data!Y49*ozton*AppQt.Data!Y$7)/1000000)</f>
        <v>443.3765896094705</v>
      </c>
      <c r="AD12" s="69">
        <f>IF($B$2="Tonnes",AppQt.Data!Z49,(AppQt.Data!Z49*ozton*AppQt.Data!Z$7)/1000000)</f>
        <v>599.62152543665161</v>
      </c>
      <c r="AE12" s="69">
        <f>IF($B$2="Tonnes",AppQt.Data!AA49,(AppQt.Data!AA49*ozton*AppQt.Data!AA$7)/1000000)</f>
        <v>327.23763189530393</v>
      </c>
      <c r="AF12" s="69">
        <f>IF($B$2="Tonnes",AppQt.Data!AB49,(AppQt.Data!AB49*ozton*AppQt.Data!AB$7)/1000000)</f>
        <v>360.40079978159366</v>
      </c>
      <c r="AG12" s="69">
        <f>IF($B$2="Tonnes",AppQt.Data!AC49,(AppQt.Data!AC49*ozton*AppQt.Data!AC$7)/1000000)</f>
        <v>293.17117545374509</v>
      </c>
      <c r="AH12" s="69">
        <f>IF($B$2="Tonnes",AppQt.Data!AD49,(AppQt.Data!AD49*ozton*AppQt.Data!AD$7)/1000000)</f>
        <v>248.71285683225202</v>
      </c>
      <c r="AI12" s="69">
        <f>IF($B$2="Tonnes",AppQt.Data!AE49,(AppQt.Data!AE49*ozton*AppQt.Data!AE$7)/1000000)</f>
        <v>240.8607562735283</v>
      </c>
      <c r="AJ12" s="69">
        <f>IF($B$2="Tonnes",AppQt.Data!AF49,(AppQt.Data!AF49*ozton*AppQt.Data!AF$7)/1000000)</f>
        <v>283.72344510379173</v>
      </c>
      <c r="AK12" s="69">
        <f>IF($B$2="Tonnes",AppQt.Data!AG49,(AppQt.Data!AG49*ozton*AppQt.Data!AG$7)/1000000)</f>
        <v>266.83375867862969</v>
      </c>
      <c r="AL12" s="69">
        <f>IF($B$2="Tonnes",AppQt.Data!AH49,(AppQt.Data!AH49*ozton*AppQt.Data!AH$7)/1000000)</f>
        <v>218.58981502999674</v>
      </c>
      <c r="AM12" s="69">
        <f>IF($B$2="Tonnes",AppQt.Data!AI49,(AppQt.Data!AI49*ozton*AppQt.Data!AI$7)/1000000)</f>
        <v>305.27357470153891</v>
      </c>
      <c r="AN12" s="69">
        <f>IF($B$2="Tonnes",AppQt.Data!AJ49,(AppQt.Data!AJ49*ozton*AppQt.Data!AJ$7)/1000000)</f>
        <v>300.67746595833324</v>
      </c>
      <c r="AO12" s="69">
        <f>IF($B$2="Tonnes",AppQt.Data!AK49,(AppQt.Data!AK49*ozton*AppQt.Data!AK$7)/1000000)</f>
        <v>272.37077242866008</v>
      </c>
      <c r="AP12" s="69">
        <f>IF($B$2="Tonnes",AppQt.Data!AL49,(AppQt.Data!AL49*ozton*AppQt.Data!AL$7)/1000000)</f>
        <v>221.09943968435664</v>
      </c>
      <c r="AQ12" s="69">
        <f>IF($B$2="Tonnes",AppQt.Data!AM49,(AppQt.Data!AM49*ozton*AppQt.Data!AM$7)/1000000)</f>
        <v>199.92139977166073</v>
      </c>
      <c r="AR12" s="69">
        <f>IF($B$2="Tonnes",AppQt.Data!AN49,(AppQt.Data!AN49*ozton*AppQt.Data!AN$7)/1000000)</f>
        <v>379.68006743002536</v>
      </c>
      <c r="AS12" s="69">
        <f>IF($B$2="Tonnes",AppQt.Data!AO49,(AppQt.Data!AO49*ozton*AppQt.Data!AO$7)/1000000)</f>
        <v>304.00485357874277</v>
      </c>
      <c r="AT12" s="69">
        <f>IF($B$2="Tonnes",AppQt.Data!AP49,(AppQt.Data!AP49*ozton*AppQt.Data!AP$7)/1000000)</f>
        <v>248.32281725891588</v>
      </c>
      <c r="AU12" s="69">
        <f>IF($B$2="Tonnes",AppQt.Data!AQ49,(AppQt.Data!AQ49*ozton*AppQt.Data!AQ$7)/1000000)</f>
        <v>232.87888634416183</v>
      </c>
      <c r="AV12" s="69">
        <f>IF($B$2="Tonnes",AppQt.Data!AR49,(AppQt.Data!AR49*ozton*AppQt.Data!AR$7)/1000000)</f>
        <v>258.65898829491175</v>
      </c>
      <c r="AW12" s="69">
        <f>IF($B$2="Tonnes",AppQt.Data!AS49,(AppQt.Data!AS49*ozton*AppQt.Data!AS$7)/1000000)</f>
        <v>261.2071840259099</v>
      </c>
      <c r="AX12" s="69">
        <f>IF($B$2="Tonnes",AppQt.Data!AT49,(AppQt.Data!AT49*ozton*AppQt.Data!AT$7)/1000000)</f>
        <v>247.94825389445376</v>
      </c>
      <c r="AY12" s="69">
        <f>IF($B$2="Tonnes",AppQt.Data!AU49,(AppQt.Data!AU49*ozton*AppQt.Data!AU$7)/1000000)</f>
        <v>297.36305520554356</v>
      </c>
      <c r="AZ12" s="69">
        <f>IF($B$2="Tonnes",AppQt.Data!AV49,(AppQt.Data!AV49*ozton*AppQt.Data!AV$7)/1000000)</f>
        <v>283.74233907301635</v>
      </c>
      <c r="BA12" s="69">
        <f>IF($B$2="Tonnes",AppQt.Data!AW49,(AppQt.Data!AW49*ozton*AppQt.Data!AW$7)/1000000)</f>
        <v>257.32606111271616</v>
      </c>
      <c r="BB12" s="69">
        <f>IF($B$2="Tonnes",AppQt.Data!AX49,(AppQt.Data!AX49*ozton*AppQt.Data!AX$7)/1000000)</f>
        <v>219.05220295637795</v>
      </c>
      <c r="BC12" s="69">
        <f>IF($B$2="Tonnes",AppQt.Data!AY49,(AppQt.Data!AY49*ozton*AppQt.Data!AY$7)/1000000)</f>
        <v>149.27506900812341</v>
      </c>
      <c r="BD12" s="69">
        <f>IF($B$2="Tonnes",AppQt.Data!AZ49,(AppQt.Data!AZ49*ozton*AppQt.Data!AZ$7)/1000000)</f>
        <v>245.26671293597605</v>
      </c>
      <c r="BE12" s="69">
        <f>IF($B$2="Tonnes",AppQt.Data!BA49,(AppQt.Data!BA49*ozton*AppQt.Data!BA$7)/1000000)</f>
        <v>250.32055951795934</v>
      </c>
      <c r="BF12" s="69">
        <f>IF($B$2="Tonnes",AppQt.Data!BB49,(AppQt.Data!BB49*ozton*AppQt.Data!BB$7)/1000000)</f>
        <v>154.20579990091016</v>
      </c>
      <c r="BG12" s="69">
        <f>IF($B$2="Tonnes",AppQt.Data!BC49,(AppQt.Data!BC49*ozton*AppQt.Data!BC$7)/1000000)</f>
        <v>222.88731438776162</v>
      </c>
      <c r="BH12" s="69">
        <f>IF($B$2="Tonnes",AppQt.Data!BD49,(AppQt.Data!BD49*ozton*AppQt.Data!BD$7)/1000000)</f>
        <v>268.70155078876849</v>
      </c>
      <c r="BI12" s="64" t="str">
        <f t="shared" si="3"/>
        <v>▲</v>
      </c>
      <c r="BJ12" s="125">
        <f t="shared" si="1"/>
        <v>9.5548383114303128</v>
      </c>
    </row>
    <row r="13" spans="1:62" ht="13.8">
      <c r="A13" s="50"/>
      <c r="B13" s="4" t="s">
        <v>41</v>
      </c>
      <c r="C13" s="69">
        <f>IF($B$2="Tonnes",AppAn.Data!L25,(AppAn.Data!L25*ozton*AppAn.Data!L$6)/1000000)</f>
        <v>921.15664719216829</v>
      </c>
      <c r="D13" s="69">
        <f>IF($B$2="Tonnes",AppAn.Data!M25,(AppAn.Data!M25*ozton*AppAn.Data!M$6)/1000000)</f>
        <v>1189.772648817946</v>
      </c>
      <c r="E13" s="69">
        <f>IF($B$2="Tonnes",AppAn.Data!N25,(AppAn.Data!N25*ozton*AppAn.Data!N$6)/1000000)</f>
        <v>1022.8384348564496</v>
      </c>
      <c r="F13" s="69">
        <f>IF($B$2="Tonnes",AppAn.Data!O25,(AppAn.Data!O25*ozton*AppAn.Data!O$6)/1000000)</f>
        <v>1358.103152973883</v>
      </c>
      <c r="G13" s="69">
        <f>IF($B$2="Tonnes",AppAn.Data!P25,(AppAn.Data!P25*ozton*AppAn.Data!P$6)/1000000)</f>
        <v>780.38696812602734</v>
      </c>
      <c r="H13" s="69">
        <f>IF($B$2="Tonnes",AppAn.Data!Q25,(AppAn.Data!Q25*ozton*AppAn.Data!Q$6)/1000000)</f>
        <v>790.22928569112753</v>
      </c>
      <c r="I13" s="69">
        <f>IF($B$2="Tonnes",AppAn.Data!R25,(AppAn.Data!R25*ozton*AppAn.Data!R$6)/1000000)</f>
        <v>797.20233904596319</v>
      </c>
      <c r="J13" s="69">
        <f>IF($B$2="Tonnes",AppAn.Data!S25,(AppAn.Data!S25*ozton*AppAn.Data!S$6)/1000000)</f>
        <v>779.68231565704002</v>
      </c>
      <c r="K13" s="69">
        <f>IF($B$2="Tonnes",AppAn.Data!T25,(AppAn.Data!T25*ozton*AppAn.Data!T$6)/1000000)</f>
        <v>775.42273197874658</v>
      </c>
      <c r="L13" s="69">
        <f>IF($B$2="Tonnes",AppAn.Data!U25,(AppAn.Data!U25*ozton*AppAn.Data!U$6)/1000000)</f>
        <v>580.5056113182161</v>
      </c>
      <c r="M13" s="69">
        <f>IF($B$2="Tonnes",AppAn.Data!V25,(AppAn.Data!V25*ozton*AppAn.Data!V$6)/1000000)</f>
        <v>529.45541307946883</v>
      </c>
      <c r="N13" s="64" t="str">
        <f t="shared" si="2"/>
        <v>▼</v>
      </c>
      <c r="O13" s="125">
        <f t="shared" si="0"/>
        <v>-8.7940921230411746</v>
      </c>
      <c r="P13" s="50"/>
      <c r="Q13" s="69">
        <f>IF($B$2="Tonnes",AppQt.Data!M50,(AppQt.Data!M50*ozton*AppQt.Data!M$7)/1000000)</f>
        <v>189.79708359957979</v>
      </c>
      <c r="R13" s="69">
        <f>IF($B$2="Tonnes",AppQt.Data!N50,(AppQt.Data!N50*ozton*AppQt.Data!N$7)/1000000)</f>
        <v>226.85619259203736</v>
      </c>
      <c r="S13" s="69">
        <f>IF($B$2="Tonnes",AppQt.Data!O50,(AppQt.Data!O50*ozton*AppQt.Data!O$7)/1000000)</f>
        <v>239.61477804812193</v>
      </c>
      <c r="T13" s="69">
        <f>IF($B$2="Tonnes",AppQt.Data!P50,(AppQt.Data!P50*ozton*AppQt.Data!P$7)/1000000)</f>
        <v>264.88859295242924</v>
      </c>
      <c r="U13" s="69">
        <f>IF($B$2="Tonnes",AppQt.Data!Q50,(AppQt.Data!Q50*ozton*AppQt.Data!Q$7)/1000000)</f>
        <v>316.63346627157404</v>
      </c>
      <c r="V13" s="69">
        <f>IF($B$2="Tonnes",AppQt.Data!R50,(AppQt.Data!R50*ozton*AppQt.Data!R$7)/1000000)</f>
        <v>262.68135041132888</v>
      </c>
      <c r="W13" s="69">
        <f>IF($B$2="Tonnes",AppQt.Data!S50,(AppQt.Data!S50*ozton*AppQt.Data!S$7)/1000000)</f>
        <v>330.14919816471809</v>
      </c>
      <c r="X13" s="69">
        <f>IF($B$2="Tonnes",AppQt.Data!T50,(AppQt.Data!T50*ozton*AppQt.Data!T$7)/1000000)</f>
        <v>280.30863397032493</v>
      </c>
      <c r="Y13" s="69">
        <f>IF($B$2="Tonnes",AppQt.Data!U50,(AppQt.Data!U50*ozton*AppQt.Data!U$7)/1000000)</f>
        <v>273.02777877431885</v>
      </c>
      <c r="Z13" s="69">
        <f>IF($B$2="Tonnes",AppQt.Data!V50,(AppQt.Data!V50*ozton*AppQt.Data!V$7)/1000000)</f>
        <v>225.26232695387546</v>
      </c>
      <c r="AA13" s="69">
        <f>IF($B$2="Tonnes",AppQt.Data!W50,(AppQt.Data!W50*ozton*AppQt.Data!W$7)/1000000)</f>
        <v>231.32354288221762</v>
      </c>
      <c r="AB13" s="69">
        <f>IF($B$2="Tonnes",AppQt.Data!X50,(AppQt.Data!X50*ozton*AppQt.Data!X$7)/1000000)</f>
        <v>293.2247862460377</v>
      </c>
      <c r="AC13" s="69">
        <f>IF($B$2="Tonnes",AppQt.Data!Y50,(AppQt.Data!Y50*ozton*AppQt.Data!Y$7)/1000000)</f>
        <v>342.03960589384758</v>
      </c>
      <c r="AD13" s="69">
        <f>IF($B$2="Tonnes",AppQt.Data!Z50,(AppQt.Data!Z50*ozton*AppQt.Data!Z$7)/1000000)</f>
        <v>476.5959390849041</v>
      </c>
      <c r="AE13" s="69">
        <f>IF($B$2="Tonnes",AppQt.Data!AA50,(AppQt.Data!AA50*ozton*AppQt.Data!AA$7)/1000000)</f>
        <v>267.54695648885757</v>
      </c>
      <c r="AF13" s="69">
        <f>IF($B$2="Tonnes",AppQt.Data!AB50,(AppQt.Data!AB50*ozton*AppQt.Data!AB$7)/1000000)</f>
        <v>271.92065150627383</v>
      </c>
      <c r="AG13" s="69">
        <f>IF($B$2="Tonnes",AppQt.Data!AC50,(AppQt.Data!AC50*ozton*AppQt.Data!AC$7)/1000000)</f>
        <v>210.56632467049954</v>
      </c>
      <c r="AH13" s="69">
        <f>IF($B$2="Tonnes",AppQt.Data!AD50,(AppQt.Data!AD50*ozton*AppQt.Data!AD$7)/1000000)</f>
        <v>179.61676630209143</v>
      </c>
      <c r="AI13" s="69">
        <f>IF($B$2="Tonnes",AppQt.Data!AE50,(AppQt.Data!AE50*ozton*AppQt.Data!AE$7)/1000000)</f>
        <v>183.02212537409795</v>
      </c>
      <c r="AJ13" s="69">
        <f>IF($B$2="Tonnes",AppQt.Data!AF50,(AppQt.Data!AF50*ozton*AppQt.Data!AF$7)/1000000)</f>
        <v>207.18175177933833</v>
      </c>
      <c r="AK13" s="69">
        <f>IF($B$2="Tonnes",AppQt.Data!AG50,(AppQt.Data!AG50*ozton*AppQt.Data!AG$7)/1000000)</f>
        <v>199.4811405860307</v>
      </c>
      <c r="AL13" s="69">
        <f>IF($B$2="Tonnes",AppQt.Data!AH50,(AppQt.Data!AH50*ozton*AppQt.Data!AH$7)/1000000)</f>
        <v>157.43830732144255</v>
      </c>
      <c r="AM13" s="69">
        <f>IF($B$2="Tonnes",AppQt.Data!AI50,(AppQt.Data!AI50*ozton*AppQt.Data!AI$7)/1000000)</f>
        <v>207.58693289464338</v>
      </c>
      <c r="AN13" s="69">
        <f>IF($B$2="Tonnes",AppQt.Data!AJ50,(AppQt.Data!AJ50*ozton*AppQt.Data!AJ$7)/1000000)</f>
        <v>225.72290488901095</v>
      </c>
      <c r="AO13" s="69">
        <f>IF($B$2="Tonnes",AppQt.Data!AK50,(AppQt.Data!AK50*ozton*AppQt.Data!AK$7)/1000000)</f>
        <v>210.16858425556183</v>
      </c>
      <c r="AP13" s="69">
        <f>IF($B$2="Tonnes",AppQt.Data!AL50,(AppQt.Data!AL50*ozton*AppQt.Data!AL$7)/1000000)</f>
        <v>161.1043078196187</v>
      </c>
      <c r="AQ13" s="69">
        <f>IF($B$2="Tonnes",AppQt.Data!AM50,(AppQt.Data!AM50*ozton*AppQt.Data!AM$7)/1000000)</f>
        <v>147.23050862252617</v>
      </c>
      <c r="AR13" s="69">
        <f>IF($B$2="Tonnes",AppQt.Data!AN50,(AppQt.Data!AN50*ozton*AppQt.Data!AN$7)/1000000)</f>
        <v>278.69893834825655</v>
      </c>
      <c r="AS13" s="69">
        <f>IF($B$2="Tonnes",AppQt.Data!AO50,(AppQt.Data!AO50*ozton*AppQt.Data!AO$7)/1000000)</f>
        <v>245.53053657735509</v>
      </c>
      <c r="AT13" s="69">
        <f>IF($B$2="Tonnes",AppQt.Data!AP50,(AppQt.Data!AP50*ozton*AppQt.Data!AP$7)/1000000)</f>
        <v>181.20220965097897</v>
      </c>
      <c r="AU13" s="69">
        <f>IF($B$2="Tonnes",AppQt.Data!AQ50,(AppQt.Data!AQ50*ozton*AppQt.Data!AQ$7)/1000000)</f>
        <v>165.00456568417977</v>
      </c>
      <c r="AV13" s="69">
        <f>IF($B$2="Tonnes",AppQt.Data!AR50,(AppQt.Data!AR50*ozton*AppQt.Data!AR$7)/1000000)</f>
        <v>187.94500374452619</v>
      </c>
      <c r="AW13" s="69">
        <f>IF($B$2="Tonnes",AppQt.Data!AS50,(AppQt.Data!AS50*ozton*AppQt.Data!AS$7)/1000000)</f>
        <v>195.25787964545839</v>
      </c>
      <c r="AX13" s="69">
        <f>IF($B$2="Tonnes",AppQt.Data!AT50,(AppQt.Data!AT50*ozton*AppQt.Data!AT$7)/1000000)</f>
        <v>179.13093890803546</v>
      </c>
      <c r="AY13" s="69">
        <f>IF($B$2="Tonnes",AppQt.Data!AU50,(AppQt.Data!AU50*ozton*AppQt.Data!AU$7)/1000000)</f>
        <v>207.5535387554753</v>
      </c>
      <c r="AZ13" s="69">
        <f>IF($B$2="Tonnes",AppQt.Data!AV50,(AppQt.Data!AV50*ozton*AppQt.Data!AV$7)/1000000)</f>
        <v>193.48037466977743</v>
      </c>
      <c r="BA13" s="69">
        <f>IF($B$2="Tonnes",AppQt.Data!AW50,(AppQt.Data!AW50*ozton*AppQt.Data!AW$7)/1000000)</f>
        <v>184.38836338929664</v>
      </c>
      <c r="BB13" s="69">
        <f>IF($B$2="Tonnes",AppQt.Data!AX50,(AppQt.Data!AX50*ozton*AppQt.Data!AX$7)/1000000)</f>
        <v>149.69666586108147</v>
      </c>
      <c r="BC13" s="69">
        <f>IF($B$2="Tonnes",AppQt.Data!AY50,(AppQt.Data!AY50*ozton*AppQt.Data!AY$7)/1000000)</f>
        <v>91.132081139685965</v>
      </c>
      <c r="BD13" s="69">
        <f>IF($B$2="Tonnes",AppQt.Data!AZ50,(AppQt.Data!AZ50*ozton*AppQt.Data!AZ$7)/1000000)</f>
        <v>155.28850092815208</v>
      </c>
      <c r="BE13" s="69">
        <f>IF($B$2="Tonnes",AppQt.Data!BA50,(AppQt.Data!BA50*ozton*AppQt.Data!BA$7)/1000000)</f>
        <v>155.71647253185847</v>
      </c>
      <c r="BF13" s="69">
        <f>IF($B$2="Tonnes",AppQt.Data!BB50,(AppQt.Data!BB50*ozton*AppQt.Data!BB$7)/1000000)</f>
        <v>89.812914964421154</v>
      </c>
      <c r="BG13" s="69">
        <f>IF($B$2="Tonnes",AppQt.Data!BC50,(AppQt.Data!BC50*ozton*AppQt.Data!BC$7)/1000000)</f>
        <v>112.90778332571838</v>
      </c>
      <c r="BH13" s="69">
        <f>IF($B$2="Tonnes",AppQt.Data!BD50,(AppQt.Data!BD50*ozton*AppQt.Data!BD$7)/1000000)</f>
        <v>171.01824225747077</v>
      </c>
      <c r="BI13" s="64" t="str">
        <f t="shared" si="3"/>
        <v>▲</v>
      </c>
      <c r="BJ13" s="125">
        <f t="shared" si="1"/>
        <v>10.129366460042299</v>
      </c>
    </row>
    <row r="14" spans="1:62" ht="13.8">
      <c r="A14" s="50"/>
      <c r="B14" s="4" t="s">
        <v>42</v>
      </c>
      <c r="C14" s="69">
        <f>IF($B$2="Tonnes",AppAn.Data!L26,(AppAn.Data!L26*ozton*AppAn.Data!L$6)/1000000)</f>
        <v>195.89721855222405</v>
      </c>
      <c r="D14" s="69">
        <f>IF($B$2="Tonnes",AppAn.Data!M26,(AppAn.Data!M26*ozton*AppAn.Data!M$6)/1000000)</f>
        <v>228.34683036898292</v>
      </c>
      <c r="E14" s="69">
        <f>IF($B$2="Tonnes",AppAn.Data!N26,(AppAn.Data!N26*ozton*AppAn.Data!N$6)/1000000)</f>
        <v>187.40664589226105</v>
      </c>
      <c r="F14" s="69">
        <f>IF($B$2="Tonnes",AppAn.Data!O26,(AppAn.Data!O26*ozton*AppAn.Data!O$6)/1000000)</f>
        <v>271.04091321880162</v>
      </c>
      <c r="G14" s="69">
        <f>IF($B$2="Tonnes",AppAn.Data!P26,(AppAn.Data!P26*ozton*AppAn.Data!P$6)/1000000)</f>
        <v>205.46208172919387</v>
      </c>
      <c r="H14" s="69">
        <f>IF($B$2="Tonnes",AppAn.Data!Q26,(AppAn.Data!Q26*ozton*AppAn.Data!Q$6)/1000000)</f>
        <v>225.18700404379041</v>
      </c>
      <c r="I14" s="69">
        <f>IF($B$2="Tonnes",AppAn.Data!R26,(AppAn.Data!R26*ozton*AppAn.Data!R$6)/1000000)</f>
        <v>208.24201284407116</v>
      </c>
      <c r="J14" s="69">
        <f>IF($B$2="Tonnes",AppAn.Data!S26,(AppAn.Data!S26*ozton*AppAn.Data!S$6)/1000000)</f>
        <v>188.11860375416322</v>
      </c>
      <c r="K14" s="69">
        <f>IF($B$2="Tonnes",AppAn.Data!T26,(AppAn.Data!T26*ozton*AppAn.Data!T$6)/1000000)</f>
        <v>241.88378780834404</v>
      </c>
      <c r="L14" s="69">
        <f>IF($B$2="Tonnes",AppAn.Data!U26,(AppAn.Data!U26*ozton*AppAn.Data!U$6)/1000000)</f>
        <v>223.99796519071754</v>
      </c>
      <c r="M14" s="69">
        <f>IF($B$2="Tonnes",AppAn.Data!V26,(AppAn.Data!V26*ozton*AppAn.Data!V$6)/1000000)</f>
        <v>297.59835059462569</v>
      </c>
      <c r="N14" s="64" t="str">
        <f t="shared" si="2"/>
        <v>▲</v>
      </c>
      <c r="O14" s="125">
        <f t="shared" si="0"/>
        <v>32.857613390033656</v>
      </c>
      <c r="P14" s="50"/>
      <c r="Q14" s="69">
        <f>IF($B$2="Tonnes",AppQt.Data!M51,(AppQt.Data!M51*ozton*AppQt.Data!M$7)/1000000)</f>
        <v>39.597190179024629</v>
      </c>
      <c r="R14" s="69">
        <f>IF($B$2="Tonnes",AppQt.Data!N51,(AppQt.Data!N51*ozton*AppQt.Data!N$7)/1000000)</f>
        <v>63.680284579432396</v>
      </c>
      <c r="S14" s="69">
        <f>IF($B$2="Tonnes",AppQt.Data!O51,(AppQt.Data!O51*ozton*AppQt.Data!O$7)/1000000)</f>
        <v>53.68222975351982</v>
      </c>
      <c r="T14" s="69">
        <f>IF($B$2="Tonnes",AppQt.Data!P51,(AppQt.Data!P51*ozton*AppQt.Data!P$7)/1000000)</f>
        <v>38.937514040247201</v>
      </c>
      <c r="U14" s="69">
        <f>IF($B$2="Tonnes",AppQt.Data!Q51,(AppQt.Data!Q51*ozton*AppQt.Data!Q$7)/1000000)</f>
        <v>55.810523972244134</v>
      </c>
      <c r="V14" s="69">
        <f>IF($B$2="Tonnes",AppQt.Data!R51,(AppQt.Data!R51*ozton*AppQt.Data!R$7)/1000000)</f>
        <v>46.864795150250146</v>
      </c>
      <c r="W14" s="69">
        <f>IF($B$2="Tonnes",AppQt.Data!S51,(AppQt.Data!S51*ozton*AppQt.Data!S$7)/1000000)</f>
        <v>69.626571871781991</v>
      </c>
      <c r="X14" s="69">
        <f>IF($B$2="Tonnes",AppQt.Data!T51,(AppQt.Data!T51*ozton*AppQt.Data!T$7)/1000000)</f>
        <v>56.044939374706658</v>
      </c>
      <c r="Y14" s="69">
        <f>IF($B$2="Tonnes",AppQt.Data!U51,(AppQt.Data!U51*ozton*AppQt.Data!U$7)/1000000)</f>
        <v>47.71572238817253</v>
      </c>
      <c r="Z14" s="69">
        <f>IF($B$2="Tonnes",AppQt.Data!V51,(AppQt.Data!V51*ozton*AppQt.Data!V$7)/1000000)</f>
        <v>48.366838010772746</v>
      </c>
      <c r="AA14" s="69">
        <f>IF($B$2="Tonnes",AppQt.Data!W51,(AppQt.Data!W51*ozton*AppQt.Data!W$7)/1000000)</f>
        <v>42.846588670924447</v>
      </c>
      <c r="AB14" s="69">
        <f>IF($B$2="Tonnes",AppQt.Data!X51,(AppQt.Data!X51*ozton*AppQt.Data!X$7)/1000000)</f>
        <v>48.477496822391345</v>
      </c>
      <c r="AC14" s="69">
        <f>IF($B$2="Tonnes",AppQt.Data!Y51,(AppQt.Data!Y51*ozton*AppQt.Data!Y$7)/1000000)</f>
        <v>71.712988154525902</v>
      </c>
      <c r="AD14" s="69">
        <f>IF($B$2="Tonnes",AppQt.Data!Z51,(AppQt.Data!Z51*ozton*AppQt.Data!Z$7)/1000000)</f>
        <v>86.599309864371037</v>
      </c>
      <c r="AE14" s="69">
        <f>IF($B$2="Tonnes",AppQt.Data!AA51,(AppQt.Data!AA51*ozton*AppQt.Data!AA$7)/1000000)</f>
        <v>42.983291245992866</v>
      </c>
      <c r="AF14" s="69">
        <f>IF($B$2="Tonnes",AppQt.Data!AB51,(AppQt.Data!AB51*ozton*AppQt.Data!AB$7)/1000000)</f>
        <v>69.745323953911836</v>
      </c>
      <c r="AG14" s="69">
        <f>IF($B$2="Tonnes",AppQt.Data!AC51,(AppQt.Data!AC51*ozton*AppQt.Data!AC$7)/1000000)</f>
        <v>64.835894257175269</v>
      </c>
      <c r="AH14" s="69">
        <f>IF($B$2="Tonnes",AppQt.Data!AD51,(AppQt.Data!AD51*ozton*AppQt.Data!AD$7)/1000000)</f>
        <v>49.302366225890211</v>
      </c>
      <c r="AI14" s="69">
        <f>IF($B$2="Tonnes",AppQt.Data!AE51,(AppQt.Data!AE51*ozton*AppQt.Data!AE$7)/1000000)</f>
        <v>36.006159450879579</v>
      </c>
      <c r="AJ14" s="69">
        <f>IF($B$2="Tonnes",AppQt.Data!AF51,(AppQt.Data!AF51*ozton*AppQt.Data!AF$7)/1000000)</f>
        <v>55.317661795248796</v>
      </c>
      <c r="AK14" s="69">
        <f>IF($B$2="Tonnes",AppQt.Data!AG51,(AppQt.Data!AG51*ozton*AppQt.Data!AG$7)/1000000)</f>
        <v>51.212920629095187</v>
      </c>
      <c r="AL14" s="69">
        <f>IF($B$2="Tonnes",AppQt.Data!AH51,(AppQt.Data!AH51*ozton*AppQt.Data!AH$7)/1000000)</f>
        <v>46.142841363265177</v>
      </c>
      <c r="AM14" s="69">
        <f>IF($B$2="Tonnes",AppQt.Data!AI51,(AppQt.Data!AI51*ozton*AppQt.Data!AI$7)/1000000)</f>
        <v>74.996170635659183</v>
      </c>
      <c r="AN14" s="69">
        <f>IF($B$2="Tonnes",AppQt.Data!AJ51,(AppQt.Data!AJ51*ozton*AppQt.Data!AJ$7)/1000000)</f>
        <v>52.835071415770884</v>
      </c>
      <c r="AO14" s="69">
        <f>IF($B$2="Tonnes",AppQt.Data!AK51,(AppQt.Data!AK51*ozton*AppQt.Data!AK$7)/1000000)</f>
        <v>49.4685897852425</v>
      </c>
      <c r="AP14" s="69">
        <f>IF($B$2="Tonnes",AppQt.Data!AL51,(AppQt.Data!AL51*ozton*AppQt.Data!AL$7)/1000000)</f>
        <v>46.285724520632655</v>
      </c>
      <c r="AQ14" s="69">
        <f>IF($B$2="Tonnes",AppQt.Data!AM51,(AppQt.Data!AM51*ozton*AppQt.Data!AM$7)/1000000)</f>
        <v>34.571606652883951</v>
      </c>
      <c r="AR14" s="69">
        <f>IF($B$2="Tonnes",AppQt.Data!AN51,(AppQt.Data!AN51*ozton*AppQt.Data!AN$7)/1000000)</f>
        <v>77.916091885312071</v>
      </c>
      <c r="AS14" s="69">
        <f>IF($B$2="Tonnes",AppQt.Data!AO51,(AppQt.Data!AO51*ozton*AppQt.Data!AO$7)/1000000)</f>
        <v>41.70615827981532</v>
      </c>
      <c r="AT14" s="69">
        <f>IF($B$2="Tonnes",AppQt.Data!AP51,(AppQt.Data!AP51*ozton*AppQt.Data!AP$7)/1000000)</f>
        <v>47.967056296427813</v>
      </c>
      <c r="AU14" s="69">
        <f>IF($B$2="Tonnes",AppQt.Data!AQ51,(AppQt.Data!AQ51*ozton*AppQt.Data!AQ$7)/1000000)</f>
        <v>50.211862235527768</v>
      </c>
      <c r="AV14" s="69">
        <f>IF($B$2="Tonnes",AppQt.Data!AR51,(AppQt.Data!AR51*ozton*AppQt.Data!AR$7)/1000000)</f>
        <v>48.233526942392295</v>
      </c>
      <c r="AW14" s="69">
        <f>IF($B$2="Tonnes",AppQt.Data!AS51,(AppQt.Data!AS51*ozton*AppQt.Data!AS$7)/1000000)</f>
        <v>50.529998078545319</v>
      </c>
      <c r="AX14" s="69">
        <f>IF($B$2="Tonnes",AppQt.Data!AT51,(AppQt.Data!AT51*ozton*AppQt.Data!AT$7)/1000000)</f>
        <v>51.553971629473068</v>
      </c>
      <c r="AY14" s="69">
        <f>IF($B$2="Tonnes",AppQt.Data!AU51,(AppQt.Data!AU51*ozton*AppQt.Data!AU$7)/1000000)</f>
        <v>71.526921490469036</v>
      </c>
      <c r="AZ14" s="69">
        <f>IF($B$2="Tonnes",AppQt.Data!AV51,(AppQt.Data!AV51*ozton*AppQt.Data!AV$7)/1000000)</f>
        <v>68.27289660985663</v>
      </c>
      <c r="BA14" s="69">
        <f>IF($B$2="Tonnes",AppQt.Data!AW51,(AppQt.Data!AW51*ozton*AppQt.Data!AW$7)/1000000)</f>
        <v>56.694828009576383</v>
      </c>
      <c r="BB14" s="69">
        <f>IF($B$2="Tonnes",AppQt.Data!AX51,(AppQt.Data!AX51*ozton*AppQt.Data!AX$7)/1000000)</f>
        <v>50.82576717035446</v>
      </c>
      <c r="BC14" s="69">
        <f>IF($B$2="Tonnes",AppQt.Data!AY51,(AppQt.Data!AY51*ozton*AppQt.Data!AY$7)/1000000)</f>
        <v>45.258832285210836</v>
      </c>
      <c r="BD14" s="69">
        <f>IF($B$2="Tonnes",AppQt.Data!AZ51,(AppQt.Data!AZ51*ozton*AppQt.Data!AZ$7)/1000000)</f>
        <v>71.218537725575871</v>
      </c>
      <c r="BE14" s="69">
        <f>IF($B$2="Tonnes",AppQt.Data!BA51,(AppQt.Data!BA51*ozton*AppQt.Data!BA$7)/1000000)</f>
        <v>80.302424733502278</v>
      </c>
      <c r="BF14" s="69">
        <f>IF($B$2="Tonnes",AppQt.Data!BB51,(AppQt.Data!BB51*ozton*AppQt.Data!BB$7)/1000000)</f>
        <v>52.881378840139625</v>
      </c>
      <c r="BG14" s="69">
        <f>IF($B$2="Tonnes",AppQt.Data!BC51,(AppQt.Data!BC51*ozton*AppQt.Data!BC$7)/1000000)</f>
        <v>87.394876861003951</v>
      </c>
      <c r="BH14" s="69">
        <f>IF($B$2="Tonnes",AppQt.Data!BD51,(AppQt.Data!BD51*ozton*AppQt.Data!BD$7)/1000000)</f>
        <v>77.019670159979853</v>
      </c>
      <c r="BI14" s="64" t="str">
        <f t="shared" si="3"/>
        <v>▲</v>
      </c>
      <c r="BJ14" s="125">
        <f t="shared" si="1"/>
        <v>8.1455371307359581</v>
      </c>
    </row>
    <row r="15" spans="1:62" ht="13.8">
      <c r="A15" s="50"/>
      <c r="B15" s="4" t="s">
        <v>43</v>
      </c>
      <c r="C15" s="69">
        <f>IF($B$2="Tonnes",AppAn.Data!L27,(AppAn.Data!L27*ozton*AppAn.Data!L$6)/1000000)</f>
        <v>87.206792638681947</v>
      </c>
      <c r="D15" s="69">
        <f>IF($B$2="Tonnes",AppAn.Data!M27,(AppAn.Data!M27*ozton*AppAn.Data!M$6)/1000000)</f>
        <v>84.190656497875267</v>
      </c>
      <c r="E15" s="69">
        <f>IF($B$2="Tonnes",AppAn.Data!N27,(AppAn.Data!N27*ozton*AppAn.Data!N$6)/1000000)</f>
        <v>111.64298064401086</v>
      </c>
      <c r="F15" s="69">
        <f>IF($B$2="Tonnes",AppAn.Data!O27,(AppAn.Data!O27*ozton*AppAn.Data!O$6)/1000000)</f>
        <v>101.49248053033509</v>
      </c>
      <c r="G15" s="69">
        <f>IF($B$2="Tonnes",AppAn.Data!P27,(AppAn.Data!P27*ozton*AppAn.Data!P$6)/1000000)</f>
        <v>80.619183808095954</v>
      </c>
      <c r="H15" s="69">
        <f>IF($B$2="Tonnes",AppAn.Data!Q27,(AppAn.Data!Q27*ozton*AppAn.Data!Q$6)/1000000)</f>
        <v>75.958324633580503</v>
      </c>
      <c r="I15" s="69">
        <f>IF($B$2="Tonnes",AppAn.Data!R27,(AppAn.Data!R27*ozton*AppAn.Data!R$6)/1000000)</f>
        <v>67.627327424668252</v>
      </c>
      <c r="J15" s="69">
        <f>IF($B$2="Tonnes",AppAn.Data!S27,(AppAn.Data!S27*ozton*AppAn.Data!S$6)/1000000)</f>
        <v>76.064626065529069</v>
      </c>
      <c r="K15" s="69">
        <f>IF($B$2="Tonnes",AppAn.Data!T27,(AppAn.Data!T27*ozton*AppAn.Data!T$6)/1000000)</f>
        <v>72.954312411832859</v>
      </c>
      <c r="L15" s="69">
        <f>IF($B$2="Tonnes",AppAn.Data!U27,(AppAn.Data!U27*ozton*AppAn.Data!U$6)/1000000)</f>
        <v>66.416469504259979</v>
      </c>
      <c r="M15" s="69">
        <f>IF($B$2="Tonnes",AppAn.Data!V27,(AppAn.Data!V27*ozton*AppAn.Data!V$6)/1000000)</f>
        <v>69.061460921305141</v>
      </c>
      <c r="N15" s="64" t="str">
        <f t="shared" si="2"/>
        <v>▲</v>
      </c>
      <c r="O15" s="125">
        <f t="shared" si="0"/>
        <v>3.9824330272109965</v>
      </c>
      <c r="P15" s="50"/>
      <c r="Q15" s="69">
        <f>IF($B$2="Tonnes",AppQt.Data!M52,(AppQt.Data!M52*ozton*AppQt.Data!M$7)/1000000)</f>
        <v>22.621805962569095</v>
      </c>
      <c r="R15" s="69">
        <f>IF($B$2="Tonnes",AppQt.Data!N52,(AppQt.Data!N52*ozton*AppQt.Data!N$7)/1000000)</f>
        <v>15.610899052088916</v>
      </c>
      <c r="S15" s="69">
        <f>IF($B$2="Tonnes",AppQt.Data!O52,(AppQt.Data!O52*ozton*AppQt.Data!O$7)/1000000)</f>
        <v>24.488950730134952</v>
      </c>
      <c r="T15" s="69">
        <f>IF($B$2="Tonnes",AppQt.Data!P52,(AppQt.Data!P52*ozton*AppQt.Data!P$7)/1000000)</f>
        <v>24.485136893888985</v>
      </c>
      <c r="U15" s="69">
        <f>IF($B$2="Tonnes",AppQt.Data!Q52,(AppQt.Data!Q52*ozton*AppQt.Data!Q$7)/1000000)</f>
        <v>23.961518948713014</v>
      </c>
      <c r="V15" s="69">
        <f>IF($B$2="Tonnes",AppQt.Data!R52,(AppQt.Data!R52*ozton*AppQt.Data!R$7)/1000000)</f>
        <v>24.148928934487923</v>
      </c>
      <c r="W15" s="69">
        <f>IF($B$2="Tonnes",AppQt.Data!S52,(AppQt.Data!S52*ozton*AppQt.Data!S$7)/1000000)</f>
        <v>18.961460564680994</v>
      </c>
      <c r="X15" s="69">
        <f>IF($B$2="Tonnes",AppQt.Data!T52,(AppQt.Data!T52*ozton*AppQt.Data!T$7)/1000000)</f>
        <v>17.118748049993346</v>
      </c>
      <c r="Y15" s="69">
        <f>IF($B$2="Tonnes",AppQt.Data!U52,(AppQt.Data!U52*ozton*AppQt.Data!U$7)/1000000)</f>
        <v>26.072723392574126</v>
      </c>
      <c r="Z15" s="69">
        <f>IF($B$2="Tonnes",AppQt.Data!V52,(AppQt.Data!V52*ozton*AppQt.Data!V$7)/1000000)</f>
        <v>22.441122084758341</v>
      </c>
      <c r="AA15" s="69">
        <f>IF($B$2="Tonnes",AppQt.Data!W52,(AppQt.Data!W52*ozton*AppQt.Data!W$7)/1000000)</f>
        <v>29.283471487090377</v>
      </c>
      <c r="AB15" s="69">
        <f>IF($B$2="Tonnes",AppQt.Data!X52,(AppQt.Data!X52*ozton*AppQt.Data!X$7)/1000000)</f>
        <v>33.845663679588007</v>
      </c>
      <c r="AC15" s="69">
        <f>IF($B$2="Tonnes",AppQt.Data!Y52,(AppQt.Data!Y52*ozton*AppQt.Data!Y$7)/1000000)</f>
        <v>29.62399556109705</v>
      </c>
      <c r="AD15" s="69">
        <f>IF($B$2="Tonnes",AppQt.Data!Z52,(AppQt.Data!Z52*ozton*AppQt.Data!Z$7)/1000000)</f>
        <v>36.426276487376448</v>
      </c>
      <c r="AE15" s="69">
        <f>IF($B$2="Tonnes",AppQt.Data!AA52,(AppQt.Data!AA52*ozton*AppQt.Data!AA$7)/1000000)</f>
        <v>16.707384160453575</v>
      </c>
      <c r="AF15" s="69">
        <f>IF($B$2="Tonnes",AppQt.Data!AB52,(AppQt.Data!AB52*ozton*AppQt.Data!AB$7)/1000000)</f>
        <v>18.734824321408006</v>
      </c>
      <c r="AG15" s="69">
        <f>IF($B$2="Tonnes",AppQt.Data!AC52,(AppQt.Data!AC52*ozton*AppQt.Data!AC$7)/1000000)</f>
        <v>17.768956526070223</v>
      </c>
      <c r="AH15" s="69">
        <f>IF($B$2="Tonnes",AppQt.Data!AD52,(AppQt.Data!AD52*ozton*AppQt.Data!AD$7)/1000000)</f>
        <v>19.793724304270359</v>
      </c>
      <c r="AI15" s="69">
        <f>IF($B$2="Tonnes",AppQt.Data!AE52,(AppQt.Data!AE52*ozton*AppQt.Data!AE$7)/1000000)</f>
        <v>21.832471448550724</v>
      </c>
      <c r="AJ15" s="69">
        <f>IF($B$2="Tonnes",AppQt.Data!AF52,(AppQt.Data!AF52*ozton*AppQt.Data!AF$7)/1000000)</f>
        <v>21.224031529204652</v>
      </c>
      <c r="AK15" s="69">
        <f>IF($B$2="Tonnes",AppQt.Data!AG52,(AppQt.Data!AG52*ozton*AppQt.Data!AG$7)/1000000)</f>
        <v>16.13969746350373</v>
      </c>
      <c r="AL15" s="69">
        <f>IF($B$2="Tonnes",AppQt.Data!AH52,(AppQt.Data!AH52*ozton*AppQt.Data!AH$7)/1000000)</f>
        <v>15.008666345289006</v>
      </c>
      <c r="AM15" s="69">
        <f>IF($B$2="Tonnes",AppQt.Data!AI52,(AppQt.Data!AI52*ozton*AppQt.Data!AI$7)/1000000)</f>
        <v>22.690471171236378</v>
      </c>
      <c r="AN15" s="69">
        <f>IF($B$2="Tonnes",AppQt.Data!AJ52,(AppQt.Data!AJ52*ozton*AppQt.Data!AJ$7)/1000000)</f>
        <v>22.119489653551383</v>
      </c>
      <c r="AO15" s="69">
        <f>IF($B$2="Tonnes",AppQt.Data!AK52,(AppQt.Data!AK52*ozton*AppQt.Data!AK$7)/1000000)</f>
        <v>12.733598387855743</v>
      </c>
      <c r="AP15" s="69">
        <f>IF($B$2="Tonnes",AppQt.Data!AL52,(AppQt.Data!AL52*ozton*AppQt.Data!AL$7)/1000000)</f>
        <v>13.709407344105218</v>
      </c>
      <c r="AQ15" s="69">
        <f>IF($B$2="Tonnes",AppQt.Data!AM52,(AppQt.Data!AM52*ozton*AppQt.Data!AM$7)/1000000)</f>
        <v>18.119284496250586</v>
      </c>
      <c r="AR15" s="69">
        <f>IF($B$2="Tonnes",AppQt.Data!AN52,(AppQt.Data!AN52*ozton*AppQt.Data!AN$7)/1000000)</f>
        <v>23.065037196456711</v>
      </c>
      <c r="AS15" s="69">
        <f>IF($B$2="Tonnes",AppQt.Data!AO52,(AppQt.Data!AO52*ozton*AppQt.Data!AO$7)/1000000)</f>
        <v>16.768158721572387</v>
      </c>
      <c r="AT15" s="69">
        <f>IF($B$2="Tonnes",AppQt.Data!AP52,(AppQt.Data!AP52*ozton*AppQt.Data!AP$7)/1000000)</f>
        <v>19.153551311509098</v>
      </c>
      <c r="AU15" s="69">
        <f>IF($B$2="Tonnes",AppQt.Data!AQ52,(AppQt.Data!AQ52*ozton*AppQt.Data!AQ$7)/1000000)</f>
        <v>17.662458424454289</v>
      </c>
      <c r="AV15" s="69">
        <f>IF($B$2="Tonnes",AppQt.Data!AR52,(AppQt.Data!AR52*ozton*AppQt.Data!AR$7)/1000000)</f>
        <v>22.480457607993308</v>
      </c>
      <c r="AW15" s="69">
        <f>IF($B$2="Tonnes",AppQt.Data!AS52,(AppQt.Data!AS52*ozton*AppQt.Data!AS$7)/1000000)</f>
        <v>15.419306301906188</v>
      </c>
      <c r="AX15" s="69">
        <f>IF($B$2="Tonnes",AppQt.Data!AT52,(AppQt.Data!AT52*ozton*AppQt.Data!AT$7)/1000000)</f>
        <v>17.263343356945196</v>
      </c>
      <c r="AY15" s="69">
        <f>IF($B$2="Tonnes",AppQt.Data!AU52,(AppQt.Data!AU52*ozton*AppQt.Data!AU$7)/1000000)</f>
        <v>18.282594959599209</v>
      </c>
      <c r="AZ15" s="69">
        <f>IF($B$2="Tonnes",AppQt.Data!AV52,(AppQt.Data!AV52*ozton*AppQt.Data!AV$7)/1000000)</f>
        <v>21.989067793382272</v>
      </c>
      <c r="BA15" s="69">
        <f>IF($B$2="Tonnes",AppQt.Data!AW52,(AppQt.Data!AW52*ozton*AppQt.Data!AW$7)/1000000)</f>
        <v>16.242869713843216</v>
      </c>
      <c r="BB15" s="69">
        <f>IF($B$2="Tonnes",AppQt.Data!AX52,(AppQt.Data!AX52*ozton*AppQt.Data!AX$7)/1000000)</f>
        <v>18.52976992494202</v>
      </c>
      <c r="BC15" s="69">
        <f>IF($B$2="Tonnes",AppQt.Data!AY52,(AppQt.Data!AY52*ozton*AppQt.Data!AY$7)/1000000)</f>
        <v>12.88415558322661</v>
      </c>
      <c r="BD15" s="69">
        <f>IF($B$2="Tonnes",AppQt.Data!AZ52,(AppQt.Data!AZ52*ozton*AppQt.Data!AZ$7)/1000000)</f>
        <v>18.759674282248135</v>
      </c>
      <c r="BE15" s="69">
        <f>IF($B$2="Tonnes",AppQt.Data!BA52,(AppQt.Data!BA52*ozton*AppQt.Data!BA$7)/1000000)</f>
        <v>14.301662252598671</v>
      </c>
      <c r="BF15" s="69">
        <f>IF($B$2="Tonnes",AppQt.Data!BB52,(AppQt.Data!BB52*ozton*AppQt.Data!BB$7)/1000000)</f>
        <v>11.511506096349368</v>
      </c>
      <c r="BG15" s="69">
        <f>IF($B$2="Tonnes",AppQt.Data!BC52,(AppQt.Data!BC52*ozton*AppQt.Data!BC$7)/1000000)</f>
        <v>22.584654201039275</v>
      </c>
      <c r="BH15" s="69">
        <f>IF($B$2="Tonnes",AppQt.Data!BD52,(AppQt.Data!BD52*ozton*AppQt.Data!BD$7)/1000000)</f>
        <v>20.66363837131783</v>
      </c>
      <c r="BI15" s="64" t="str">
        <f t="shared" si="3"/>
        <v>▲</v>
      </c>
      <c r="BJ15" s="125">
        <f t="shared" si="1"/>
        <v>10.149238523140959</v>
      </c>
    </row>
    <row r="16" spans="1:62" ht="13.8">
      <c r="A16" s="50"/>
      <c r="B16" s="80" t="s">
        <v>143</v>
      </c>
      <c r="C16" s="78">
        <f>IF($B$2="Tonnes",AppAn.Data!L28,(AppAn.Data!L28*ozton*AppAn.Data!L$6)/1000000)</f>
        <v>388.86058315999981</v>
      </c>
      <c r="D16" s="78">
        <f>IF($B$2="Tonnes",AppAn.Data!M28,(AppAn.Data!M28*ozton*AppAn.Data!M$6)/1000000)</f>
        <v>261.06877294000014</v>
      </c>
      <c r="E16" s="78">
        <f>IF($B$2="Tonnes",AppAn.Data!N28,(AppAn.Data!N28*ozton*AppAn.Data!N$6)/1000000)</f>
        <v>250.87119901000005</v>
      </c>
      <c r="F16" s="78">
        <f>IF($B$2="Tonnes",AppAn.Data!O28,(AppAn.Data!O28*ozton*AppAn.Data!O$6)/1000000)</f>
        <v>-887.14980773000002</v>
      </c>
      <c r="G16" s="78">
        <f>IF($B$2="Tonnes",AppAn.Data!P28,(AppAn.Data!P28*ozton*AppAn.Data!P$6)/1000000)</f>
        <v>-149.32324374999985</v>
      </c>
      <c r="H16" s="78">
        <f>IF($B$2="Tonnes",AppAn.Data!Q28,(AppAn.Data!Q28*ozton*AppAn.Data!Q$6)/1000000)</f>
        <v>-129.2586051400001</v>
      </c>
      <c r="I16" s="78">
        <f>IF($B$2="Tonnes",AppAn.Data!R28,(AppAn.Data!R28*ozton*AppAn.Data!R$6)/1000000)</f>
        <v>541.06509409000023</v>
      </c>
      <c r="J16" s="78">
        <f>IF($B$2="Tonnes",AppAn.Data!S28,(AppAn.Data!S28*ozton*AppAn.Data!S$6)/1000000)</f>
        <v>271.55941991999998</v>
      </c>
      <c r="K16" s="78">
        <f>IF($B$2="Tonnes",AppAn.Data!T28,(AppAn.Data!T28*ozton*AppAn.Data!T$6)/1000000)</f>
        <v>70.109927509999579</v>
      </c>
      <c r="L16" s="78">
        <f>IF($B$2="Tonnes",AppAn.Data!U28,(AppAn.Data!U28*ozton*AppAn.Data!U$6)/1000000)</f>
        <v>398.27140050000025</v>
      </c>
      <c r="M16" s="78">
        <f>IF($B$2="Tonnes",AppAn.Data!V28,(AppAn.Data!V28*ozton*AppAn.Data!V$6)/1000000)</f>
        <v>877.1166392199998</v>
      </c>
      <c r="N16" s="67" t="str">
        <f t="shared" si="2"/>
        <v>▲</v>
      </c>
      <c r="O16" s="126">
        <f t="shared" si="0"/>
        <v>120.23088730921798</v>
      </c>
      <c r="P16" s="50"/>
      <c r="Q16" s="78">
        <f>IF($B$2="Tonnes",AppQt.Data!M53,(AppQt.Data!M53*ozton*AppQt.Data!M$7)/1000000)</f>
        <v>12.70639871000003</v>
      </c>
      <c r="R16" s="78">
        <f>IF($B$2="Tonnes",AppQt.Data!N53,(AppQt.Data!N53*ozton*AppQt.Data!N$7)/1000000)</f>
        <v>293.67789880999999</v>
      </c>
      <c r="S16" s="78">
        <f>IF($B$2="Tonnes",AppQt.Data!O53,(AppQt.Data!O53*ozton*AppQt.Data!O$7)/1000000)</f>
        <v>46.959998769999856</v>
      </c>
      <c r="T16" s="78">
        <f>IF($B$2="Tonnes",AppQt.Data!P53,(AppQt.Data!P53*ozton*AppQt.Data!P$7)/1000000)</f>
        <v>35.516286869999931</v>
      </c>
      <c r="U16" s="78">
        <f>IF($B$2="Tonnes",AppQt.Data!Q53,(AppQt.Data!Q53*ozton*AppQt.Data!Q$7)/1000000)</f>
        <v>-58.130154160000075</v>
      </c>
      <c r="V16" s="78">
        <f>IF($B$2="Tonnes",AppQt.Data!R53,(AppQt.Data!R53*ozton*AppQt.Data!R$7)/1000000)</f>
        <v>51.821201990000191</v>
      </c>
      <c r="W16" s="78">
        <f>IF($B$2="Tonnes",AppQt.Data!S53,(AppQt.Data!S53*ozton*AppQt.Data!S$7)/1000000)</f>
        <v>110.03091696999991</v>
      </c>
      <c r="X16" s="78">
        <f>IF($B$2="Tonnes",AppQt.Data!T53,(AppQt.Data!T53*ozton*AppQt.Data!T$7)/1000000)</f>
        <v>157.34680814000012</v>
      </c>
      <c r="Y16" s="78">
        <f>IF($B$2="Tonnes",AppQt.Data!U53,(AppQt.Data!U53*ozton*AppQt.Data!U$7)/1000000)</f>
        <v>17.646055910000086</v>
      </c>
      <c r="Z16" s="78">
        <f>IF($B$2="Tonnes",AppQt.Data!V53,(AppQt.Data!V53*ozton*AppQt.Data!V$7)/1000000)</f>
        <v>2.2863754400000289</v>
      </c>
      <c r="AA16" s="78">
        <f>IF($B$2="Tonnes",AppQt.Data!W53,(AppQt.Data!W53*ozton*AppQt.Data!W$7)/1000000)</f>
        <v>144.50478098999974</v>
      </c>
      <c r="AB16" s="78">
        <f>IF($B$2="Tonnes",AppQt.Data!X53,(AppQt.Data!X53*ozton*AppQt.Data!X$7)/1000000)</f>
        <v>86.433986670000195</v>
      </c>
      <c r="AC16" s="78">
        <f>IF($B$2="Tonnes",AppQt.Data!Y53,(AppQt.Data!Y53*ozton*AppQt.Data!Y$7)/1000000)</f>
        <v>-183.20640082999989</v>
      </c>
      <c r="AD16" s="78">
        <f>IF($B$2="Tonnes",AppQt.Data!Z53,(AppQt.Data!Z53*ozton*AppQt.Data!Z$7)/1000000)</f>
        <v>-399.24060655999983</v>
      </c>
      <c r="AE16" s="78">
        <f>IF($B$2="Tonnes",AppQt.Data!AA53,(AppQt.Data!AA53*ozton*AppQt.Data!AA$7)/1000000)</f>
        <v>-121.11125601000003</v>
      </c>
      <c r="AF16" s="78">
        <f>IF($B$2="Tonnes",AppQt.Data!AB53,(AppQt.Data!AB53*ozton*AppQt.Data!AB$7)/1000000)</f>
        <v>-183.59154433000026</v>
      </c>
      <c r="AG16" s="78">
        <f>IF($B$2="Tonnes",AppQt.Data!AC53,(AppQt.Data!AC53*ozton*AppQt.Data!AC$7)/1000000)</f>
        <v>-3.6463521599998785</v>
      </c>
      <c r="AH16" s="78">
        <f>IF($B$2="Tonnes",AppQt.Data!AD53,(AppQt.Data!AD53*ozton*AppQt.Data!AD$7)/1000000)</f>
        <v>-20.076955770000041</v>
      </c>
      <c r="AI16" s="78">
        <f>IF($B$2="Tonnes",AppQt.Data!AE53,(AppQt.Data!AE53*ozton*AppQt.Data!AE$7)/1000000)</f>
        <v>-44.596165480000082</v>
      </c>
      <c r="AJ16" s="78">
        <f>IF($B$2="Tonnes",AppQt.Data!AF53,(AppQt.Data!AF53*ozton*AppQt.Data!AF$7)/1000000)</f>
        <v>-81.003770339999846</v>
      </c>
      <c r="AK16" s="78">
        <f>IF($B$2="Tonnes",AppQt.Data!AG53,(AppQt.Data!AG53*ozton*AppQt.Data!AG$7)/1000000)</f>
        <v>21.952246439999954</v>
      </c>
      <c r="AL16" s="78">
        <f>IF($B$2="Tonnes",AppQt.Data!AH53,(AppQt.Data!AH53*ozton*AppQt.Data!AH$7)/1000000)</f>
        <v>-19.793630679999978</v>
      </c>
      <c r="AM16" s="78">
        <f>IF($B$2="Tonnes",AppQt.Data!AI53,(AppQt.Data!AI53*ozton*AppQt.Data!AI$7)/1000000)</f>
        <v>-65.238721960000021</v>
      </c>
      <c r="AN16" s="78">
        <f>IF($B$2="Tonnes",AppQt.Data!AJ53,(AppQt.Data!AJ53*ozton*AppQt.Data!AJ$7)/1000000)</f>
        <v>-66.178498940000054</v>
      </c>
      <c r="AO16" s="78">
        <f>IF($B$2="Tonnes",AppQt.Data!AK53,(AppQt.Data!AK53*ozton*AppQt.Data!AK$7)/1000000)</f>
        <v>341.91220339000006</v>
      </c>
      <c r="AP16" s="78">
        <f>IF($B$2="Tonnes",AppQt.Data!AL53,(AppQt.Data!AL53*ozton*AppQt.Data!AL$7)/1000000)</f>
        <v>238.38357198999984</v>
      </c>
      <c r="AQ16" s="78">
        <f>IF($B$2="Tonnes",AppQt.Data!AM53,(AppQt.Data!AM53*ozton*AppQt.Data!AM$7)/1000000)</f>
        <v>145.56643311000016</v>
      </c>
      <c r="AR16" s="78">
        <f>IF($B$2="Tonnes",AppQt.Data!AN53,(AppQt.Data!AN53*ozton*AppQt.Data!AN$7)/1000000)</f>
        <v>-184.79711439999983</v>
      </c>
      <c r="AS16" s="78">
        <f>IF($B$2="Tonnes",AppQt.Data!AO53,(AppQt.Data!AO53*ozton*AppQt.Data!AO$7)/1000000)</f>
        <v>110.17985857999975</v>
      </c>
      <c r="AT16" s="78">
        <f>IF($B$2="Tonnes",AppQt.Data!AP53,(AppQt.Data!AP53*ozton*AppQt.Data!AP$7)/1000000)</f>
        <v>63.072037039999941</v>
      </c>
      <c r="AU16" s="78">
        <f>IF($B$2="Tonnes",AppQt.Data!AQ53,(AppQt.Data!AQ53*ozton*AppQt.Data!AQ$7)/1000000)</f>
        <v>34.636600889999954</v>
      </c>
      <c r="AV16" s="78">
        <f>IF($B$2="Tonnes",AppQt.Data!AR53,(AppQt.Data!AR53*ozton*AppQt.Data!AR$7)/1000000)</f>
        <v>63.670923410000341</v>
      </c>
      <c r="AW16" s="78">
        <f>IF($B$2="Tonnes",AppQt.Data!AS53,(AppQt.Data!AS53*ozton*AppQt.Data!AS$7)/1000000)</f>
        <v>28.537613379999584</v>
      </c>
      <c r="AX16" s="78">
        <f>IF($B$2="Tonnes",AppQt.Data!AT53,(AppQt.Data!AT53*ozton*AppQt.Data!AT$7)/1000000)</f>
        <v>30.408994180000263</v>
      </c>
      <c r="AY16" s="78">
        <f>IF($B$2="Tonnes",AppQt.Data!AU53,(AppQt.Data!AU53*ozton*AppQt.Data!AU$7)/1000000)</f>
        <v>-100.21158909999986</v>
      </c>
      <c r="AZ16" s="78">
        <f>IF($B$2="Tonnes",AppQt.Data!AV53,(AppQt.Data!AV53*ozton*AppQt.Data!AV$7)/1000000)</f>
        <v>111.37490904999959</v>
      </c>
      <c r="BA16" s="78">
        <f>IF($B$2="Tonnes",AppQt.Data!AW53,(AppQt.Data!AW53*ozton*AppQt.Data!AW$7)/1000000)</f>
        <v>40.505812900000365</v>
      </c>
      <c r="BB16" s="78">
        <f>IF($B$2="Tonnes",AppQt.Data!AX53,(AppQt.Data!AX53*ozton*AppQt.Data!AX$7)/1000000)</f>
        <v>75.300619869999991</v>
      </c>
      <c r="BC16" s="78">
        <f>IF($B$2="Tonnes",AppQt.Data!AY53,(AppQt.Data!AY53*ozton*AppQt.Data!AY$7)/1000000)</f>
        <v>258.98415974</v>
      </c>
      <c r="BD16" s="78">
        <f>IF($B$2="Tonnes",AppQt.Data!AZ53,(AppQt.Data!AZ53*ozton*AppQt.Data!AZ$7)/1000000)</f>
        <v>23.480807989999903</v>
      </c>
      <c r="BE16" s="78">
        <f>IF($B$2="Tonnes",AppQt.Data!BA53,(AppQt.Data!BA53*ozton*AppQt.Data!BA$7)/1000000)</f>
        <v>299.12883879999981</v>
      </c>
      <c r="BF16" s="78">
        <f>IF($B$2="Tonnes",AppQt.Data!BB53,(AppQt.Data!BB53*ozton*AppQt.Data!BB$7)/1000000)</f>
        <v>435.78696977000027</v>
      </c>
      <c r="BG16" s="78">
        <f>IF($B$2="Tonnes",AppQt.Data!BC53,(AppQt.Data!BC53*ozton*AppQt.Data!BC$7)/1000000)</f>
        <v>272.17473788000007</v>
      </c>
      <c r="BH16" s="78">
        <f>IF($B$2="Tonnes",AppQt.Data!BD53,(AppQt.Data!BD53*ozton*AppQt.Data!BD$7)/1000000)</f>
        <v>-129.97390723000035</v>
      </c>
      <c r="BI16" s="67" t="str">
        <f t="shared" si="3"/>
        <v>▲</v>
      </c>
      <c r="BJ16" s="126" t="str">
        <f t="shared" si="1"/>
        <v>-</v>
      </c>
    </row>
    <row r="17" spans="1:62" ht="13.8">
      <c r="A17" s="50"/>
      <c r="B17" s="2" t="s">
        <v>130</v>
      </c>
      <c r="C17" s="69">
        <f>IF($B$2="Tonnes",AppAn.Data!L29,(AppAn.Data!L29*ozton*AppAn.Data!L$6)/1000000)</f>
        <v>79.150502504475867</v>
      </c>
      <c r="D17" s="69">
        <f>IF($B$2="Tonnes",AppAn.Data!M29,(AppAn.Data!M29*ozton*AppAn.Data!M$6)/1000000)</f>
        <v>480.78649740721318</v>
      </c>
      <c r="E17" s="69">
        <f>IF($B$2="Tonnes",AppAn.Data!N29,(AppAn.Data!N29*ozton*AppAn.Data!N$6)/1000000)</f>
        <v>569.18328835170644</v>
      </c>
      <c r="F17" s="69">
        <f>IF($B$2="Tonnes",AppAn.Data!O29,(AppAn.Data!O29*ozton*AppAn.Data!O$6)/1000000)</f>
        <v>629.45035188500765</v>
      </c>
      <c r="G17" s="69">
        <f>IF($B$2="Tonnes",AppAn.Data!P29,(AppAn.Data!P29*ozton*AppAn.Data!P$6)/1000000)</f>
        <v>601.13204687360803</v>
      </c>
      <c r="H17" s="69">
        <f>IF($B$2="Tonnes",AppAn.Data!Q29,(AppAn.Data!Q29*ozton*AppAn.Data!Q$6)/1000000)</f>
        <v>579.55029563183905</v>
      </c>
      <c r="I17" s="69">
        <f>IF($B$2="Tonnes",AppAn.Data!R29,(AppAn.Data!R29*ozton*AppAn.Data!R$6)/1000000)</f>
        <v>394.85982464640819</v>
      </c>
      <c r="J17" s="69">
        <f>IF($B$2="Tonnes",AppAn.Data!S29,(AppAn.Data!S29*ozton*AppAn.Data!S$6)/1000000)</f>
        <v>378.5560927022172</v>
      </c>
      <c r="K17" s="69">
        <f>IF($B$2="Tonnes",AppAn.Data!T29,(AppAn.Data!T29*ozton*AppAn.Data!T$6)/1000000)</f>
        <v>656.58249812722534</v>
      </c>
      <c r="L17" s="69">
        <f>IF($B$2="Tonnes",AppAn.Data!U29,(AppAn.Data!U29*ozton*AppAn.Data!U$6)/1000000)</f>
        <v>668.49218689159818</v>
      </c>
      <c r="M17" s="69">
        <f>IF($B$2="Tonnes",AppAn.Data!V29,(AppAn.Data!V29*ozton*AppAn.Data!V$6)/1000000)</f>
        <v>272.89437042245146</v>
      </c>
      <c r="N17" s="64" t="str">
        <f t="shared" si="2"/>
        <v>▼</v>
      </c>
      <c r="O17" s="125">
        <f t="shared" si="0"/>
        <v>-59.177627536475065</v>
      </c>
      <c r="P17" s="50"/>
      <c r="Q17" s="69">
        <f>IF($B$2="Tonnes",AppQt.Data!M54,(AppQt.Data!M54*ozton*AppQt.Data!M$7)/1000000)</f>
        <v>59.710230660943424</v>
      </c>
      <c r="R17" s="69">
        <f>IF($B$2="Tonnes",AppQt.Data!N54,(AppQt.Data!N54*ozton*AppQt.Data!N$7)/1000000)</f>
        <v>14.21425685564013</v>
      </c>
      <c r="S17" s="69">
        <f>IF($B$2="Tonnes",AppQt.Data!O54,(AppQt.Data!O54*ozton*AppQt.Data!O$7)/1000000)</f>
        <v>24.0358804834521</v>
      </c>
      <c r="T17" s="69">
        <f>IF($B$2="Tonnes",AppQt.Data!P54,(AppQt.Data!P54*ozton*AppQt.Data!P$7)/1000000)</f>
        <v>-18.809865495559784</v>
      </c>
      <c r="U17" s="69">
        <f>IF($B$2="Tonnes",AppQt.Data!Q54,(AppQt.Data!Q54*ozton*AppQt.Data!Q$7)/1000000)</f>
        <v>142.46376118248392</v>
      </c>
      <c r="V17" s="69">
        <f>IF($B$2="Tonnes",AppQt.Data!R54,(AppQt.Data!R54*ozton*AppQt.Data!R$7)/1000000)</f>
        <v>69.444805288669755</v>
      </c>
      <c r="W17" s="69">
        <f>IF($B$2="Tonnes",AppQt.Data!S54,(AppQt.Data!S54*ozton*AppQt.Data!S$7)/1000000)</f>
        <v>148.80803935164806</v>
      </c>
      <c r="X17" s="69">
        <f>IF($B$2="Tonnes",AppQt.Data!T54,(AppQt.Data!T54*ozton*AppQt.Data!T$7)/1000000)</f>
        <v>120.06989158441145</v>
      </c>
      <c r="Y17" s="69">
        <f>IF($B$2="Tonnes",AppQt.Data!U54,(AppQt.Data!U54*ozton*AppQt.Data!U$7)/1000000)</f>
        <v>122.47402309680066</v>
      </c>
      <c r="Z17" s="69">
        <f>IF($B$2="Tonnes",AppQt.Data!V54,(AppQt.Data!V54*ozton*AppQt.Data!V$7)/1000000)</f>
        <v>170.68999645132308</v>
      </c>
      <c r="AA17" s="69">
        <f>IF($B$2="Tonnes",AppQt.Data!W54,(AppQt.Data!W54*ozton*AppQt.Data!W$7)/1000000)</f>
        <v>117.75585547280566</v>
      </c>
      <c r="AB17" s="69">
        <f>IF($B$2="Tonnes",AppQt.Data!X54,(AppQt.Data!X54*ozton*AppQt.Data!X$7)/1000000)</f>
        <v>158.26341333077704</v>
      </c>
      <c r="AC17" s="69">
        <f>IF($B$2="Tonnes",AppQt.Data!Y54,(AppQt.Data!Y54*ozton*AppQt.Data!Y$7)/1000000)</f>
        <v>170.54748589253177</v>
      </c>
      <c r="AD17" s="69">
        <f>IF($B$2="Tonnes",AppQt.Data!Z54,(AppQt.Data!Z54*ozton*AppQt.Data!Z$7)/1000000)</f>
        <v>181.43536849609188</v>
      </c>
      <c r="AE17" s="69">
        <f>IF($B$2="Tonnes",AppQt.Data!AA54,(AppQt.Data!AA54*ozton*AppQt.Data!AA$7)/1000000)</f>
        <v>126.88124796199524</v>
      </c>
      <c r="AF17" s="69">
        <f>IF($B$2="Tonnes",AppQt.Data!AB54,(AppQt.Data!AB54*ozton*AppQt.Data!AB$7)/1000000)</f>
        <v>150.58624953438877</v>
      </c>
      <c r="AG17" s="69">
        <f>IF($B$2="Tonnes",AppQt.Data!AC54,(AppQt.Data!AC54*ozton*AppQt.Data!AC$7)/1000000)</f>
        <v>118.797971592075</v>
      </c>
      <c r="AH17" s="69">
        <f>IF($B$2="Tonnes",AppQt.Data!AD54,(AppQt.Data!AD54*ozton*AppQt.Data!AD$7)/1000000)</f>
        <v>169.59630471407823</v>
      </c>
      <c r="AI17" s="69">
        <f>IF($B$2="Tonnes",AppQt.Data!AE54,(AppQt.Data!AE54*ozton*AppQt.Data!AE$7)/1000000)</f>
        <v>176.981047104867</v>
      </c>
      <c r="AJ17" s="69">
        <f>IF($B$2="Tonnes",AppQt.Data!AF54,(AppQt.Data!AF54*ozton*AppQt.Data!AF$7)/1000000)</f>
        <v>135.75672346258781</v>
      </c>
      <c r="AK17" s="69">
        <f>IF($B$2="Tonnes",AppQt.Data!AG54,(AppQt.Data!AG54*ozton*AppQt.Data!AG$7)/1000000)</f>
        <v>103.06531538823977</v>
      </c>
      <c r="AL17" s="69">
        <f>IF($B$2="Tonnes",AppQt.Data!AH54,(AppQt.Data!AH54*ozton*AppQt.Data!AH$7)/1000000)</f>
        <v>141.35956601976693</v>
      </c>
      <c r="AM17" s="69">
        <f>IF($B$2="Tonnes",AppQt.Data!AI54,(AppQt.Data!AI54*ozton*AppQt.Data!AI$7)/1000000)</f>
        <v>172.40502549979351</v>
      </c>
      <c r="AN17" s="69">
        <f>IF($B$2="Tonnes",AppQt.Data!AJ54,(AppQt.Data!AJ54*ozton*AppQt.Data!AJ$7)/1000000)</f>
        <v>162.72038872403883</v>
      </c>
      <c r="AO17" s="69">
        <f>IF($B$2="Tonnes",AppQt.Data!AK54,(AppQt.Data!AK54*ozton*AppQt.Data!AK$7)/1000000)</f>
        <v>110.58790150734346</v>
      </c>
      <c r="AP17" s="69">
        <f>IF($B$2="Tonnes",AppQt.Data!AL54,(AppQt.Data!AL54*ozton*AppQt.Data!AL$7)/1000000)</f>
        <v>84.924372128282158</v>
      </c>
      <c r="AQ17" s="69">
        <f>IF($B$2="Tonnes",AppQt.Data!AM54,(AppQt.Data!AM54*ozton*AppQt.Data!AM$7)/1000000)</f>
        <v>88.950645787159829</v>
      </c>
      <c r="AR17" s="69">
        <f>IF($B$2="Tonnes",AppQt.Data!AN54,(AppQt.Data!AN54*ozton*AppQt.Data!AN$7)/1000000)</f>
        <v>110.39690522362274</v>
      </c>
      <c r="AS17" s="69">
        <f>IF($B$2="Tonnes",AppQt.Data!AO54,(AppQt.Data!AO54*ozton*AppQt.Data!AO$7)/1000000)</f>
        <v>92.042883620806009</v>
      </c>
      <c r="AT17" s="69">
        <f>IF($B$2="Tonnes",AppQt.Data!AP54,(AppQt.Data!AP54*ozton*AppQt.Data!AP$7)/1000000)</f>
        <v>96.26125553099844</v>
      </c>
      <c r="AU17" s="69">
        <f>IF($B$2="Tonnes",AppQt.Data!AQ54,(AppQt.Data!AQ54*ozton*AppQt.Data!AQ$7)/1000000)</f>
        <v>96.593428753139875</v>
      </c>
      <c r="AV17" s="69">
        <f>IF($B$2="Tonnes",AppQt.Data!AR54,(AppQt.Data!AR54*ozton*AppQt.Data!AR$7)/1000000)</f>
        <v>93.658524797272833</v>
      </c>
      <c r="AW17" s="69">
        <f>IF($B$2="Tonnes",AppQt.Data!AS54,(AppQt.Data!AS54*ozton*AppQt.Data!AS$7)/1000000)</f>
        <v>84.792101099811475</v>
      </c>
      <c r="AX17" s="69">
        <f>IF($B$2="Tonnes",AppQt.Data!AT54,(AppQt.Data!AT54*ozton*AppQt.Data!AT$7)/1000000)</f>
        <v>152.77419702921765</v>
      </c>
      <c r="AY17" s="69">
        <f>IF($B$2="Tonnes",AppQt.Data!AU54,(AppQt.Data!AU54*ozton*AppQt.Data!AU$7)/1000000)</f>
        <v>253.01967674271003</v>
      </c>
      <c r="AZ17" s="69">
        <f>IF($B$2="Tonnes",AppQt.Data!AV54,(AppQt.Data!AV54*ozton*AppQt.Data!AV$7)/1000000)</f>
        <v>165.99652325548615</v>
      </c>
      <c r="BA17" s="69">
        <f>IF($B$2="Tonnes",AppQt.Data!AW54,(AppQt.Data!AW54*ozton*AppQt.Data!AW$7)/1000000)</f>
        <v>153.99732435523853</v>
      </c>
      <c r="BB17" s="69">
        <f>IF($B$2="Tonnes",AppQt.Data!AX54,(AppQt.Data!AX54*ozton*AppQt.Data!AX$7)/1000000)</f>
        <v>231.91883711268872</v>
      </c>
      <c r="BC17" s="69">
        <f>IF($B$2="Tonnes",AppQt.Data!AY54,(AppQt.Data!AY54*ozton*AppQt.Data!AY$7)/1000000)</f>
        <v>141.87282690684279</v>
      </c>
      <c r="BD17" s="69">
        <f>IF($B$2="Tonnes",AppQt.Data!AZ54,(AppQt.Data!AZ54*ozton*AppQt.Data!AZ$7)/1000000)</f>
        <v>140.70319851682811</v>
      </c>
      <c r="BE17" s="69">
        <f>IF($B$2="Tonnes",AppQt.Data!BA54,(AppQt.Data!BA54*ozton*AppQt.Data!BA$7)/1000000)</f>
        <v>120.13112486141895</v>
      </c>
      <c r="BF17" s="69">
        <f>IF($B$2="Tonnes",AppQt.Data!BB54,(AppQt.Data!BB54*ozton*AppQt.Data!BB$7)/1000000)</f>
        <v>114.47815673306442</v>
      </c>
      <c r="BG17" s="69">
        <f>IF($B$2="Tonnes",AppQt.Data!BC54,(AppQt.Data!BC54*ozton*AppQt.Data!BC$7)/1000000)</f>
        <v>-6.5115044725475961</v>
      </c>
      <c r="BH17" s="69">
        <f>IF($B$2="Tonnes",AppQt.Data!BD54,(AppQt.Data!BD54*ozton*AppQt.Data!BD$7)/1000000)</f>
        <v>44.796593300515653</v>
      </c>
      <c r="BI17" s="64" t="str">
        <f t="shared" si="3"/>
        <v>▼</v>
      </c>
      <c r="BJ17" s="125">
        <f t="shared" si="1"/>
        <v>-68.162348992259766</v>
      </c>
    </row>
    <row r="18" spans="1:62" ht="13.8">
      <c r="A18" s="50"/>
      <c r="B18" s="54" t="s">
        <v>46</v>
      </c>
      <c r="C18" s="81">
        <f>IF($B$2="Tonnes",AppAn.Data!L30,(AppAn.Data!L30*ozton*AppAn.Data!L$6)/1000000)</f>
        <v>4190.0359805456874</v>
      </c>
      <c r="D18" s="81">
        <f>IF($B$2="Tonnes",AppAn.Data!M30,(AppAn.Data!M30*ozton*AppAn.Data!M$6)/1000000)</f>
        <v>4777.4617893331651</v>
      </c>
      <c r="E18" s="81">
        <f>IF($B$2="Tonnes",AppAn.Data!N30,(AppAn.Data!N30*ozton*AppAn.Data!N$6)/1000000)</f>
        <v>4681.4955381413047</v>
      </c>
      <c r="F18" s="81">
        <f>IF($B$2="Tonnes",AppAn.Data!O30,(AppAn.Data!O30*ozton*AppAn.Data!O$6)/1000000)</f>
        <v>4554.8927373783008</v>
      </c>
      <c r="G18" s="81">
        <f>IF($B$2="Tonnes",AppAn.Data!P30,(AppAn.Data!P30*ozton*AppAn.Data!P$6)/1000000)</f>
        <v>4399.8185445909558</v>
      </c>
      <c r="H18" s="81">
        <f>IF($B$2="Tonnes",AppAn.Data!Q30,(AppAn.Data!Q30*ozton*AppAn.Data!Q$6)/1000000)</f>
        <v>4333.1674801509407</v>
      </c>
      <c r="I18" s="81">
        <f>IF($B$2="Tonnes",AppAn.Data!R30,(AppAn.Data!R30*ozton*AppAn.Data!R$6)/1000000)</f>
        <v>4435.8708677600507</v>
      </c>
      <c r="J18" s="81">
        <f>IF($B$2="Tonnes",AppAn.Data!S30,(AppAn.Data!S30*ozton*AppAn.Data!S$6)/1000000)</f>
        <v>4267.5716196398025</v>
      </c>
      <c r="K18" s="81">
        <f>IF($B$2="Tonnes",AppAn.Data!T30,(AppAn.Data!T30*ozton*AppAn.Data!T$6)/1000000)</f>
        <v>4400.1909243906548</v>
      </c>
      <c r="L18" s="81">
        <f>IF($B$2="Tonnes",AppAn.Data!U30,(AppAn.Data!U30*ozton*AppAn.Data!U$6)/1000000)</f>
        <v>4386.3691520212269</v>
      </c>
      <c r="M18" s="81">
        <f>IF($B$2="Tonnes",AppAn.Data!V30,(AppAn.Data!V30*ozton*AppAn.Data!V$6)/1000000)</f>
        <v>3759.6380061373361</v>
      </c>
      <c r="N18" s="58" t="str">
        <f t="shared" si="2"/>
        <v>▼</v>
      </c>
      <c r="O18" s="128">
        <f t="shared" si="0"/>
        <v>-14.2881532347795</v>
      </c>
      <c r="P18" s="50"/>
      <c r="Q18" s="81">
        <f>IF($B$2="Tonnes",AppQt.Data!M55,(AppQt.Data!M55*ozton*AppQt.Data!M$7)/1000000)</f>
        <v>973.76712674218311</v>
      </c>
      <c r="R18" s="81">
        <f>IF($B$2="Tonnes",AppQt.Data!N55,(AppQt.Data!N55*ozton*AppQt.Data!N$7)/1000000)</f>
        <v>1151.8494772087361</v>
      </c>
      <c r="S18" s="81">
        <f>IF($B$2="Tonnes",AppQt.Data!O55,(AppQt.Data!O55*ozton*AppQt.Data!O$7)/1000000)</f>
        <v>1030.0365474064504</v>
      </c>
      <c r="T18" s="81">
        <f>IF($B$2="Tonnes",AppQt.Data!P55,(AppQt.Data!P55*ozton*AppQt.Data!P$7)/1000000)</f>
        <v>1034.3828291883185</v>
      </c>
      <c r="U18" s="81">
        <f>IF($B$2="Tonnes",AppQt.Data!Q55,(AppQt.Data!Q55*ozton*AppQt.Data!Q$7)/1000000)</f>
        <v>1171.358829358164</v>
      </c>
      <c r="V18" s="81">
        <f>IF($B$2="Tonnes",AppQt.Data!R55,(AppQt.Data!R55*ozton*AppQt.Data!R$7)/1000000)</f>
        <v>1090.3282901794169</v>
      </c>
      <c r="W18" s="81">
        <f>IF($B$2="Tonnes",AppQt.Data!S55,(AppQt.Data!S55*ozton*AppQt.Data!S$7)/1000000)</f>
        <v>1270.9496309182909</v>
      </c>
      <c r="X18" s="81">
        <f>IF($B$2="Tonnes",AppQt.Data!T55,(AppQt.Data!T55*ozton*AppQt.Data!T$7)/1000000)</f>
        <v>1244.8250388772931</v>
      </c>
      <c r="Y18" s="81">
        <f>IF($B$2="Tonnes",AppQt.Data!U55,(AppQt.Data!U55*ozton*AppQt.Data!U$7)/1000000)</f>
        <v>1128.4731558512808</v>
      </c>
      <c r="Z18" s="81">
        <f>IF($B$2="Tonnes",AppQt.Data!V55,(AppQt.Data!V55*ozton*AppQt.Data!V$7)/1000000)</f>
        <v>1066.2324159802235</v>
      </c>
      <c r="AA18" s="81">
        <f>IF($B$2="Tonnes",AppQt.Data!W55,(AppQt.Data!W55*ozton*AppQt.Data!W$7)/1000000)</f>
        <v>1180.3310008474291</v>
      </c>
      <c r="AB18" s="81">
        <f>IF($B$2="Tonnes",AppQt.Data!X55,(AppQt.Data!X55*ozton*AppQt.Data!X$7)/1000000)</f>
        <v>1306.4589654623701</v>
      </c>
      <c r="AC18" s="81">
        <f>IF($B$2="Tonnes",AppQt.Data!Y55,(AppQt.Data!Y55*ozton*AppQt.Data!Y$7)/1000000)</f>
        <v>1136.3160903318667</v>
      </c>
      <c r="AD18" s="81">
        <f>IF($B$2="Tonnes",AppQt.Data!Z55,(AppQt.Data!Z55*ozton*AppQt.Data!Z$7)/1000000)</f>
        <v>1308.530333323557</v>
      </c>
      <c r="AE18" s="81">
        <f>IF($B$2="Tonnes",AppQt.Data!AA55,(AppQt.Data!AA55*ozton*AppQt.Data!AA$7)/1000000)</f>
        <v>1071.0325772542371</v>
      </c>
      <c r="AF18" s="81">
        <f>IF($B$2="Tonnes",AppQt.Data!AB55,(AppQt.Data!AB55*ozton*AppQt.Data!AB$7)/1000000)</f>
        <v>1039.0137364686414</v>
      </c>
      <c r="AG18" s="81">
        <f>IF($B$2="Tonnes",AppQt.Data!AC55,(AppQt.Data!AC55*ozton*AppQt.Data!AC$7)/1000000)</f>
        <v>1118.3843910766332</v>
      </c>
      <c r="AH18" s="81">
        <f>IF($B$2="Tonnes",AppQt.Data!AD55,(AppQt.Data!AD55*ozton*AppQt.Data!AD$7)/1000000)</f>
        <v>1087.5225487585428</v>
      </c>
      <c r="AI18" s="81">
        <f>IF($B$2="Tonnes",AppQt.Data!AE55,(AppQt.Data!AE55*ozton*AppQt.Data!AE$7)/1000000)</f>
        <v>1072.6624476035981</v>
      </c>
      <c r="AJ18" s="81">
        <f>IF($B$2="Tonnes",AppQt.Data!AF55,(AppQt.Data!AF55*ozton*AppQt.Data!AF$7)/1000000)</f>
        <v>1121.2491571521812</v>
      </c>
      <c r="AK18" s="81">
        <f>IF($B$2="Tonnes",AppQt.Data!AG55,(AppQt.Data!AG55*ozton*AppQt.Data!AG$7)/1000000)</f>
        <v>1091.1477435317488</v>
      </c>
      <c r="AL18" s="81">
        <f>IF($B$2="Tonnes",AppQt.Data!AH55,(AppQt.Data!AH55*ozton*AppQt.Data!AH$7)/1000000)</f>
        <v>956.72262765777464</v>
      </c>
      <c r="AM18" s="81">
        <f>IF($B$2="Tonnes",AppQt.Data!AI55,(AppQt.Data!AI55*ozton*AppQt.Data!AI$7)/1000000)</f>
        <v>1136.4912908244278</v>
      </c>
      <c r="AN18" s="81">
        <f>IF($B$2="Tonnes",AppQt.Data!AJ55,(AppQt.Data!AJ55*ozton*AppQt.Data!AJ$7)/1000000)</f>
        <v>1148.8058181369893</v>
      </c>
      <c r="AO18" s="81">
        <f>IF($B$2="Tonnes",AppQt.Data!AK55,(AppQt.Data!AK55*ozton*AppQt.Data!AK$7)/1000000)</f>
        <v>1292.5390893405267</v>
      </c>
      <c r="AP18" s="81">
        <f>IF($B$2="Tonnes",AppQt.Data!AL55,(AppQt.Data!AL55*ozton*AppQt.Data!AL$7)/1000000)</f>
        <v>1086.0445946727318</v>
      </c>
      <c r="AQ18" s="81">
        <f>IF($B$2="Tonnes",AppQt.Data!AM55,(AppQt.Data!AM55*ozton*AppQt.Data!AM$7)/1000000)</f>
        <v>1024.6665881018125</v>
      </c>
      <c r="AR18" s="81">
        <f>IF($B$2="Tonnes",AppQt.Data!AN55,(AppQt.Data!AN55*ozton*AppQt.Data!AN$7)/1000000)</f>
        <v>1032.6205956449812</v>
      </c>
      <c r="AS18" s="81">
        <f>IF($B$2="Tonnes",AppQt.Data!AO55,(AppQt.Data!AO55*ozton*AppQt.Data!AO$7)/1000000)</f>
        <v>1113.8358116654963</v>
      </c>
      <c r="AT18" s="81">
        <f>IF($B$2="Tonnes",AppQt.Data!AP55,(AppQt.Data!AP55*ozton*AppQt.Data!AP$7)/1000000)</f>
        <v>1021.2490089381866</v>
      </c>
      <c r="AU18" s="81">
        <f>IF($B$2="Tonnes",AppQt.Data!AQ55,(AppQt.Data!AQ55*ozton*AppQt.Data!AQ$7)/1000000)</f>
        <v>962.81149687866628</v>
      </c>
      <c r="AV18" s="81">
        <f>IF($B$2="Tonnes",AppQt.Data!AR55,(AppQt.Data!AR55*ozton*AppQt.Data!AR$7)/1000000)</f>
        <v>1169.675302157453</v>
      </c>
      <c r="AW18" s="81">
        <f>IF($B$2="Tonnes",AppQt.Data!AS55,(AppQt.Data!AS55*ozton*AppQt.Data!AS$7)/1000000)</f>
        <v>985.41242800206271</v>
      </c>
      <c r="AX18" s="81">
        <f>IF($B$2="Tonnes",AppQt.Data!AT55,(AppQt.Data!AT55*ozton*AppQt.Data!AT$7)/1000000)</f>
        <v>1036.6018758523567</v>
      </c>
      <c r="AY18" s="81">
        <f>IF($B$2="Tonnes",AppQt.Data!AU55,(AppQt.Data!AU55*ozton*AppQt.Data!AU$7)/1000000)</f>
        <v>1083.4871086949386</v>
      </c>
      <c r="AZ18" s="81">
        <f>IF($B$2="Tonnes",AppQt.Data!AV55,(AppQt.Data!AV55*ozton*AppQt.Data!AV$7)/1000000)</f>
        <v>1294.689511841297</v>
      </c>
      <c r="BA18" s="81">
        <f>IF($B$2="Tonnes",AppQt.Data!AW55,(AppQt.Data!AW55*ozton*AppQt.Data!AW$7)/1000000)</f>
        <v>1066.7472498454658</v>
      </c>
      <c r="BB18" s="81">
        <f>IF($B$2="Tonnes",AppQt.Data!AX55,(AppQt.Data!AX55*ozton*AppQt.Data!AX$7)/1000000)</f>
        <v>1136.4988402998729</v>
      </c>
      <c r="BC18" s="81">
        <f>IF($B$2="Tonnes",AppQt.Data!AY55,(AppQt.Data!AY55*ozton*AppQt.Data!AY$7)/1000000)</f>
        <v>1100.2547333175967</v>
      </c>
      <c r="BD18" s="81">
        <f>IF($B$2="Tonnes",AppQt.Data!AZ55,(AppQt.Data!AZ55*ozton*AppQt.Data!AZ$7)/1000000)</f>
        <v>1082.8683285582922</v>
      </c>
      <c r="BE18" s="81">
        <f>IF($B$2="Tonnes",AppQt.Data!BA55,(AppQt.Data!BA55*ozton*AppQt.Data!BA$7)/1000000)</f>
        <v>1058.1024677680837</v>
      </c>
      <c r="BF18" s="81">
        <f>IF($B$2="Tonnes",AppQt.Data!BB55,(AppQt.Data!BB55*ozton*AppQt.Data!BB$7)/1000000)</f>
        <v>1018.2269067913453</v>
      </c>
      <c r="BG18" s="81">
        <f>IF($B$2="Tonnes",AppQt.Data!BC55,(AppQt.Data!BC55*ozton*AppQt.Data!BC$7)/1000000)</f>
        <v>899.94787015352881</v>
      </c>
      <c r="BH18" s="81">
        <f>IF($B$2="Tonnes",AppQt.Data!BD55,(AppQt.Data!BD55*ozton*AppQt.Data!BD$7)/1000000)</f>
        <v>783.36076142437798</v>
      </c>
      <c r="BI18" s="58" t="str">
        <f t="shared" si="3"/>
        <v>▼</v>
      </c>
      <c r="BJ18" s="128">
        <f t="shared" si="1"/>
        <v>-27.658724448305939</v>
      </c>
    </row>
    <row r="19" spans="1:62" ht="13.8">
      <c r="A19" s="50"/>
      <c r="B19" s="51" t="s">
        <v>144</v>
      </c>
      <c r="C19" s="81">
        <f>AppAn.Data!L$6</f>
        <v>1224.52</v>
      </c>
      <c r="D19" s="81">
        <f>AppAn.Data!M$6</f>
        <v>1571.52</v>
      </c>
      <c r="E19" s="81">
        <f>AppAn.Data!N$6</f>
        <v>1668.98</v>
      </c>
      <c r="F19" s="81">
        <f>AppAn.Data!O$6</f>
        <v>1411.23</v>
      </c>
      <c r="G19" s="81">
        <f>AppAn.Data!P$6</f>
        <v>1266.4000000000001</v>
      </c>
      <c r="H19" s="81">
        <f>AppAn.Data!Q$6</f>
        <v>1160.06</v>
      </c>
      <c r="I19" s="81">
        <f>AppAn.Data!R$6</f>
        <v>1250.8</v>
      </c>
      <c r="J19" s="81">
        <f>AppAn.Data!S$6</f>
        <v>1257.1500000000001</v>
      </c>
      <c r="K19" s="81">
        <f>AppAn.Data!T$6</f>
        <v>1268.49</v>
      </c>
      <c r="L19" s="81">
        <f>AppAn.Data!U$6</f>
        <v>1392.6</v>
      </c>
      <c r="M19" s="81">
        <f>AppAn.Data!V$6</f>
        <v>1769.59</v>
      </c>
      <c r="N19" s="67" t="str">
        <f t="shared" si="2"/>
        <v>▲</v>
      </c>
      <c r="O19" s="128">
        <f t="shared" si="0"/>
        <v>27.070946431136012</v>
      </c>
      <c r="P19" s="50"/>
      <c r="Q19" s="81">
        <f>AppQt.Data!M$7</f>
        <v>1109.1199999999999</v>
      </c>
      <c r="R19" s="81">
        <f>AppQt.Data!N$7</f>
        <v>1196.74</v>
      </c>
      <c r="S19" s="81">
        <f>AppQt.Data!O$7</f>
        <v>1226.75</v>
      </c>
      <c r="T19" s="81">
        <f>AppQt.Data!P$7</f>
        <v>1366.78</v>
      </c>
      <c r="U19" s="81">
        <f>AppQt.Data!Q$7</f>
        <v>1386.27</v>
      </c>
      <c r="V19" s="81">
        <f>AppQt.Data!R$7</f>
        <v>1506.13</v>
      </c>
      <c r="W19" s="81">
        <f>AppQt.Data!S$7</f>
        <v>1702.12</v>
      </c>
      <c r="X19" s="81">
        <f>AppQt.Data!T$7</f>
        <v>1688.01</v>
      </c>
      <c r="Y19" s="81">
        <f>AppQt.Data!U$7</f>
        <v>1690.57</v>
      </c>
      <c r="Z19" s="81">
        <f>AppQt.Data!V$7</f>
        <v>1609.49</v>
      </c>
      <c r="AA19" s="81">
        <f>AppQt.Data!W$7</f>
        <v>1652</v>
      </c>
      <c r="AB19" s="81">
        <f>AppQt.Data!X$7</f>
        <v>1721.79</v>
      </c>
      <c r="AC19" s="81">
        <f>AppQt.Data!Y$7</f>
        <v>1631.77</v>
      </c>
      <c r="AD19" s="81">
        <f>AppQt.Data!Z$7</f>
        <v>1414.8</v>
      </c>
      <c r="AE19" s="81">
        <f>AppQt.Data!AA$7</f>
        <v>1326.28</v>
      </c>
      <c r="AF19" s="81">
        <f>AppQt.Data!AB$7</f>
        <v>1276.1600000000001</v>
      </c>
      <c r="AG19" s="81">
        <f>AppQt.Data!AC$7</f>
        <v>1293.06</v>
      </c>
      <c r="AH19" s="81">
        <f>AppQt.Data!AD$7</f>
        <v>1288.3900000000001</v>
      </c>
      <c r="AI19" s="81">
        <f>AppQt.Data!AE$7</f>
        <v>1281.94</v>
      </c>
      <c r="AJ19" s="81">
        <f>AppQt.Data!AF$7</f>
        <v>1201.4000000000001</v>
      </c>
      <c r="AK19" s="81">
        <f>AppQt.Data!AG$7</f>
        <v>1218.45</v>
      </c>
      <c r="AL19" s="81">
        <f>AppQt.Data!AH$7</f>
        <v>1192.3499999999999</v>
      </c>
      <c r="AM19" s="81">
        <f>AppQt.Data!AI$7</f>
        <v>1124.31</v>
      </c>
      <c r="AN19" s="81">
        <f>AppQt.Data!AJ$7</f>
        <v>1106.45</v>
      </c>
      <c r="AO19" s="81">
        <f>AppQt.Data!AK$7</f>
        <v>1182.56</v>
      </c>
      <c r="AP19" s="81">
        <f>AppQt.Data!AL$7</f>
        <v>1259.6199999999999</v>
      </c>
      <c r="AQ19" s="81">
        <f>AppQt.Data!AM$7</f>
        <v>1334.78</v>
      </c>
      <c r="AR19" s="81">
        <f>AppQt.Data!AN$7</f>
        <v>1221.55</v>
      </c>
      <c r="AS19" s="81">
        <f>AppQt.Data!AO$7</f>
        <v>1219.49</v>
      </c>
      <c r="AT19" s="81">
        <f>AppQt.Data!AP$7</f>
        <v>1256.5899999999999</v>
      </c>
      <c r="AU19" s="81">
        <f>AppQt.Data!AQ$7</f>
        <v>1277.9100000000001</v>
      </c>
      <c r="AV19" s="81">
        <f>AppQt.Data!AR$7</f>
        <v>1275.42</v>
      </c>
      <c r="AW19" s="81">
        <f>AppQt.Data!AS$7</f>
        <v>1329.28</v>
      </c>
      <c r="AX19" s="81">
        <f>AppQt.Data!AT$7</f>
        <v>1305.99</v>
      </c>
      <c r="AY19" s="81">
        <f>AppQt.Data!AU$7</f>
        <v>1213.19</v>
      </c>
      <c r="AZ19" s="81">
        <f>AppQt.Data!AV$7</f>
        <v>1226.28</v>
      </c>
      <c r="BA19" s="81">
        <f>AppQt.Data!AW$7</f>
        <v>1303.79</v>
      </c>
      <c r="BB19" s="81">
        <f>AppQt.Data!AX$7</f>
        <v>1309.3900000000001</v>
      </c>
      <c r="BC19" s="81">
        <f>AppQt.Data!AY$7</f>
        <v>1472.47</v>
      </c>
      <c r="BD19" s="81">
        <f>AppQt.Data!AZ$7</f>
        <v>1480.96</v>
      </c>
      <c r="BE19" s="81">
        <f>AppQt.Data!BA$7</f>
        <v>1582.8</v>
      </c>
      <c r="BF19" s="81">
        <f>AppQt.Data!BB$7</f>
        <v>1711.13</v>
      </c>
      <c r="BG19" s="81">
        <f>AppQt.Data!BC$7</f>
        <v>1908.56</v>
      </c>
      <c r="BH19" s="81">
        <f>AppQt.Data!BD$7</f>
        <v>1874.23</v>
      </c>
      <c r="BI19" s="67" t="str">
        <f t="shared" si="3"/>
        <v>▲</v>
      </c>
      <c r="BJ19" s="128">
        <f t="shared" si="1"/>
        <v>26.555072385479694</v>
      </c>
    </row>
    <row r="20" spans="1:62">
      <c r="B20" s="6" t="s">
        <v>261</v>
      </c>
    </row>
    <row r="21" spans="1:62">
      <c r="B21" s="6" t="s">
        <v>253</v>
      </c>
    </row>
  </sheetData>
  <conditionalFormatting sqref="Q6:BJ19 B6:O19">
    <cfRule type="expression" dxfId="148" priority="11">
      <formula>MOD(ROW(),2)=1</formula>
    </cfRule>
  </conditionalFormatting>
  <conditionalFormatting sqref="BI6:BI19">
    <cfRule type="cellIs" dxfId="147" priority="9" operator="equal">
      <formula>$A$1</formula>
    </cfRule>
    <cfRule type="cellIs" dxfId="146" priority="10" operator="equal">
      <formula>$A$2</formula>
    </cfRule>
  </conditionalFormatting>
  <conditionalFormatting sqref="N6:O19">
    <cfRule type="cellIs" dxfId="145" priority="6" operator="lessThan">
      <formula>0</formula>
    </cfRule>
    <cfRule type="cellIs" dxfId="144" priority="7" operator="greaterThan">
      <formula>0</formula>
    </cfRule>
  </conditionalFormatting>
  <conditionalFormatting sqref="N6:N19">
    <cfRule type="cellIs" dxfId="143" priority="4" operator="equal">
      <formula>$A$1</formula>
    </cfRule>
    <cfRule type="cellIs" dxfId="142" priority="5" operator="equal">
      <formula>$A$2</formula>
    </cfRule>
  </conditionalFormatting>
  <conditionalFormatting sqref="BJ6:BJ19">
    <cfRule type="cellIs" dxfId="141" priority="2" operator="lessThan">
      <formula>0</formula>
    </cfRule>
    <cfRule type="cellIs" dxfId="140" priority="3" operator="greaterThan">
      <formula>0</formula>
    </cfRule>
  </conditionalFormatting>
  <pageMargins left="0.78740157480314965" right="0.78740157480314965" top="1.3779527559055118" bottom="0.59055118110236227" header="0.39370078740157483" footer="0.31496062992125984"/>
  <pageSetup paperSize="9" scale="22" orientation="portrait" r:id="rId1"/>
  <headerFooter scaleWithDoc="0">
    <oddHeader>&amp;L&amp;G</oddHeader>
  </headerFooter>
  <legacyDrawingHF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1300-000000000000}">
          <x14:formula1>
            <xm:f>AppQt.Data!$B$2:$B$3</xm:f>
          </x14:formula1>
          <xm:sqref>B2:C2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rgb="FF0F4430"/>
    <pageSetUpPr fitToPage="1"/>
  </sheetPr>
  <dimension ref="A1:BJ28"/>
  <sheetViews>
    <sheetView showGridLines="0" topLeftCell="N1" zoomScaleNormal="100" workbookViewId="0">
      <selection activeCell="Q7" sqref="Q7:BH7"/>
    </sheetView>
  </sheetViews>
  <sheetFormatPr defaultRowHeight="13.2"/>
  <cols>
    <col min="1" max="1" width="9.21875" style="73"/>
    <col min="2" max="2" width="27.77734375" bestFit="1" customWidth="1"/>
    <col min="14" max="14" width="2.77734375" customWidth="1"/>
    <col min="16" max="35" width="9.21875" style="73"/>
    <col min="61" max="61" width="3.5546875" customWidth="1"/>
  </cols>
  <sheetData>
    <row r="1" spans="1:62" ht="13.8">
      <c r="A1" s="48" t="s">
        <v>183</v>
      </c>
      <c r="P1" s="48"/>
      <c r="Q1" s="48"/>
      <c r="R1" s="48"/>
      <c r="S1" s="48"/>
      <c r="T1" s="48"/>
      <c r="U1" s="48"/>
      <c r="V1" s="48"/>
      <c r="W1" s="48"/>
      <c r="X1" s="48"/>
      <c r="Y1" s="48"/>
      <c r="Z1" s="48"/>
      <c r="AA1" s="48"/>
      <c r="AB1" s="48"/>
      <c r="AC1" s="48"/>
      <c r="AD1" s="48"/>
      <c r="AE1" s="48"/>
      <c r="AF1" s="48"/>
      <c r="AG1" s="48"/>
      <c r="AH1" s="48"/>
      <c r="AI1" s="48"/>
      <c r="AJ1" s="50"/>
      <c r="AK1" s="50"/>
      <c r="AL1" s="50"/>
      <c r="AM1" s="50"/>
      <c r="AN1" s="50"/>
      <c r="AO1" s="50"/>
      <c r="AP1" s="50"/>
      <c r="AQ1" s="50"/>
      <c r="AR1" s="50"/>
      <c r="AS1" s="50"/>
      <c r="AT1" s="50"/>
      <c r="AU1" s="50"/>
      <c r="AV1" s="50"/>
      <c r="AW1" s="50"/>
      <c r="AX1" s="50"/>
      <c r="AY1" s="50"/>
      <c r="AZ1" s="50"/>
      <c r="BA1" s="50"/>
      <c r="BB1" s="50"/>
      <c r="BC1" s="50"/>
      <c r="BD1" s="50"/>
      <c r="BE1" s="50"/>
      <c r="BF1" s="50"/>
      <c r="BG1" s="50"/>
      <c r="BH1" s="50"/>
    </row>
    <row r="2" spans="1:62" s="73" customFormat="1" ht="13.8">
      <c r="A2" s="49" t="s">
        <v>184</v>
      </c>
      <c r="B2" s="105" t="s">
        <v>13</v>
      </c>
      <c r="C2" s="50"/>
      <c r="D2" s="50"/>
      <c r="E2" s="50"/>
      <c r="F2" s="50"/>
      <c r="G2" s="50"/>
      <c r="H2" s="50"/>
      <c r="I2" s="50"/>
      <c r="J2" s="50"/>
      <c r="K2" s="50"/>
      <c r="L2" s="50"/>
      <c r="M2" s="50"/>
      <c r="N2" s="50"/>
      <c r="O2" s="50"/>
      <c r="P2" s="49"/>
      <c r="Q2" s="49"/>
      <c r="R2" s="49"/>
      <c r="S2" s="49"/>
      <c r="T2" s="49"/>
      <c r="U2" s="49"/>
      <c r="V2" s="49"/>
      <c r="W2" s="49"/>
      <c r="X2" s="49"/>
      <c r="Y2" s="49"/>
      <c r="Z2" s="49"/>
      <c r="AA2" s="49"/>
      <c r="AB2" s="49"/>
      <c r="AC2" s="49"/>
      <c r="AD2" s="49"/>
      <c r="AE2" s="49"/>
      <c r="AF2" s="49"/>
      <c r="AG2" s="49"/>
      <c r="AH2" s="49"/>
      <c r="AI2" s="49"/>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row>
    <row r="4" spans="1:62">
      <c r="B4" s="1" t="s">
        <v>179</v>
      </c>
      <c r="C4" s="1"/>
      <c r="D4" s="1"/>
      <c r="E4" s="1"/>
      <c r="F4" s="1"/>
      <c r="G4" s="1"/>
      <c r="H4" s="1"/>
      <c r="I4" s="1"/>
      <c r="J4" s="1"/>
      <c r="K4" s="1"/>
      <c r="L4" s="1"/>
      <c r="M4" s="1"/>
      <c r="N4" s="1"/>
      <c r="O4" s="1"/>
      <c r="AJ4" s="1"/>
      <c r="AK4" s="1"/>
      <c r="AL4" s="1"/>
      <c r="AM4" s="1"/>
      <c r="AN4" s="1"/>
      <c r="AO4" s="1"/>
      <c r="AP4" s="1"/>
      <c r="AQ4" s="1"/>
      <c r="AR4" s="1"/>
      <c r="AS4" s="1"/>
      <c r="AT4" s="1"/>
      <c r="AU4" s="1"/>
      <c r="AV4" s="1"/>
      <c r="AW4" s="1"/>
      <c r="AX4" s="1"/>
      <c r="AY4" s="1"/>
      <c r="AZ4" s="1"/>
      <c r="BA4" s="1"/>
      <c r="BB4" s="1"/>
      <c r="BC4" s="1"/>
      <c r="BD4" s="1"/>
      <c r="BE4" s="1"/>
      <c r="BF4" s="1"/>
      <c r="BG4" s="1"/>
      <c r="BH4" s="1"/>
      <c r="BI4" s="1"/>
      <c r="BJ4" s="1"/>
    </row>
    <row r="5" spans="1:62" s="56" customFormat="1" ht="39.6">
      <c r="A5" s="74"/>
      <c r="B5" s="75"/>
      <c r="C5" s="76">
        <f>AppAn.Data!L$2</f>
        <v>2010</v>
      </c>
      <c r="D5" s="76">
        <f>AppAn.Data!M$2</f>
        <v>2011</v>
      </c>
      <c r="E5" s="76">
        <f>AppAn.Data!N$2</f>
        <v>2012</v>
      </c>
      <c r="F5" s="76">
        <f>AppAn.Data!O$2</f>
        <v>2013</v>
      </c>
      <c r="G5" s="76">
        <f>AppAn.Data!P$2</f>
        <v>2014</v>
      </c>
      <c r="H5" s="76">
        <f>AppAn.Data!Q$2</f>
        <v>2015</v>
      </c>
      <c r="I5" s="76">
        <f>AppAn.Data!R$2</f>
        <v>2016</v>
      </c>
      <c r="J5" s="76">
        <f>AppAn.Data!S$2</f>
        <v>2017</v>
      </c>
      <c r="K5" s="76">
        <f>AppAn.Data!T$2</f>
        <v>2018</v>
      </c>
      <c r="L5" s="76">
        <f>AppAn.Data!U$2</f>
        <v>2019</v>
      </c>
      <c r="M5" s="76">
        <f>AppAn.Data!V$2</f>
        <v>2020</v>
      </c>
      <c r="N5" s="76"/>
      <c r="O5" s="76" t="s">
        <v>12</v>
      </c>
      <c r="P5" s="74"/>
      <c r="Q5" s="76" t="str">
        <f>AppQt.Data!M$2</f>
        <v>Q1'10</v>
      </c>
      <c r="R5" s="76" t="str">
        <f>AppQt.Data!N$2</f>
        <v>Q2'10</v>
      </c>
      <c r="S5" s="76" t="str">
        <f>AppQt.Data!O$2</f>
        <v>Q3'10</v>
      </c>
      <c r="T5" s="76" t="str">
        <f>AppQt.Data!P$2</f>
        <v>Q4'10</v>
      </c>
      <c r="U5" s="76" t="str">
        <f>AppQt.Data!Q$2</f>
        <v>Q1'11</v>
      </c>
      <c r="V5" s="76" t="str">
        <f>AppQt.Data!R$2</f>
        <v>Q2'11</v>
      </c>
      <c r="W5" s="76" t="str">
        <f>AppQt.Data!S$2</f>
        <v>Q3'11</v>
      </c>
      <c r="X5" s="76" t="str">
        <f>AppQt.Data!T$2</f>
        <v>Q4'11</v>
      </c>
      <c r="Y5" s="76" t="str">
        <f>AppQt.Data!U$2</f>
        <v>Q1'12</v>
      </c>
      <c r="Z5" s="76" t="str">
        <f>AppQt.Data!V$2</f>
        <v>Q2'12</v>
      </c>
      <c r="AA5" s="76" t="str">
        <f>AppQt.Data!W$2</f>
        <v>Q3'12</v>
      </c>
      <c r="AB5" s="76" t="str">
        <f>AppQt.Data!X$2</f>
        <v>Q4'12</v>
      </c>
      <c r="AC5" s="76" t="str">
        <f>AppQt.Data!Y$2</f>
        <v>Q1'13</v>
      </c>
      <c r="AD5" s="76" t="str">
        <f>AppQt.Data!Z$2</f>
        <v>Q2'13</v>
      </c>
      <c r="AE5" s="76" t="str">
        <f>AppQt.Data!AA$2</f>
        <v>Q3'13</v>
      </c>
      <c r="AF5" s="76" t="str">
        <f>AppQt.Data!AB$2</f>
        <v>Q4'13</v>
      </c>
      <c r="AG5" s="76" t="str">
        <f>AppQt.Data!AC$2</f>
        <v>Q1'14</v>
      </c>
      <c r="AH5" s="76" t="str">
        <f>AppQt.Data!AD$2</f>
        <v>Q2'14</v>
      </c>
      <c r="AI5" s="76" t="str">
        <f>AppQt.Data!AE$2</f>
        <v>Q3'14</v>
      </c>
      <c r="AJ5" s="76" t="str">
        <f>AppQt.Data!AF$2</f>
        <v>Q4'14</v>
      </c>
      <c r="AK5" s="76" t="str">
        <f>AppQt.Data!AG$2</f>
        <v>Q1'15</v>
      </c>
      <c r="AL5" s="76" t="str">
        <f>AppQt.Data!AH$2</f>
        <v>Q2'15</v>
      </c>
      <c r="AM5" s="76" t="str">
        <f>AppQt.Data!AI$2</f>
        <v>Q3'15</v>
      </c>
      <c r="AN5" s="76" t="str">
        <f>AppQt.Data!AJ$2</f>
        <v>Q4'15</v>
      </c>
      <c r="AO5" s="76" t="str">
        <f>AppQt.Data!AK$2</f>
        <v>Q1'16</v>
      </c>
      <c r="AP5" s="76" t="str">
        <f>AppQt.Data!AL$2</f>
        <v>Q2'16</v>
      </c>
      <c r="AQ5" s="76" t="str">
        <f>AppQt.Data!AM$2</f>
        <v>Q3'16</v>
      </c>
      <c r="AR5" s="76" t="str">
        <f>AppQt.Data!AN$2</f>
        <v>Q4'16</v>
      </c>
      <c r="AS5" s="76" t="str">
        <f>AppQt.Data!AO$2</f>
        <v>Q1'17</v>
      </c>
      <c r="AT5" s="76" t="str">
        <f>AppQt.Data!AP$2</f>
        <v>Q2'17</v>
      </c>
      <c r="AU5" s="76" t="str">
        <f>AppQt.Data!AQ$2</f>
        <v>Q3'17</v>
      </c>
      <c r="AV5" s="76" t="str">
        <f>AppQt.Data!AR$2</f>
        <v>Q4'17</v>
      </c>
      <c r="AW5" s="76" t="str">
        <f>AppQt.Data!AS$2</f>
        <v>Q1'18</v>
      </c>
      <c r="AX5" s="76" t="str">
        <f>AppQt.Data!AT$2</f>
        <v>Q2'18</v>
      </c>
      <c r="AY5" s="76" t="str">
        <f>AppQt.Data!AU$2</f>
        <v>Q3'18</v>
      </c>
      <c r="AZ5" s="76" t="str">
        <f>AppQt.Data!AV$2</f>
        <v>Q4'18</v>
      </c>
      <c r="BA5" s="76" t="str">
        <f>AppQt.Data!AW$2</f>
        <v>Q1'19</v>
      </c>
      <c r="BB5" s="76" t="str">
        <f>AppQt.Data!AX$2</f>
        <v>Q2'19</v>
      </c>
      <c r="BC5" s="76" t="str">
        <f>AppQt.Data!AY$2</f>
        <v>Q3'19</v>
      </c>
      <c r="BD5" s="76" t="str">
        <f>AppQt.Data!AZ$2</f>
        <v>Q4'19</v>
      </c>
      <c r="BE5" s="76" t="str">
        <f>AppQt.Data!BA$2</f>
        <v>Q1'20</v>
      </c>
      <c r="BF5" s="76" t="str">
        <f>AppQt.Data!BB$2</f>
        <v>Q2'20</v>
      </c>
      <c r="BG5" s="76" t="str">
        <f>AppQt.Data!BC$2</f>
        <v>Q3'20</v>
      </c>
      <c r="BH5" s="76" t="str">
        <f>AppQt.Data!BD$2</f>
        <v>Q4'20</v>
      </c>
      <c r="BI5" s="77"/>
      <c r="BJ5" s="76" t="s">
        <v>12</v>
      </c>
    </row>
    <row r="6" spans="1:62">
      <c r="B6" s="2" t="s">
        <v>49</v>
      </c>
      <c r="C6" s="62"/>
      <c r="D6" s="62"/>
      <c r="E6" s="62"/>
      <c r="F6" s="62"/>
      <c r="G6" s="62"/>
      <c r="H6" s="62"/>
      <c r="I6" s="62"/>
      <c r="J6" s="62"/>
      <c r="K6" s="62"/>
      <c r="L6" s="62"/>
      <c r="M6" s="62"/>
      <c r="N6" s="62"/>
      <c r="O6" s="62"/>
      <c r="Q6" s="62"/>
      <c r="R6" s="62"/>
      <c r="S6" s="62"/>
      <c r="T6" s="62"/>
      <c r="U6" s="62"/>
      <c r="V6" s="62"/>
      <c r="W6" s="62"/>
      <c r="X6" s="62"/>
      <c r="Y6" s="62"/>
      <c r="Z6" s="62"/>
      <c r="AA6" s="62"/>
      <c r="AB6" s="62"/>
      <c r="AC6" s="62"/>
      <c r="AD6" s="62"/>
      <c r="AE6" s="62"/>
      <c r="AF6" s="62"/>
      <c r="AG6" s="62"/>
      <c r="AH6" s="62"/>
      <c r="AI6" s="62"/>
      <c r="AJ6" s="62"/>
      <c r="AK6" s="62"/>
      <c r="AL6" s="62"/>
      <c r="AM6" s="62"/>
      <c r="AN6" s="62"/>
      <c r="AO6" s="62"/>
      <c r="AP6" s="62"/>
      <c r="AQ6" s="62"/>
      <c r="AR6" s="62"/>
      <c r="AS6" s="62"/>
      <c r="AT6" s="62"/>
      <c r="AU6" s="62"/>
      <c r="AV6" s="62"/>
      <c r="AW6" s="62"/>
      <c r="AX6" s="62"/>
      <c r="AY6" s="62"/>
      <c r="AZ6" s="62"/>
      <c r="BA6" s="62"/>
      <c r="BB6" s="62"/>
      <c r="BC6" s="62"/>
      <c r="BD6" s="62"/>
      <c r="BE6" s="62"/>
      <c r="BF6" s="62"/>
      <c r="BG6" s="62"/>
      <c r="BH6" s="62"/>
      <c r="BI6" s="62"/>
      <c r="BJ6" s="82"/>
    </row>
    <row r="7" spans="1:62" ht="13.8">
      <c r="A7" s="50"/>
      <c r="B7" s="62" t="s">
        <v>50</v>
      </c>
      <c r="C7" s="69">
        <f>IF($B$2="Tonnes",AppAn.Data!L32,(AppAn.Data!L32*ozton*AppAn.Data!L$6)/1000000)</f>
        <v>2750.2360044095203</v>
      </c>
      <c r="D7" s="69">
        <f>IF($B$2="Tonnes",AppAn.Data!M32,(AppAn.Data!M32*ozton*AppAn.Data!M$6)/1000000)</f>
        <v>2862.3159623918914</v>
      </c>
      <c r="E7" s="69">
        <f>IF($B$2="Tonnes",AppAn.Data!N32,(AppAn.Data!N32*ozton*AppAn.Data!N$6)/1000000)</f>
        <v>2939.5555295005888</v>
      </c>
      <c r="F7" s="69">
        <f>IF($B$2="Tonnes",AppAn.Data!O32,(AppAn.Data!O32*ozton*AppAn.Data!O$6)/1000000)</f>
        <v>3127.8570123396776</v>
      </c>
      <c r="G7" s="69">
        <f>IF($B$2="Tonnes",AppAn.Data!P32,(AppAn.Data!P32*ozton*AppAn.Data!P$6)/1000000)</f>
        <v>3242.1796514069501</v>
      </c>
      <c r="H7" s="69">
        <f>IF($B$2="Tonnes",AppAn.Data!Q32,(AppAn.Data!Q32*ozton*AppAn.Data!Q$6)/1000000)</f>
        <v>3336.2737688461884</v>
      </c>
      <c r="I7" s="69">
        <f>IF($B$2="Tonnes",AppAn.Data!R32,(AppAn.Data!R32*ozton*AppAn.Data!R$6)/1000000)</f>
        <v>3459.0611035868733</v>
      </c>
      <c r="J7" s="69">
        <f>IF($B$2="Tonnes",AppAn.Data!S32,(AppAn.Data!S32*ozton*AppAn.Data!S$6)/1000000)</f>
        <v>3491.7550420439889</v>
      </c>
      <c r="K7" s="69">
        <f>IF($B$2="Tonnes",AppAn.Data!T32,(AppAn.Data!T32*ozton*AppAn.Data!T$6)/1000000)</f>
        <v>3554.1860269590925</v>
      </c>
      <c r="L7" s="69">
        <f>IF($B$2="Tonnes",AppAn.Data!U32,(AppAn.Data!U32*ozton*AppAn.Data!U$6)/1000000)</f>
        <v>3531.8192642515023</v>
      </c>
      <c r="M7" s="69">
        <f>IF($B$2="Tonnes",AppAn.Data!V32,(AppAn.Data!V32*ozton*AppAn.Data!V$6)/1000000)</f>
        <v>3400.8422648132864</v>
      </c>
      <c r="N7" s="64" t="str">
        <f>IF(O7&lt;0,$A$2,IF(O7&gt;0,$A$1,"-"))</f>
        <v>▼</v>
      </c>
      <c r="O7" s="125">
        <f>IF(AND(M7&gt;0,L7&gt;0),(M7/L7-1)*100,"-")</f>
        <v>-3.7084853340017654</v>
      </c>
      <c r="P7" s="50"/>
      <c r="Q7" s="69">
        <f>IF($B$2="Tonnes",AppQt.Data!M57,(AppQt.Data!M57*ozton*AppQt.Data!M$7)/1000000)</f>
        <v>631.61843652815173</v>
      </c>
      <c r="R7" s="69">
        <f>IF($B$2="Tonnes",AppQt.Data!N57,(AppQt.Data!N57*ozton*AppQt.Data!N$7)/1000000)</f>
        <v>673.78642169798047</v>
      </c>
      <c r="S7" s="69">
        <f>IF($B$2="Tonnes",AppQt.Data!O57,(AppQt.Data!O57*ozton*AppQt.Data!O$7)/1000000)</f>
        <v>728.38794274141128</v>
      </c>
      <c r="T7" s="69">
        <f>IF($B$2="Tonnes",AppQt.Data!P57,(AppQt.Data!P57*ozton*AppQt.Data!P$7)/1000000)</f>
        <v>716.44320344197672</v>
      </c>
      <c r="U7" s="69">
        <f>IF($B$2="Tonnes",AppQt.Data!Q57,(AppQt.Data!Q57*ozton*AppQt.Data!Q$7)/1000000)</f>
        <v>664.96482444572587</v>
      </c>
      <c r="V7" s="69">
        <f>IF($B$2="Tonnes",AppQt.Data!R57,(AppQt.Data!R57*ozton*AppQt.Data!R$7)/1000000)</f>
        <v>716.33805674621362</v>
      </c>
      <c r="W7" s="69">
        <f>IF($B$2="Tonnes",AppQt.Data!S57,(AppQt.Data!S57*ozton*AppQt.Data!S$7)/1000000)</f>
        <v>748.60884677487013</v>
      </c>
      <c r="X7" s="69">
        <f>IF($B$2="Tonnes",AppQt.Data!T57,(AppQt.Data!T57*ozton*AppQt.Data!T$7)/1000000)</f>
        <v>732.40423442508211</v>
      </c>
      <c r="Y7" s="69">
        <f>IF($B$2="Tonnes",AppQt.Data!U57,(AppQt.Data!U57*ozton*AppQt.Data!U$7)/1000000)</f>
        <v>682.33467384880623</v>
      </c>
      <c r="Z7" s="69">
        <f>IF($B$2="Tonnes",AppQt.Data!V57,(AppQt.Data!V57*ozton*AppQt.Data!V$7)/1000000)</f>
        <v>725.3250821543844</v>
      </c>
      <c r="AA7" s="69">
        <f>IF($B$2="Tonnes",AppQt.Data!W57,(AppQt.Data!W57*ozton*AppQt.Data!W$7)/1000000)</f>
        <v>764.71208319591597</v>
      </c>
      <c r="AB7" s="69">
        <f>IF($B$2="Tonnes",AppQt.Data!X57,(AppQt.Data!X57*ozton*AppQt.Data!X$7)/1000000)</f>
        <v>767.18369030148256</v>
      </c>
      <c r="AC7" s="69">
        <f>IF($B$2="Tonnes",AppQt.Data!Y57,(AppQt.Data!Y57*ozton*AppQt.Data!Y$7)/1000000)</f>
        <v>710.72208358070634</v>
      </c>
      <c r="AD7" s="69">
        <f>IF($B$2="Tonnes",AppQt.Data!Z57,(AppQt.Data!Z57*ozton*AppQt.Data!Z$7)/1000000)</f>
        <v>760.5565481071402</v>
      </c>
      <c r="AE7" s="69">
        <f>IF($B$2="Tonnes",AppQt.Data!AA57,(AppQt.Data!AA57*ozton*AppQt.Data!AA$7)/1000000)</f>
        <v>830.1206098183327</v>
      </c>
      <c r="AF7" s="69">
        <f>IF($B$2="Tonnes",AppQt.Data!AB57,(AppQt.Data!AB57*ozton*AppQt.Data!AB$7)/1000000)</f>
        <v>826.45777083349822</v>
      </c>
      <c r="AG7" s="69">
        <f>IF($B$2="Tonnes",AppQt.Data!AC57,(AppQt.Data!AC57*ozton*AppQt.Data!AC$7)/1000000)</f>
        <v>741.15286584009471</v>
      </c>
      <c r="AH7" s="69">
        <f>IF($B$2="Tonnes",AppQt.Data!AD57,(AppQt.Data!AD57*ozton*AppQt.Data!AD$7)/1000000)</f>
        <v>786.53078284920934</v>
      </c>
      <c r="AI7" s="69">
        <f>IF($B$2="Tonnes",AppQt.Data!AE57,(AppQt.Data!AE57*ozton*AppQt.Data!AE$7)/1000000)</f>
        <v>856.04450531074542</v>
      </c>
      <c r="AJ7" s="69">
        <f>IF($B$2="Tonnes",AppQt.Data!AF57,(AppQt.Data!AF57*ozton*AppQt.Data!AF$7)/1000000)</f>
        <v>858.45149740690078</v>
      </c>
      <c r="AK7" s="69">
        <f>IF($B$2="Tonnes",AppQt.Data!AG57,(AppQt.Data!AG57*ozton*AppQt.Data!AG$7)/1000000)</f>
        <v>785.74002890137183</v>
      </c>
      <c r="AL7" s="69">
        <f>IF($B$2="Tonnes",AppQt.Data!AH57,(AppQt.Data!AH57*ozton*AppQt.Data!AH$7)/1000000)</f>
        <v>829.17645786517096</v>
      </c>
      <c r="AM7" s="69">
        <f>IF($B$2="Tonnes",AppQt.Data!AI57,(AppQt.Data!AI57*ozton*AppQt.Data!AI$7)/1000000)</f>
        <v>858.63592185433299</v>
      </c>
      <c r="AN7" s="69">
        <f>IF($B$2="Tonnes",AppQt.Data!AJ57,(AppQt.Data!AJ57*ozton*AppQt.Data!AJ$7)/1000000)</f>
        <v>862.72136022531288</v>
      </c>
      <c r="AO7" s="69">
        <f>IF($B$2="Tonnes",AppQt.Data!AK57,(AppQt.Data!AK57*ozton*AppQt.Data!AK$7)/1000000)</f>
        <v>838.72354221446335</v>
      </c>
      <c r="AP7" s="69">
        <f>IF($B$2="Tonnes",AppQt.Data!AL57,(AppQt.Data!AL57*ozton*AppQt.Data!AL$7)/1000000)</f>
        <v>845.67383842059724</v>
      </c>
      <c r="AQ7" s="69">
        <f>IF($B$2="Tonnes",AppQt.Data!AM57,(AppQt.Data!AM57*ozton*AppQt.Data!AM$7)/1000000)</f>
        <v>870.78291617772516</v>
      </c>
      <c r="AR7" s="69">
        <f>IF($B$2="Tonnes",AppQt.Data!AN57,(AppQt.Data!AN57*ozton*AppQt.Data!AN$7)/1000000)</f>
        <v>903.88080677408743</v>
      </c>
      <c r="AS7" s="69">
        <f>IF($B$2="Tonnes",AppQt.Data!AO57,(AppQt.Data!AO57*ozton*AppQt.Data!AO$7)/1000000)</f>
        <v>809.59971503936924</v>
      </c>
      <c r="AT7" s="69">
        <f>IF($B$2="Tonnes",AppQt.Data!AP57,(AppQt.Data!AP57*ozton*AppQt.Data!AP$7)/1000000)</f>
        <v>862.36764321610224</v>
      </c>
      <c r="AU7" s="69">
        <f>IF($B$2="Tonnes",AppQt.Data!AQ57,(AppQt.Data!AQ57*ozton*AppQt.Data!AQ$7)/1000000)</f>
        <v>905.8730483508732</v>
      </c>
      <c r="AV7" s="69">
        <f>IF($B$2="Tonnes",AppQt.Data!AR57,(AppQt.Data!AR57*ozton*AppQt.Data!AR$7)/1000000)</f>
        <v>913.91463543764394</v>
      </c>
      <c r="AW7" s="69">
        <f>IF($B$2="Tonnes",AppQt.Data!AS57,(AppQt.Data!AS57*ozton*AppQt.Data!AS$7)/1000000)</f>
        <v>826.82957448702848</v>
      </c>
      <c r="AX7" s="69">
        <f>IF($B$2="Tonnes",AppQt.Data!AT57,(AppQt.Data!AT57*ozton*AppQt.Data!AT$7)/1000000)</f>
        <v>870.67005524482954</v>
      </c>
      <c r="AY7" s="69">
        <f>IF($B$2="Tonnes",AppQt.Data!AU57,(AppQt.Data!AU57*ozton*AppQt.Data!AU$7)/1000000)</f>
        <v>928.49769157829712</v>
      </c>
      <c r="AZ7" s="69">
        <f>IF($B$2="Tonnes",AppQt.Data!AV57,(AppQt.Data!AV57*ozton*AppQt.Data!AV$7)/1000000)</f>
        <v>928.18870564893734</v>
      </c>
      <c r="BA7" s="69">
        <f>IF($B$2="Tonnes",AppQt.Data!AW57,(AppQt.Data!AW57*ozton*AppQt.Data!AW$7)/1000000)</f>
        <v>829.28330728832213</v>
      </c>
      <c r="BB7" s="69">
        <f>IF($B$2="Tonnes",AppQt.Data!AX57,(AppQt.Data!AX57*ozton*AppQt.Data!AX$7)/1000000)</f>
        <v>863.66231462764699</v>
      </c>
      <c r="BC7" s="69">
        <f>IF($B$2="Tonnes",AppQt.Data!AY57,(AppQt.Data!AY57*ozton*AppQt.Data!AY$7)/1000000)</f>
        <v>915.71888441260273</v>
      </c>
      <c r="BD7" s="69">
        <f>IF($B$2="Tonnes",AppQt.Data!AZ57,(AppQt.Data!AZ57*ozton*AppQt.Data!AZ$7)/1000000)</f>
        <v>923.15475792293057</v>
      </c>
      <c r="BE7" s="69">
        <f>IF($B$2="Tonnes",AppQt.Data!BA57,(AppQt.Data!BA57*ozton*AppQt.Data!BA$7)/1000000)</f>
        <v>819.56738518667714</v>
      </c>
      <c r="BF7" s="69">
        <f>IF($B$2="Tonnes",AppQt.Data!BB57,(AppQt.Data!BB57*ozton*AppQt.Data!BB$7)/1000000)</f>
        <v>773.24886730140383</v>
      </c>
      <c r="BG7" s="69">
        <f>IF($B$2="Tonnes",AppQt.Data!BC57,(AppQt.Data!BC57*ozton*AppQt.Data!BC$7)/1000000)</f>
        <v>911.7196896383474</v>
      </c>
      <c r="BH7" s="69">
        <f>IF($B$2="Tonnes",AppQt.Data!BD57,(AppQt.Data!BD57*ozton*AppQt.Data!BD$7)/1000000)</f>
        <v>896.30632268685792</v>
      </c>
      <c r="BI7" s="64" t="str">
        <f>IF(BJ7&lt;0,$A$2,IF(BJ7&gt;0,$A$1,"-"))</f>
        <v>▼</v>
      </c>
      <c r="BJ7" s="125">
        <f>IF(AND(ISNUMBER(BH7),ISNUMBER(BD7),BH7&gt;0,BD7&gt;0,(BH7/BD7-1)*100&lt;300),(BH7/BD7-1)*100,IF(AND(ISNUMBER(BH7),ISNUMBER(BD7),BH7&gt;0,BD7&gt;0,(BH7/BD7-1)*100&gt;300),"&gt;300","-"))</f>
        <v>-2.9083352499293613</v>
      </c>
    </row>
    <row r="8" spans="1:62" ht="13.8">
      <c r="A8" s="50"/>
      <c r="B8" s="62" t="s">
        <v>51</v>
      </c>
      <c r="C8" s="69">
        <f>IF($B$2="Tonnes",AppAn.Data!L33,(AppAn.Data!L33*ozton*AppAn.Data!L$6)/1000000)</f>
        <v>-108.80840917327276</v>
      </c>
      <c r="D8" s="69">
        <f>IF($B$2="Tonnes",AppAn.Data!M33,(AppAn.Data!M33*ozton*AppAn.Data!M$6)/1000000)</f>
        <v>22.525496606473641</v>
      </c>
      <c r="E8" s="69">
        <f>IF($B$2="Tonnes",AppAn.Data!N33,(AppAn.Data!N33*ozton*AppAn.Data!N$6)/1000000)</f>
        <v>-45.315363912319754</v>
      </c>
      <c r="F8" s="69">
        <f>IF($B$2="Tonnes",AppAn.Data!O33,(AppAn.Data!O33*ozton*AppAn.Data!O$6)/1000000)</f>
        <v>-27.939442342360163</v>
      </c>
      <c r="G8" s="69">
        <f>IF($B$2="Tonnes",AppAn.Data!P33,(AppAn.Data!P33*ozton*AppAn.Data!P$6)/1000000)</f>
        <v>104.90729816395279</v>
      </c>
      <c r="H8" s="69">
        <f>IF($B$2="Tonnes",AppAn.Data!Q33,(AppAn.Data!Q33*ozton*AppAn.Data!Q$6)/1000000)</f>
        <v>12.891944982681281</v>
      </c>
      <c r="I8" s="69">
        <f>IF($B$2="Tonnes",AppAn.Data!R33,(AppAn.Data!R33*ozton*AppAn.Data!R$6)/1000000)</f>
        <v>37.634305365560209</v>
      </c>
      <c r="J8" s="69">
        <f>IF($B$2="Tonnes",AppAn.Data!S33,(AppAn.Data!S33*ozton*AppAn.Data!S$6)/1000000)</f>
        <v>-25.520056013517632</v>
      </c>
      <c r="K8" s="69">
        <f>IF($B$2="Tonnes",AppAn.Data!T33,(AppAn.Data!T33*ozton*AppAn.Data!T$6)/1000000)</f>
        <v>-12.476358472903339</v>
      </c>
      <c r="L8" s="69">
        <f>IF($B$2="Tonnes",AppAn.Data!U33,(AppAn.Data!U33*ozton*AppAn.Data!U$6)/1000000)</f>
        <v>6.1753485057647026</v>
      </c>
      <c r="M8" s="69">
        <f>IF($B$2="Tonnes",AppAn.Data!V33,(AppAn.Data!V33*ozton*AppAn.Data!V$6)/1000000)</f>
        <v>-65.09614732140399</v>
      </c>
      <c r="N8" s="64" t="str">
        <f>IF(O8&lt;0,$A$2,IF(O8&gt;0,$A$1,"-"))</f>
        <v>▲</v>
      </c>
      <c r="O8" s="125" t="str">
        <f>IF(AND(M8&gt;0,L8&gt;0),(M8/L8-1)*100,"-")</f>
        <v>-</v>
      </c>
      <c r="P8" s="50"/>
      <c r="Q8" s="69">
        <f>IF($B$2="Tonnes",AppQt.Data!M58,(AppQt.Data!M58*ozton*AppQt.Data!M$7)/1000000)</f>
        <v>-11.739016255295125</v>
      </c>
      <c r="R8" s="69">
        <f>IF($B$2="Tonnes",AppQt.Data!N58,(AppQt.Data!N58*ozton*AppQt.Data!N$7)/1000000)</f>
        <v>14.821564422044482</v>
      </c>
      <c r="S8" s="69">
        <f>IF($B$2="Tonnes",AppQt.Data!O58,(AppQt.Data!O58*ozton*AppQt.Data!O$7)/1000000)</f>
        <v>-55.952728586606753</v>
      </c>
      <c r="T8" s="69">
        <f>IF($B$2="Tonnes",AppQt.Data!P58,(AppQt.Data!P58*ozton*AppQt.Data!P$7)/1000000)</f>
        <v>-55.938228753415366</v>
      </c>
      <c r="U8" s="69">
        <f>IF($B$2="Tonnes",AppQt.Data!Q58,(AppQt.Data!Q58*ozton*AppQt.Data!Q$7)/1000000)</f>
        <v>9.8728675225179376</v>
      </c>
      <c r="V8" s="69">
        <f>IF($B$2="Tonnes",AppQt.Data!R58,(AppQt.Data!R58*ozton*AppQt.Data!R$7)/1000000)</f>
        <v>18.428600956949339</v>
      </c>
      <c r="W8" s="69">
        <f>IF($B$2="Tonnes",AppQt.Data!S58,(AppQt.Data!S58*ozton*AppQt.Data!S$7)/1000000)</f>
        <v>5.0198431726059365</v>
      </c>
      <c r="X8" s="69">
        <f>IF($B$2="Tonnes",AppQt.Data!T58,(AppQt.Data!T58*ozton*AppQt.Data!T$7)/1000000)</f>
        <v>-10.795815045599571</v>
      </c>
      <c r="Y8" s="69">
        <f>IF($B$2="Tonnes",AppQt.Data!U58,(AppQt.Data!U58*ozton*AppQt.Data!U$7)/1000000)</f>
        <v>-0.38171947970013881</v>
      </c>
      <c r="Z8" s="69">
        <f>IF($B$2="Tonnes",AppQt.Data!V58,(AppQt.Data!V58*ozton*AppQt.Data!V$7)/1000000)</f>
        <v>-10.451475821417958</v>
      </c>
      <c r="AA8" s="69">
        <f>IF($B$2="Tonnes",AppQt.Data!W58,(AppQt.Data!W58*ozton*AppQt.Data!W$7)/1000000)</f>
        <v>1.2553548928150469</v>
      </c>
      <c r="AB8" s="69">
        <f>IF($B$2="Tonnes",AppQt.Data!X58,(AppQt.Data!X58*ozton*AppQt.Data!X$7)/1000000)</f>
        <v>-35.737523504016707</v>
      </c>
      <c r="AC8" s="69">
        <f>IF($B$2="Tonnes",AppQt.Data!Y58,(AppQt.Data!Y58*ozton*AppQt.Data!Y$7)/1000000)</f>
        <v>-5.4209793160208699</v>
      </c>
      <c r="AD8" s="69">
        <f>IF($B$2="Tonnes",AppQt.Data!Z58,(AppQt.Data!Z58*ozton*AppQt.Data!Z$7)/1000000)</f>
        <v>-5.8187674424837557</v>
      </c>
      <c r="AE8" s="69">
        <f>IF($B$2="Tonnes",AppQt.Data!AA58,(AppQt.Data!AA58*ozton*AppQt.Data!AA$7)/1000000)</f>
        <v>-2.1089681583064737</v>
      </c>
      <c r="AF8" s="69">
        <f>IF($B$2="Tonnes",AppQt.Data!AB58,(AppQt.Data!AB58*ozton*AppQt.Data!AB$7)/1000000)</f>
        <v>-14.590727425549062</v>
      </c>
      <c r="AG8" s="69">
        <f>IF($B$2="Tonnes",AppQt.Data!AC58,(AppQt.Data!AC58*ozton*AppQt.Data!AC$7)/1000000)</f>
        <v>12.368479407438514</v>
      </c>
      <c r="AH8" s="69">
        <f>IF($B$2="Tonnes",AppQt.Data!AD58,(AppQt.Data!AD58*ozton*AppQt.Data!AD$7)/1000000)</f>
        <v>50.265012270670184</v>
      </c>
      <c r="AI8" s="69">
        <f>IF($B$2="Tonnes",AppQt.Data!AE58,(AppQt.Data!AE58*ozton*AppQt.Data!AE$7)/1000000)</f>
        <v>-8.1067923900384926</v>
      </c>
      <c r="AJ8" s="69">
        <f>IF($B$2="Tonnes",AppQt.Data!AF58,(AppQt.Data!AF58*ozton*AppQt.Data!AF$7)/1000000)</f>
        <v>50.380598875882583</v>
      </c>
      <c r="AK8" s="69">
        <f>IF($B$2="Tonnes",AppQt.Data!AG58,(AppQt.Data!AG58*ozton*AppQt.Data!AG$7)/1000000)</f>
        <v>-2.9178221849737724</v>
      </c>
      <c r="AL8" s="69">
        <f>IF($B$2="Tonnes",AppQt.Data!AH58,(AppQt.Data!AH58*ozton*AppQt.Data!AH$7)/1000000)</f>
        <v>-15.066396794767968</v>
      </c>
      <c r="AM8" s="69">
        <f>IF($B$2="Tonnes",AppQt.Data!AI58,(AppQt.Data!AI58*ozton*AppQt.Data!AI$7)/1000000)</f>
        <v>14.203211962070299</v>
      </c>
      <c r="AN8" s="69">
        <f>IF($B$2="Tonnes",AppQt.Data!AJ58,(AppQt.Data!AJ58*ozton*AppQt.Data!AJ$7)/1000000)</f>
        <v>16.672952000352723</v>
      </c>
      <c r="AO8" s="69">
        <f>IF($B$2="Tonnes",AppQt.Data!AK58,(AppQt.Data!AK58*ozton*AppQt.Data!AK$7)/1000000)</f>
        <v>56.067419617801448</v>
      </c>
      <c r="AP8" s="69">
        <f>IF($B$2="Tonnes",AppQt.Data!AL58,(AppQt.Data!AL58*ozton*AppQt.Data!AL$7)/1000000)</f>
        <v>23.819434915185639</v>
      </c>
      <c r="AQ8" s="69">
        <f>IF($B$2="Tonnes",AppQt.Data!AM58,(AppQt.Data!AM58*ozton*AppQt.Data!AM$7)/1000000)</f>
        <v>-17.821938411996701</v>
      </c>
      <c r="AR8" s="69">
        <f>IF($B$2="Tonnes",AppQt.Data!AN58,(AppQt.Data!AN58*ozton*AppQt.Data!AN$7)/1000000)</f>
        <v>-24.43061075543018</v>
      </c>
      <c r="AS8" s="69">
        <f>IF($B$2="Tonnes",AppQt.Data!AO58,(AppQt.Data!AO58*ozton*AppQt.Data!AO$7)/1000000)</f>
        <v>-15.579329998032495</v>
      </c>
      <c r="AT8" s="69">
        <f>IF($B$2="Tonnes",AppQt.Data!AP58,(AppQt.Data!AP58*ozton*AppQt.Data!AP$7)/1000000)</f>
        <v>-8.5201340557490557</v>
      </c>
      <c r="AU8" s="69">
        <f>IF($B$2="Tonnes",AppQt.Data!AQ58,(AppQt.Data!AQ58*ozton*AppQt.Data!AQ$7)/1000000)</f>
        <v>7.9145397225498035</v>
      </c>
      <c r="AV8" s="69">
        <f>IF($B$2="Tonnes",AppQt.Data!AR58,(AppQt.Data!AR58*ozton*AppQt.Data!AR$7)/1000000)</f>
        <v>-9.3351316822858852</v>
      </c>
      <c r="AW8" s="69">
        <f>IF($B$2="Tonnes",AppQt.Data!AS58,(AppQt.Data!AS58*ozton*AppQt.Data!AS$7)/1000000)</f>
        <v>37.521208400763555</v>
      </c>
      <c r="AX8" s="69">
        <f>IF($B$2="Tonnes",AppQt.Data!AT58,(AppQt.Data!AT58*ozton*AppQt.Data!AT$7)/1000000)</f>
        <v>-37.679407189204795</v>
      </c>
      <c r="AY8" s="69">
        <f>IF($B$2="Tonnes",AppQt.Data!AU58,(AppQt.Data!AU58*ozton*AppQt.Data!AU$7)/1000000)</f>
        <v>-24.102218908115418</v>
      </c>
      <c r="AZ8" s="69">
        <f>IF($B$2="Tonnes",AppQt.Data!AV58,(AppQt.Data!AV58*ozton*AppQt.Data!AV$7)/1000000)</f>
        <v>11.784059223653319</v>
      </c>
      <c r="BA8" s="69">
        <f>IF($B$2="Tonnes",AppQt.Data!AW58,(AppQt.Data!AW58*ozton*AppQt.Data!AW$7)/1000000)</f>
        <v>-7.0098120318571846</v>
      </c>
      <c r="BB8" s="69">
        <f>IF($B$2="Tonnes",AppQt.Data!AX58,(AppQt.Data!AX58*ozton*AppQt.Data!AX$7)/1000000)</f>
        <v>50.905945179903625</v>
      </c>
      <c r="BC8" s="69">
        <f>IF($B$2="Tonnes",AppQt.Data!AY58,(AppQt.Data!AY58*ozton*AppQt.Data!AY$7)/1000000)</f>
        <v>-4.062242259667193</v>
      </c>
      <c r="BD8" s="69">
        <f>IF($B$2="Tonnes",AppQt.Data!AZ58,(AppQt.Data!AZ58*ozton*AppQt.Data!AZ$7)/1000000)</f>
        <v>-33.658542382614542</v>
      </c>
      <c r="BE8" s="69">
        <f>IF($B$2="Tonnes",AppQt.Data!BA58,(AppQt.Data!BA58*ozton*AppQt.Data!BA$7)/1000000)</f>
        <v>34.70280707333545</v>
      </c>
      <c r="BF8" s="69">
        <f>IF($B$2="Tonnes",AppQt.Data!BB58,(AppQt.Data!BB58*ozton*AppQt.Data!BB$7)/1000000)</f>
        <v>-37.195527017101057</v>
      </c>
      <c r="BG8" s="69">
        <f>IF($B$2="Tonnes",AppQt.Data!BC58,(AppQt.Data!BC58*ozton*AppQt.Data!BC$7)/1000000)</f>
        <v>-22.886301345653035</v>
      </c>
      <c r="BH8" s="69">
        <f>IF($B$2="Tonnes",AppQt.Data!BD58,(AppQt.Data!BD58*ozton*AppQt.Data!BD$7)/1000000)</f>
        <v>-39.717126031985352</v>
      </c>
      <c r="BI8" s="64" t="str">
        <f>IF(BJ8&lt;0,$A$2,IF(BJ8&gt;0,$A$1,"-"))</f>
        <v>▲</v>
      </c>
      <c r="BJ8" s="125" t="str">
        <f>IF(AND(ISNUMBER(BH8),ISNUMBER(BD8),BH8&gt;0,BD8&gt;0,(BH8/BD8-1)*100&lt;300),(BH8/BD8-1)*100,IF(AND(ISNUMBER(BH8),ISNUMBER(BD8),BH8&gt;0,BD8&gt;0,(BH8/BD8-1)*100&gt;300),"&gt;300","-"))</f>
        <v>-</v>
      </c>
    </row>
    <row r="9" spans="1:62" ht="13.8">
      <c r="A9" s="50"/>
      <c r="B9" s="62" t="s">
        <v>53</v>
      </c>
      <c r="C9" s="69">
        <f>IF($B$2="Tonnes",AppAn.Data!L35,(AppAn.Data!L35*ozton*AppAn.Data!L$6)/1000000)</f>
        <v>1674.5161253025708</v>
      </c>
      <c r="D9" s="69">
        <f>IF($B$2="Tonnes",AppAn.Data!M35,(AppAn.Data!M35*ozton*AppAn.Data!M$6)/1000000)</f>
        <v>1638.1830798349599</v>
      </c>
      <c r="E9" s="69">
        <f>IF($B$2="Tonnes",AppAn.Data!N35,(AppAn.Data!N35*ozton*AppAn.Data!N$6)/1000000)</f>
        <v>1647.9808948100808</v>
      </c>
      <c r="F9" s="69">
        <f>IF($B$2="Tonnes",AppAn.Data!O35,(AppAn.Data!O35*ozton*AppAn.Data!O$6)/1000000)</f>
        <v>1214.5008919009729</v>
      </c>
      <c r="G9" s="69">
        <f>IF($B$2="Tonnes",AppAn.Data!P35,(AppAn.Data!P35*ozton*AppAn.Data!P$6)/1000000)</f>
        <v>1149.0987099352874</v>
      </c>
      <c r="H9" s="69">
        <f>IF($B$2="Tonnes",AppAn.Data!Q35,(AppAn.Data!Q35*ozton*AppAn.Data!Q$6)/1000000)</f>
        <v>1086.0845471154487</v>
      </c>
      <c r="I9" s="69">
        <f>IF($B$2="Tonnes",AppAn.Data!R35,(AppAn.Data!R35*ozton*AppAn.Data!R$6)/1000000)</f>
        <v>1249.1030520306845</v>
      </c>
      <c r="J9" s="69">
        <f>IF($B$2="Tonnes",AppAn.Data!S35,(AppAn.Data!S35*ozton*AppAn.Data!S$6)/1000000)</f>
        <v>1128.0649675998759</v>
      </c>
      <c r="K9" s="69">
        <f>IF($B$2="Tonnes",AppAn.Data!T35,(AppAn.Data!T35*ozton*AppAn.Data!T$6)/1000000)</f>
        <v>1147.1056763728686</v>
      </c>
      <c r="L9" s="69">
        <f>IF($B$2="Tonnes",AppAn.Data!U35,(AppAn.Data!U35*ozton*AppAn.Data!U$6)/1000000)</f>
        <v>1281.9048845109915</v>
      </c>
      <c r="M9" s="69">
        <f>IF($B$2="Tonnes",AppAn.Data!V35,(AppAn.Data!V35*ozton*AppAn.Data!V$6)/1000000)</f>
        <v>1297.3823877020141</v>
      </c>
      <c r="N9" s="64" t="str">
        <f>IF(O9&lt;0,$A$2,IF(O9&gt;0,$A$1,"-"))</f>
        <v>▲</v>
      </c>
      <c r="O9" s="125">
        <f>IF(AND(M9&gt;0,L9&gt;0),(M9/L9-1)*100,"-")</f>
        <v>1.207383120076555</v>
      </c>
      <c r="P9" s="50"/>
      <c r="Q9" s="69">
        <f>IF($B$2="Tonnes",AppQt.Data!M60,(AppQt.Data!M60*ozton*AppQt.Data!M$7)/1000000)</f>
        <v>376.57465628332426</v>
      </c>
      <c r="R9" s="69">
        <f>IF($B$2="Tonnes",AppQt.Data!N60,(AppQt.Data!N60*ozton*AppQt.Data!N$7)/1000000)</f>
        <v>455.9428642037974</v>
      </c>
      <c r="S9" s="69">
        <f>IF($B$2="Tonnes",AppQt.Data!O60,(AppQt.Data!O60*ozton*AppQt.Data!O$7)/1000000)</f>
        <v>383.14870047778976</v>
      </c>
      <c r="T9" s="69">
        <f>IF($B$2="Tonnes",AppQt.Data!P60,(AppQt.Data!P60*ozton*AppQt.Data!P$7)/1000000)</f>
        <v>458.84990433765944</v>
      </c>
      <c r="U9" s="69">
        <f>IF($B$2="Tonnes",AppQt.Data!Q60,(AppQt.Data!Q60*ozton*AppQt.Data!Q$7)/1000000)</f>
        <v>358.94513063318766</v>
      </c>
      <c r="V9" s="69">
        <f>IF($B$2="Tonnes",AppQt.Data!R60,(AppQt.Data!R60*ozton*AppQt.Data!R$7)/1000000)</f>
        <v>405.49884989243458</v>
      </c>
      <c r="W9" s="69">
        <f>IF($B$2="Tonnes",AppQt.Data!S60,(AppQt.Data!S60*ozton*AppQt.Data!S$7)/1000000)</f>
        <v>457.8928707020608</v>
      </c>
      <c r="X9" s="69">
        <f>IF($B$2="Tonnes",AppQt.Data!T60,(AppQt.Data!T60*ozton*AppQt.Data!T$7)/1000000)</f>
        <v>415.846228607277</v>
      </c>
      <c r="Y9" s="69">
        <f>IF($B$2="Tonnes",AppQt.Data!U60,(AppQt.Data!U60*ozton*AppQt.Data!U$7)/1000000)</f>
        <v>403.30305342875477</v>
      </c>
      <c r="Z9" s="69">
        <f>IF($B$2="Tonnes",AppQt.Data!V60,(AppQt.Data!V60*ozton*AppQt.Data!V$7)/1000000)</f>
        <v>403.40608148005037</v>
      </c>
      <c r="AA9" s="69">
        <f>IF($B$2="Tonnes",AppQt.Data!W60,(AppQt.Data!W60*ozton*AppQt.Data!W$7)/1000000)</f>
        <v>447.04250951693086</v>
      </c>
      <c r="AB9" s="69">
        <f>IF($B$2="Tonnes",AppQt.Data!X60,(AppQt.Data!X60*ozton*AppQt.Data!X$7)/1000000)</f>
        <v>394.22925038434477</v>
      </c>
      <c r="AC9" s="69">
        <f>IF($B$2="Tonnes",AppQt.Data!Y60,(AppQt.Data!Y60*ozton*AppQt.Data!Y$7)/1000000)</f>
        <v>345.39613868470389</v>
      </c>
      <c r="AD9" s="69">
        <f>IF($B$2="Tonnes",AppQt.Data!Z60,(AppQt.Data!Z60*ozton*AppQt.Data!Z$7)/1000000)</f>
        <v>275.51685142923327</v>
      </c>
      <c r="AE9" s="69">
        <f>IF($B$2="Tonnes",AppQt.Data!AA60,(AppQt.Data!AA60*ozton*AppQt.Data!AA$7)/1000000)</f>
        <v>305.6965607049824</v>
      </c>
      <c r="AF9" s="69">
        <f>IF($B$2="Tonnes",AppQt.Data!AB60,(AppQt.Data!AB60*ozton*AppQt.Data!AB$7)/1000000)</f>
        <v>287.89134108205315</v>
      </c>
      <c r="AG9" s="69">
        <f>IF($B$2="Tonnes",AppQt.Data!AC60,(AppQt.Data!AC60*ozton*AppQt.Data!AC$7)/1000000)</f>
        <v>364.49233223085889</v>
      </c>
      <c r="AH9" s="69">
        <f>IF($B$2="Tonnes",AppQt.Data!AD60,(AppQt.Data!AD60*ozton*AppQt.Data!AD$7)/1000000)</f>
        <v>264.6524633848191</v>
      </c>
      <c r="AI9" s="69">
        <f>IF($B$2="Tonnes",AppQt.Data!AE60,(AppQt.Data!AE60*ozton*AppQt.Data!AE$7)/1000000)</f>
        <v>259.42093348302433</v>
      </c>
      <c r="AJ9" s="69">
        <f>IF($B$2="Tonnes",AppQt.Data!AF60,(AppQt.Data!AF60*ozton*AppQt.Data!AF$7)/1000000)</f>
        <v>260.53298083658501</v>
      </c>
      <c r="AK9" s="69">
        <f>IF($B$2="Tonnes",AppQt.Data!AG60,(AppQt.Data!AG60*ozton*AppQt.Data!AG$7)/1000000)</f>
        <v>342.36439534161963</v>
      </c>
      <c r="AL9" s="69">
        <f>IF($B$2="Tonnes",AppQt.Data!AH60,(AppQt.Data!AH60*ozton*AppQt.Data!AH$7)/1000000)</f>
        <v>257.40867124784273</v>
      </c>
      <c r="AM9" s="69">
        <f>IF($B$2="Tonnes",AppQt.Data!AI60,(AppQt.Data!AI60*ozton*AppQt.Data!AI$7)/1000000)</f>
        <v>254.3205595581243</v>
      </c>
      <c r="AN9" s="69">
        <f>IF($B$2="Tonnes",AppQt.Data!AJ60,(AppQt.Data!AJ60*ozton*AppQt.Data!AJ$7)/1000000)</f>
        <v>231.99092096786202</v>
      </c>
      <c r="AO9" s="69">
        <f>IF($B$2="Tonnes",AppQt.Data!AK60,(AppQt.Data!AK60*ozton*AppQt.Data!AK$7)/1000000)</f>
        <v>346.14725202278493</v>
      </c>
      <c r="AP9" s="69">
        <f>IF($B$2="Tonnes",AppQt.Data!AL60,(AppQt.Data!AL60*ozton*AppQt.Data!AL$7)/1000000)</f>
        <v>331.73470032794108</v>
      </c>
      <c r="AQ9" s="69">
        <f>IF($B$2="Tonnes",AppQt.Data!AM60,(AppQt.Data!AM60*ozton*AppQt.Data!AM$7)/1000000)</f>
        <v>323.35117459440039</v>
      </c>
      <c r="AR9" s="69">
        <f>IF($B$2="Tonnes",AppQt.Data!AN60,(AppQt.Data!AN60*ozton*AppQt.Data!AN$7)/1000000)</f>
        <v>247.86992508555818</v>
      </c>
      <c r="AS9" s="69">
        <f>IF($B$2="Tonnes",AppQt.Data!AO60,(AppQt.Data!AO60*ozton*AppQt.Data!AO$7)/1000000)</f>
        <v>277.52019040562868</v>
      </c>
      <c r="AT9" s="69">
        <f>IF($B$2="Tonnes",AppQt.Data!AP60,(AppQt.Data!AP60*ozton*AppQt.Data!AP$7)/1000000)</f>
        <v>273.36608423217081</v>
      </c>
      <c r="AU9" s="69">
        <f>IF($B$2="Tonnes",AppQt.Data!AQ60,(AppQt.Data!AQ60*ozton*AppQt.Data!AQ$7)/1000000)</f>
        <v>308.08228099188767</v>
      </c>
      <c r="AV9" s="69">
        <f>IF($B$2="Tonnes",AppQt.Data!AR60,(AppQt.Data!AR60*ozton*AppQt.Data!AR$7)/1000000)</f>
        <v>269.09641197018874</v>
      </c>
      <c r="AW9" s="69">
        <f>IF($B$2="Tonnes",AppQt.Data!AS60,(AppQt.Data!AS60*ozton*AppQt.Data!AS$7)/1000000)</f>
        <v>269.45469916436451</v>
      </c>
      <c r="AX9" s="69">
        <f>IF($B$2="Tonnes",AppQt.Data!AT60,(AppQt.Data!AT60*ozton*AppQt.Data!AT$7)/1000000)</f>
        <v>283.68063405991944</v>
      </c>
      <c r="AY9" s="69">
        <f>IF($B$2="Tonnes",AppQt.Data!AU60,(AppQt.Data!AU60*ozton*AppQt.Data!AU$7)/1000000)</f>
        <v>313.12201171744164</v>
      </c>
      <c r="AZ9" s="69">
        <f>IF($B$2="Tonnes",AppQt.Data!AV60,(AppQt.Data!AV60*ozton*AppQt.Data!AV$7)/1000000)</f>
        <v>280.84833143114304</v>
      </c>
      <c r="BA9" s="69">
        <f>IF($B$2="Tonnes",AppQt.Data!AW60,(AppQt.Data!AW60*ozton*AppQt.Data!AW$7)/1000000)</f>
        <v>284.82578415935853</v>
      </c>
      <c r="BB9" s="69">
        <f>IF($B$2="Tonnes",AppQt.Data!AX60,(AppQt.Data!AX60*ozton*AppQt.Data!AX$7)/1000000)</f>
        <v>307.99232270558639</v>
      </c>
      <c r="BC9" s="69">
        <f>IF($B$2="Tonnes",AppQt.Data!AY60,(AppQt.Data!AY60*ozton*AppQt.Data!AY$7)/1000000)</f>
        <v>355.08392627588557</v>
      </c>
      <c r="BD9" s="69">
        <f>IF($B$2="Tonnes",AppQt.Data!AZ60,(AppQt.Data!AZ60*ozton*AppQt.Data!AZ$7)/1000000)</f>
        <v>334.00285137016101</v>
      </c>
      <c r="BE9" s="69">
        <f>IF($B$2="Tonnes",AppQt.Data!BA60,(AppQt.Data!BA60*ozton*AppQt.Data!BA$7)/1000000)</f>
        <v>298.90529048772476</v>
      </c>
      <c r="BF9" s="69">
        <f>IF($B$2="Tonnes",AppQt.Data!BB60,(AppQt.Data!BB60*ozton*AppQt.Data!BB$7)/1000000)</f>
        <v>288.6874157813773</v>
      </c>
      <c r="BG9" s="69">
        <f>IF($B$2="Tonnes",AppQt.Data!BC60,(AppQt.Data!BC60*ozton*AppQt.Data!BC$7)/1000000)</f>
        <v>381.17250823200135</v>
      </c>
      <c r="BH9" s="69">
        <f>IF($B$2="Tonnes",AppQt.Data!BD60,(AppQt.Data!BD60*ozton*AppQt.Data!BD$7)/1000000)</f>
        <v>328.61717320091077</v>
      </c>
      <c r="BI9" s="64" t="str">
        <f>IF(BJ9&lt;0,$A$2,IF(BJ9&gt;0,$A$1,"-"))</f>
        <v>▼</v>
      </c>
      <c r="BJ9" s="125">
        <f>IF(AND(ISNUMBER(BH9),ISNUMBER(BD9),BH9&gt;0,BD9&gt;0,(BH9/BD9-1)*100&lt;300),(BH9/BD9-1)*100,IF(AND(ISNUMBER(BH9),ISNUMBER(BD9),BH9&gt;0,BD9&gt;0,(BH9/BD9-1)*100&gt;300),"&gt;300","-"))</f>
        <v>-1.612464728117402</v>
      </c>
    </row>
    <row r="10" spans="1:62" ht="13.8">
      <c r="A10" s="50"/>
      <c r="B10" s="54" t="s">
        <v>141</v>
      </c>
      <c r="C10" s="83">
        <f>IF($B$2="Tonnes",AppAn.Data!L36,(AppAn.Data!L36*ozton*AppAn.Data!L$6)/1000000)</f>
        <v>4315.9437205388185</v>
      </c>
      <c r="D10" s="83">
        <f>IF($B$2="Tonnes",AppAn.Data!M36,(AppAn.Data!M36*ozton*AppAn.Data!M$6)/1000000)</f>
        <v>4523.0245388333251</v>
      </c>
      <c r="E10" s="83">
        <f>IF($B$2="Tonnes",AppAn.Data!N36,(AppAn.Data!N36*ozton*AppAn.Data!N$6)/1000000)</f>
        <v>4542.2210603983494</v>
      </c>
      <c r="F10" s="83">
        <f>IF($B$2="Tonnes",AppAn.Data!O36,(AppAn.Data!O36*ozton*AppAn.Data!O$6)/1000000)</f>
        <v>4314.4184618982908</v>
      </c>
      <c r="G10" s="83">
        <f>IF($B$2="Tonnes",AppAn.Data!P36,(AppAn.Data!P36*ozton*AppAn.Data!P$6)/1000000)</f>
        <v>4496.1856595061909</v>
      </c>
      <c r="H10" s="83">
        <f>IF($B$2="Tonnes",AppAn.Data!Q36,(AppAn.Data!Q36*ozton*AppAn.Data!Q$6)/1000000)</f>
        <v>4435.2502609443181</v>
      </c>
      <c r="I10" s="83">
        <f>IF($B$2="Tonnes",AppAn.Data!R36,(AppAn.Data!R36*ozton*AppAn.Data!R$6)/1000000)</f>
        <v>4745.7984609831183</v>
      </c>
      <c r="J10" s="83">
        <f>IF($B$2="Tonnes",AppAn.Data!S36,(AppAn.Data!S36*ozton*AppAn.Data!S$6)/1000000)</f>
        <v>4594.2999536303469</v>
      </c>
      <c r="K10" s="83">
        <f>IF($B$2="Tonnes",AppAn.Data!T36,(AppAn.Data!T36*ozton*AppAn.Data!T$6)/1000000)</f>
        <v>4688.8153448590574</v>
      </c>
      <c r="L10" s="83">
        <f>IF($B$2="Tonnes",AppAn.Data!U36,(AppAn.Data!U36*ozton*AppAn.Data!U$6)/1000000)</f>
        <v>4819.8994972682585</v>
      </c>
      <c r="M10" s="83">
        <f>IF($B$2="Tonnes",AppAn.Data!V36,(AppAn.Data!V36*ozton*AppAn.Data!V$6)/1000000)</f>
        <v>4633.1285051938967</v>
      </c>
      <c r="N10" s="58" t="str">
        <f>IF(O10&lt;0,$A$2,IF(O10&gt;0,$A$1,"-"))</f>
        <v>▼</v>
      </c>
      <c r="O10" s="128">
        <f>IF(AND(M10&gt;0,L10&gt;0),(M10/L10-1)*100,"-")</f>
        <v>-3.8749976463247182</v>
      </c>
      <c r="P10" s="50"/>
      <c r="Q10" s="83">
        <f>IF($B$2="Tonnes",AppQt.Data!M61,(AppQt.Data!M61*ozton*AppQt.Data!M$7)/1000000)</f>
        <v>996.45407655618078</v>
      </c>
      <c r="R10" s="83">
        <f>IF($B$2="Tonnes",AppQt.Data!N61,(AppQt.Data!N61*ozton*AppQt.Data!N$7)/1000000)</f>
        <v>1144.5508503238225</v>
      </c>
      <c r="S10" s="83">
        <f>IF($B$2="Tonnes",AppQt.Data!O61,(AppQt.Data!O61*ozton*AppQt.Data!O$7)/1000000)</f>
        <v>1055.5839146325943</v>
      </c>
      <c r="T10" s="83">
        <f>IF($B$2="Tonnes",AppQt.Data!P61,(AppQt.Data!P61*ozton*AppQt.Data!P$7)/1000000)</f>
        <v>1119.3548790262207</v>
      </c>
      <c r="U10" s="83">
        <f>IF($B$2="Tonnes",AppQt.Data!Q61,(AppQt.Data!Q61*ozton*AppQt.Data!Q$7)/1000000)</f>
        <v>1033.7828226014315</v>
      </c>
      <c r="V10" s="83">
        <f>IF($B$2="Tonnes",AppQt.Data!R61,(AppQt.Data!R61*ozton*AppQt.Data!R$7)/1000000)</f>
        <v>1140.2655075955977</v>
      </c>
      <c r="W10" s="83">
        <f>IF($B$2="Tonnes",AppQt.Data!S61,(AppQt.Data!S61*ozton*AppQt.Data!S$7)/1000000)</f>
        <v>1211.5215606495369</v>
      </c>
      <c r="X10" s="83">
        <f>IF($B$2="Tonnes",AppQt.Data!T61,(AppQt.Data!T61*ozton*AppQt.Data!T$7)/1000000)</f>
        <v>1137.4546479867595</v>
      </c>
      <c r="Y10" s="83">
        <f>IF($B$2="Tonnes",AppQt.Data!U61,(AppQt.Data!U61*ozton*AppQt.Data!U$7)/1000000)</f>
        <v>1085.256007797861</v>
      </c>
      <c r="Z10" s="83">
        <f>IF($B$2="Tonnes",AppQt.Data!V61,(AppQt.Data!V61*ozton*AppQt.Data!V$7)/1000000)</f>
        <v>1118.2796878130168</v>
      </c>
      <c r="AA10" s="83">
        <f>IF($B$2="Tonnes",AppQt.Data!W61,(AppQt.Data!W61*ozton*AppQt.Data!W$7)/1000000)</f>
        <v>1213.0099476056619</v>
      </c>
      <c r="AB10" s="83">
        <f>IF($B$2="Tonnes",AppQt.Data!X61,(AppQt.Data!X61*ozton*AppQt.Data!X$7)/1000000)</f>
        <v>1125.6754171818106</v>
      </c>
      <c r="AC10" s="83">
        <f>IF($B$2="Tonnes",AppQt.Data!Y61,(AppQt.Data!Y61*ozton*AppQt.Data!Y$7)/1000000)</f>
        <v>1050.6972429493894</v>
      </c>
      <c r="AD10" s="83">
        <f>IF($B$2="Tonnes",AppQt.Data!Z61,(AppQt.Data!Z61*ozton*AppQt.Data!Z$7)/1000000)</f>
        <v>1030.2546320938898</v>
      </c>
      <c r="AE10" s="83">
        <f>IF($B$2="Tonnes",AppQt.Data!AA61,(AppQt.Data!AA61*ozton*AppQt.Data!AA$7)/1000000)</f>
        <v>1133.7082023650087</v>
      </c>
      <c r="AF10" s="83">
        <f>IF($B$2="Tonnes",AppQt.Data!AB61,(AppQt.Data!AB61*ozton*AppQt.Data!AB$7)/1000000)</f>
        <v>1099.7583844900023</v>
      </c>
      <c r="AG10" s="83">
        <f>IF($B$2="Tonnes",AppQt.Data!AC61,(AppQt.Data!AC61*ozton*AppQt.Data!AC$7)/1000000)</f>
        <v>1118.0136774783921</v>
      </c>
      <c r="AH10" s="83">
        <f>IF($B$2="Tonnes",AppQt.Data!AD61,(AppQt.Data!AD61*ozton*AppQt.Data!AD$7)/1000000)</f>
        <v>1101.4482585046987</v>
      </c>
      <c r="AI10" s="83">
        <f>IF($B$2="Tonnes",AppQt.Data!AE61,(AppQt.Data!AE61*ozton*AppQt.Data!AE$7)/1000000)</f>
        <v>1107.3586464037312</v>
      </c>
      <c r="AJ10" s="83">
        <f>IF($B$2="Tonnes",AppQt.Data!AF61,(AppQt.Data!AF61*ozton*AppQt.Data!AF$7)/1000000)</f>
        <v>1169.3650771193684</v>
      </c>
      <c r="AK10" s="83">
        <f>IF($B$2="Tonnes",AppQt.Data!AG61,(AppQt.Data!AG61*ozton*AppQt.Data!AG$7)/1000000)</f>
        <v>1125.1866020580178</v>
      </c>
      <c r="AL10" s="83">
        <f>IF($B$2="Tonnes",AppQt.Data!AH61,(AppQt.Data!AH61*ozton*AppQt.Data!AH$7)/1000000)</f>
        <v>1071.5187323182456</v>
      </c>
      <c r="AM10" s="83">
        <f>IF($B$2="Tonnes",AppQt.Data!AI61,(AppQt.Data!AI61*ozton*AppQt.Data!AI$7)/1000000)</f>
        <v>1127.1596933745277</v>
      </c>
      <c r="AN10" s="83">
        <f>IF($B$2="Tonnes",AppQt.Data!AJ61,(AppQt.Data!AJ61*ozton*AppQt.Data!AJ$7)/1000000)</f>
        <v>1111.3852331935275</v>
      </c>
      <c r="AO10" s="83">
        <f>IF($B$2="Tonnes",AppQt.Data!AK61,(AppQt.Data!AK61*ozton*AppQt.Data!AK$7)/1000000)</f>
        <v>1240.9382138550498</v>
      </c>
      <c r="AP10" s="83">
        <f>IF($B$2="Tonnes",AppQt.Data!AL61,(AppQt.Data!AL61*ozton*AppQt.Data!AL$7)/1000000)</f>
        <v>1201.227973663724</v>
      </c>
      <c r="AQ10" s="83">
        <f>IF($B$2="Tonnes",AppQt.Data!AM61,(AppQt.Data!AM61*ozton*AppQt.Data!AM$7)/1000000)</f>
        <v>1176.3121523601289</v>
      </c>
      <c r="AR10" s="83">
        <f>IF($B$2="Tonnes",AppQt.Data!AN61,(AppQt.Data!AN61*ozton*AppQt.Data!AN$7)/1000000)</f>
        <v>1127.3201211042156</v>
      </c>
      <c r="AS10" s="83">
        <f>IF($B$2="Tonnes",AppQt.Data!AO61,(AppQt.Data!AO61*ozton*AppQt.Data!AO$7)/1000000)</f>
        <v>1071.5405754469655</v>
      </c>
      <c r="AT10" s="83">
        <f>IF($B$2="Tonnes",AppQt.Data!AP61,(AppQt.Data!AP61*ozton*AppQt.Data!AP$7)/1000000)</f>
        <v>1127.213593392524</v>
      </c>
      <c r="AU10" s="83">
        <f>IF($B$2="Tonnes",AppQt.Data!AQ61,(AppQt.Data!AQ61*ozton*AppQt.Data!AQ$7)/1000000)</f>
        <v>1221.8698690653107</v>
      </c>
      <c r="AV10" s="83">
        <f>IF($B$2="Tonnes",AppQt.Data!AR61,(AppQt.Data!AR61*ozton*AppQt.Data!AR$7)/1000000)</f>
        <v>1173.6759157255467</v>
      </c>
      <c r="AW10" s="83">
        <f>IF($B$2="Tonnes",AppQt.Data!AS61,(AppQt.Data!AS61*ozton*AppQt.Data!AS$7)/1000000)</f>
        <v>1133.8054820521565</v>
      </c>
      <c r="AX10" s="83">
        <f>IF($B$2="Tonnes",AppQt.Data!AT61,(AppQt.Data!AT61*ozton*AppQt.Data!AT$7)/1000000)</f>
        <v>1116.6712821155443</v>
      </c>
      <c r="AY10" s="83">
        <f>IF($B$2="Tonnes",AppQt.Data!AU61,(AppQt.Data!AU61*ozton*AppQt.Data!AU$7)/1000000)</f>
        <v>1217.5174843876234</v>
      </c>
      <c r="AZ10" s="83">
        <f>IF($B$2="Tonnes",AppQt.Data!AV61,(AppQt.Data!AV61*ozton*AppQt.Data!AV$7)/1000000)</f>
        <v>1220.8210963037336</v>
      </c>
      <c r="BA10" s="83">
        <f>IF($B$2="Tonnes",AppQt.Data!AW61,(AppQt.Data!AW61*ozton*AppQt.Data!AW$7)/1000000)</f>
        <v>1107.0992794158235</v>
      </c>
      <c r="BB10" s="83">
        <f>IF($B$2="Tonnes",AppQt.Data!AX61,(AppQt.Data!AX61*ozton*AppQt.Data!AX$7)/1000000)</f>
        <v>1222.560582513137</v>
      </c>
      <c r="BC10" s="83">
        <f>IF($B$2="Tonnes",AppQt.Data!AY61,(AppQt.Data!AY61*ozton*AppQt.Data!AY$7)/1000000)</f>
        <v>1266.740568428821</v>
      </c>
      <c r="BD10" s="83">
        <f>IF($B$2="Tonnes",AppQt.Data!AZ61,(AppQt.Data!AZ61*ozton*AppQt.Data!AZ$7)/1000000)</f>
        <v>1223.499066910477</v>
      </c>
      <c r="BE10" s="83">
        <f>IF($B$2="Tonnes",AppQt.Data!BA61,(AppQt.Data!BA61*ozton*AppQt.Data!BA$7)/1000000)</f>
        <v>1153.1754827477373</v>
      </c>
      <c r="BF10" s="83">
        <f>IF($B$2="Tonnes",AppQt.Data!BB61,(AppQt.Data!BB61*ozton*AppQt.Data!BB$7)/1000000)</f>
        <v>1024.74075606568</v>
      </c>
      <c r="BG10" s="83">
        <f>IF($B$2="Tonnes",AppQt.Data!BC61,(AppQt.Data!BC61*ozton*AppQt.Data!BC$7)/1000000)</f>
        <v>1270.0058965246958</v>
      </c>
      <c r="BH10" s="83">
        <f>IF($B$2="Tonnes",AppQt.Data!BD61,(AppQt.Data!BD61*ozton*AppQt.Data!BD$7)/1000000)</f>
        <v>1185.2063698557834</v>
      </c>
      <c r="BI10" s="58" t="str">
        <f>IF(BJ10&lt;0,$A$2,IF(BJ10&gt;0,$A$1,"-"))</f>
        <v>▼</v>
      </c>
      <c r="BJ10" s="128">
        <f>IF(AND(ISNUMBER(BH10),ISNUMBER(BD10),BH10&gt;0,BD10&gt;0,(BH10/BD10-1)*100&lt;300),(BH10/BD10-1)*100,IF(AND(ISNUMBER(BH10),ISNUMBER(BD10),BH10&gt;0,BD10&gt;0,(BH10/BD10-1)*100&gt;300),"&gt;300","-"))</f>
        <v>-3.1297692078661399</v>
      </c>
    </row>
    <row r="11" spans="1:62">
      <c r="A11" s="50"/>
      <c r="B11" s="62"/>
      <c r="C11" s="69"/>
      <c r="D11" s="69"/>
      <c r="E11" s="69"/>
      <c r="F11" s="69"/>
      <c r="G11" s="69"/>
      <c r="H11" s="69"/>
      <c r="I11" s="69"/>
      <c r="J11" s="69"/>
      <c r="K11" s="69"/>
      <c r="L11" s="69"/>
      <c r="M11" s="69"/>
      <c r="N11" s="69"/>
      <c r="O11" s="125"/>
      <c r="P11" s="50"/>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c r="BB11" s="69"/>
      <c r="BC11" s="69"/>
      <c r="BD11" s="69"/>
      <c r="BE11" s="69"/>
      <c r="BF11" s="69"/>
      <c r="BG11" s="69"/>
      <c r="BH11" s="69"/>
      <c r="BI11" s="69"/>
      <c r="BJ11" s="125"/>
    </row>
    <row r="12" spans="1:62">
      <c r="A12" s="50"/>
      <c r="B12" s="2" t="s">
        <v>55</v>
      </c>
      <c r="C12" s="69"/>
      <c r="D12" s="69"/>
      <c r="E12" s="69"/>
      <c r="F12" s="69"/>
      <c r="G12" s="69"/>
      <c r="H12" s="69"/>
      <c r="I12" s="69"/>
      <c r="J12" s="69"/>
      <c r="K12" s="69"/>
      <c r="L12" s="69"/>
      <c r="M12" s="69"/>
      <c r="N12" s="69"/>
      <c r="O12" s="125"/>
      <c r="P12" s="50"/>
      <c r="Q12" s="69"/>
      <c r="R12" s="69"/>
      <c r="S12" s="69"/>
      <c r="T12" s="69"/>
      <c r="U12" s="69"/>
      <c r="V12" s="69"/>
      <c r="W12" s="69"/>
      <c r="X12" s="69"/>
      <c r="Y12" s="69"/>
      <c r="Z12" s="69"/>
      <c r="AA12" s="69"/>
      <c r="AB12" s="69"/>
      <c r="AC12" s="69"/>
      <c r="AD12" s="69"/>
      <c r="AE12" s="69"/>
      <c r="AF12" s="69"/>
      <c r="AG12" s="69"/>
      <c r="AH12" s="69"/>
      <c r="AI12" s="69"/>
      <c r="AJ12" s="69"/>
      <c r="AK12" s="69"/>
      <c r="AL12" s="69"/>
      <c r="AM12" s="69"/>
      <c r="AN12" s="69"/>
      <c r="AO12" s="69"/>
      <c r="AP12" s="69"/>
      <c r="AQ12" s="69"/>
      <c r="AR12" s="69"/>
      <c r="AS12" s="69"/>
      <c r="AT12" s="69"/>
      <c r="AU12" s="69"/>
      <c r="AV12" s="69"/>
      <c r="AW12" s="69"/>
      <c r="AX12" s="69"/>
      <c r="AY12" s="69"/>
      <c r="AZ12" s="69"/>
      <c r="BA12" s="69"/>
      <c r="BB12" s="69"/>
      <c r="BC12" s="69"/>
      <c r="BD12" s="69"/>
      <c r="BE12" s="69"/>
      <c r="BF12" s="69"/>
      <c r="BG12" s="69"/>
      <c r="BH12" s="69"/>
      <c r="BI12" s="69"/>
      <c r="BJ12" s="125"/>
    </row>
    <row r="13" spans="1:62">
      <c r="A13" s="50"/>
      <c r="B13" s="3" t="s">
        <v>145</v>
      </c>
      <c r="C13" s="69"/>
      <c r="D13" s="69"/>
      <c r="E13" s="69"/>
      <c r="F13" s="69"/>
      <c r="G13" s="69"/>
      <c r="H13" s="69"/>
      <c r="I13" s="69"/>
      <c r="J13" s="69"/>
      <c r="K13" s="69"/>
      <c r="L13" s="69"/>
      <c r="M13" s="69"/>
      <c r="N13" s="69"/>
      <c r="O13" s="125"/>
      <c r="P13" s="50"/>
      <c r="Q13" s="69"/>
      <c r="R13" s="69"/>
      <c r="S13" s="69"/>
      <c r="T13" s="69"/>
      <c r="U13" s="69"/>
      <c r="V13" s="69"/>
      <c r="W13" s="69"/>
      <c r="X13" s="69"/>
      <c r="Y13" s="69"/>
      <c r="Z13" s="69"/>
      <c r="AA13" s="69"/>
      <c r="AB13" s="69"/>
      <c r="AC13" s="69"/>
      <c r="AD13" s="69"/>
      <c r="AE13" s="69"/>
      <c r="AF13" s="69"/>
      <c r="AG13" s="69"/>
      <c r="AH13" s="69"/>
      <c r="AI13" s="69"/>
      <c r="AJ13" s="69"/>
      <c r="AK13" s="69"/>
      <c r="AL13" s="69"/>
      <c r="AM13" s="69"/>
      <c r="AN13" s="69"/>
      <c r="AO13" s="69"/>
      <c r="AP13" s="69"/>
      <c r="AQ13" s="69"/>
      <c r="AR13" s="69"/>
      <c r="AS13" s="69"/>
      <c r="AT13" s="69"/>
      <c r="AU13" s="69"/>
      <c r="AV13" s="69"/>
      <c r="AW13" s="69"/>
      <c r="AX13" s="69"/>
      <c r="AY13" s="69"/>
      <c r="AZ13" s="69"/>
      <c r="BA13" s="69"/>
      <c r="BB13" s="69"/>
      <c r="BC13" s="69"/>
      <c r="BD13" s="69"/>
      <c r="BE13" s="69"/>
      <c r="BF13" s="69"/>
      <c r="BG13" s="69"/>
      <c r="BH13" s="69"/>
      <c r="BI13" s="69"/>
      <c r="BJ13" s="125"/>
    </row>
    <row r="14" spans="1:62" ht="16.2">
      <c r="A14" s="50"/>
      <c r="B14" s="4" t="s">
        <v>146</v>
      </c>
      <c r="C14" s="69">
        <f>IF($B$2="Tonnes",AppAn.Data!L37,(AppAn.Data!L39*ozton*AppAn.Data!L$6)/1000000)</f>
        <v>2044.9447704384129</v>
      </c>
      <c r="D14" s="69">
        <f>IF($B$2="Tonnes",AppAn.Data!M37,(AppAn.Data!M39*ozton*AppAn.Data!M$6)/1000000)</f>
        <v>2096.3685505525709</v>
      </c>
      <c r="E14" s="69">
        <f>IF($B$2="Tonnes",AppAn.Data!N37,(AppAn.Data!N39*ozton*AppAn.Data!N$6)/1000000)</f>
        <v>2141.1944660813979</v>
      </c>
      <c r="F14" s="69">
        <f>IF($B$2="Tonnes",AppAn.Data!O37,(AppAn.Data!O39*ozton*AppAn.Data!O$6)/1000000)</f>
        <v>2736.0211807841765</v>
      </c>
      <c r="G14" s="69">
        <f>IF($B$2="Tonnes",AppAn.Data!P37,(AppAn.Data!P39*ozton*AppAn.Data!P$6)/1000000)</f>
        <v>2544.3805846292857</v>
      </c>
      <c r="H14" s="69">
        <f>IF($B$2="Tonnes",AppAn.Data!Q37,(AppAn.Data!Q39*ozton*AppAn.Data!Q$6)/1000000)</f>
        <v>2479.2399364624448</v>
      </c>
      <c r="I14" s="69">
        <f>IF($B$2="Tonnes",AppAn.Data!R37,(AppAn.Data!R39*ozton*AppAn.Data!R$6)/1000000)</f>
        <v>2018.7699849725204</v>
      </c>
      <c r="J14" s="69">
        <f>IF($B$2="Tonnes",AppAn.Data!S37,(AppAn.Data!S39*ozton*AppAn.Data!S$6)/1000000)</f>
        <v>2257.4701032545681</v>
      </c>
      <c r="K14" s="69">
        <f>IF($B$2="Tonnes",AppAn.Data!T37,(AppAn.Data!T39*ozton*AppAn.Data!T$6)/1000000)</f>
        <v>2284.6452200747262</v>
      </c>
      <c r="L14" s="69">
        <f>IF($B$2="Tonnes",AppAn.Data!U37,(AppAn.Data!U39*ozton*AppAn.Data!U$6)/1000000)</f>
        <v>2136.6688781219091</v>
      </c>
      <c r="M14" s="69">
        <f>IF($B$2="Tonnes",AppAn.Data!V37,(AppAn.Data!V39*ozton*AppAn.Data!V$6)/1000000)</f>
        <v>1327.300728301615</v>
      </c>
      <c r="N14" s="64" t="str">
        <f t="shared" ref="N14:N23" si="0">IF(O14&lt;0,$A$2,IF(O14&gt;0,$A$1,"-"))</f>
        <v>▼</v>
      </c>
      <c r="O14" s="125">
        <f t="shared" ref="O14:O23" si="1">IF(AND(M14&gt;0,L14&gt;0),(M14/L14-1)*100,"-")</f>
        <v>-37.879905403579109</v>
      </c>
      <c r="P14" s="50"/>
      <c r="Q14" s="69">
        <f>IF($B$2="Tonnes",AppQt.Data!M62,(AppQt.Data!M62*ozton*AppQt.Data!M$7)/1000000)</f>
        <v>550.7347594384546</v>
      </c>
      <c r="R14" s="69">
        <f>IF($B$2="Tonnes",AppQt.Data!N62,(AppQt.Data!N62*ozton*AppQt.Data!N$7)/1000000)</f>
        <v>423.31896166418574</v>
      </c>
      <c r="S14" s="69">
        <f>IF($B$2="Tonnes",AppQt.Data!O62,(AppQt.Data!O62*ozton*AppQt.Data!O$7)/1000000)</f>
        <v>549.22532150169332</v>
      </c>
      <c r="T14" s="69">
        <f>IF($B$2="Tonnes",AppQt.Data!P62,(AppQt.Data!P62*ozton*AppQt.Data!P$7)/1000000)</f>
        <v>521.66572783407935</v>
      </c>
      <c r="U14" s="69">
        <f>IF($B$2="Tonnes",AppQt.Data!Q62,(AppQt.Data!Q62*ozton*AppQt.Data!Q$7)/1000000)</f>
        <v>597.41856097925597</v>
      </c>
      <c r="V14" s="69">
        <f>IF($B$2="Tonnes",AppQt.Data!R62,(AppQt.Data!R62*ozton*AppQt.Data!R$7)/1000000)</f>
        <v>529.19841156279381</v>
      </c>
      <c r="W14" s="69">
        <f>IF($B$2="Tonnes",AppQt.Data!S62,(AppQt.Data!S62*ozton*AppQt.Data!S$7)/1000000)</f>
        <v>502.30642854146998</v>
      </c>
      <c r="X14" s="69">
        <f>IF($B$2="Tonnes",AppQt.Data!T62,(AppQt.Data!T62*ozton*AppQt.Data!T$7)/1000000)</f>
        <v>467.44514946905122</v>
      </c>
      <c r="Y14" s="69">
        <f>IF($B$2="Tonnes",AppQt.Data!U62,(AppQt.Data!U62*ozton*AppQt.Data!U$7)/1000000)</f>
        <v>553.10257030537366</v>
      </c>
      <c r="Z14" s="69">
        <f>IF($B$2="Tonnes",AppQt.Data!V62,(AppQt.Data!V62*ozton*AppQt.Data!V$7)/1000000)</f>
        <v>491.83176672145976</v>
      </c>
      <c r="AA14" s="69">
        <f>IF($B$2="Tonnes",AppQt.Data!W62,(AppQt.Data!W62*ozton*AppQt.Data!W$7)/1000000)</f>
        <v>546.58995036526483</v>
      </c>
      <c r="AB14" s="69">
        <f>IF($B$2="Tonnes",AppQt.Data!X62,(AppQt.Data!X62*ozton*AppQt.Data!X$7)/1000000)</f>
        <v>549.67017868929929</v>
      </c>
      <c r="AC14" s="69">
        <f>IF($B$2="Tonnes",AppQt.Data!Y62,(AppQt.Data!Y62*ozton*AppQt.Data!Y$7)/1000000)</f>
        <v>598.90259797816884</v>
      </c>
      <c r="AD14" s="69">
        <f>IF($B$2="Tonnes",AppQt.Data!Z62,(AppQt.Data!Z62*ozton*AppQt.Data!Z$7)/1000000)</f>
        <v>803.99207602059721</v>
      </c>
      <c r="AE14" s="69">
        <f>IF($B$2="Tonnes",AppQt.Data!AA62,(AppQt.Data!AA62*ozton*AppQt.Data!AA$7)/1000000)</f>
        <v>692.52907708309476</v>
      </c>
      <c r="AF14" s="69">
        <f>IF($B$2="Tonnes",AppQt.Data!AB62,(AppQt.Data!AB62*ozton*AppQt.Data!AB$7)/1000000)</f>
        <v>640.59742970231582</v>
      </c>
      <c r="AG14" s="69">
        <f>IF($B$2="Tonnes",AppQt.Data!AC62,(AppQt.Data!AC62*ozton*AppQt.Data!AC$7)/1000000)</f>
        <v>615.94724858867255</v>
      </c>
      <c r="AH14" s="69">
        <f>IF($B$2="Tonnes",AppQt.Data!AD62,(AppQt.Data!AD62*ozton*AppQt.Data!AD$7)/1000000)</f>
        <v>620.33695294574045</v>
      </c>
      <c r="AI14" s="69">
        <f>IF($B$2="Tonnes",AppQt.Data!AE62,(AppQt.Data!AE62*ozton*AppQt.Data!AE$7)/1000000)</f>
        <v>651.29424351569276</v>
      </c>
      <c r="AJ14" s="69">
        <f>IF($B$2="Tonnes",AppQt.Data!AF62,(AppQt.Data!AF62*ozton*AppQt.Data!AF$7)/1000000)</f>
        <v>656.80213957917965</v>
      </c>
      <c r="AK14" s="69">
        <f>IF($B$2="Tonnes",AppQt.Data!AG62,(AppQt.Data!AG62*ozton*AppQt.Data!AG$7)/1000000)</f>
        <v>623.4942018217713</v>
      </c>
      <c r="AL14" s="69">
        <f>IF($B$2="Tonnes",AppQt.Data!AH62,(AppQt.Data!AH62*ozton*AppQt.Data!AH$7)/1000000)</f>
        <v>552.37174725711122</v>
      </c>
      <c r="AM14" s="69">
        <f>IF($B$2="Tonnes",AppQt.Data!AI62,(AppQt.Data!AI62*ozton*AppQt.Data!AI$7)/1000000)</f>
        <v>673.10310768984164</v>
      </c>
      <c r="AN14" s="69">
        <f>IF($B$2="Tonnes",AppQt.Data!AJ62,(AppQt.Data!AJ62*ozton*AppQt.Data!AJ$7)/1000000)</f>
        <v>630.27087969372053</v>
      </c>
      <c r="AO14" s="69">
        <f>IF($B$2="Tonnes",AppQt.Data!AK62,(AppQt.Data!AK62*ozton*AppQt.Data!AK$7)/1000000)</f>
        <v>482.91003423479196</v>
      </c>
      <c r="AP14" s="69">
        <f>IF($B$2="Tonnes",AppQt.Data!AL62,(AppQt.Data!AL62*ozton*AppQt.Data!AL$7)/1000000)</f>
        <v>454.26140831585383</v>
      </c>
      <c r="AQ14" s="69">
        <f>IF($B$2="Tonnes",AppQt.Data!AM62,(AppQt.Data!AM62*ozton*AppQt.Data!AM$7)/1000000)</f>
        <v>515.38239466598338</v>
      </c>
      <c r="AR14" s="69">
        <f>IF($B$2="Tonnes",AppQt.Data!AN62,(AppQt.Data!AN62*ozton*AppQt.Data!AN$7)/1000000)</f>
        <v>566.21614775589126</v>
      </c>
      <c r="AS14" s="69">
        <f>IF($B$2="Tonnes",AppQt.Data!AO62,(AppQt.Data!AO62*ozton*AppQt.Data!AO$7)/1000000)</f>
        <v>548.60256782686588</v>
      </c>
      <c r="AT14" s="69">
        <f>IF($B$2="Tonnes",AppQt.Data!AP62,(AppQt.Data!AP62*ozton*AppQt.Data!AP$7)/1000000)</f>
        <v>546.67630243129963</v>
      </c>
      <c r="AU14" s="69">
        <f>IF($B$2="Tonnes",AppQt.Data!AQ62,(AppQt.Data!AQ62*ozton*AppQt.Data!AQ$7)/1000000)</f>
        <v>539.78056744758555</v>
      </c>
      <c r="AV14" s="69">
        <f>IF($B$2="Tonnes",AppQt.Data!AR62,(AppQt.Data!AR62*ozton*AppQt.Data!AR$7)/1000000)</f>
        <v>622.41066554881695</v>
      </c>
      <c r="AW14" s="69">
        <f>IF($B$2="Tonnes",AppQt.Data!AS62,(AppQt.Data!AS62*ozton*AppQt.Data!AS$7)/1000000)</f>
        <v>529.72048705159034</v>
      </c>
      <c r="AX14" s="69">
        <f>IF($B$2="Tonnes",AppQt.Data!AT62,(AppQt.Data!AT62*ozton*AppQt.Data!AT$7)/1000000)</f>
        <v>533.47118083540613</v>
      </c>
      <c r="AY14" s="69">
        <f>IF($B$2="Tonnes",AppQt.Data!AU62,(AppQt.Data!AU62*ozton*AppQt.Data!AU$7)/1000000)</f>
        <v>589.6833223183844</v>
      </c>
      <c r="AZ14" s="69">
        <f>IF($B$2="Tonnes",AppQt.Data!AV62,(AppQt.Data!AV62*ozton*AppQt.Data!AV$7)/1000000)</f>
        <v>631.77022986934503</v>
      </c>
      <c r="BA14" s="69">
        <f>IF($B$2="Tonnes",AppQt.Data!AW62,(AppQt.Data!AW62*ozton*AppQt.Data!AW$7)/1000000)</f>
        <v>537.95302056774608</v>
      </c>
      <c r="BB14" s="69">
        <f>IF($B$2="Tonnes",AppQt.Data!AX62,(AppQt.Data!AX62*ozton*AppQt.Data!AX$7)/1000000)</f>
        <v>554.95244419760013</v>
      </c>
      <c r="BC14" s="69">
        <f>IF($B$2="Tonnes",AppQt.Data!AY62,(AppQt.Data!AY62*ozton*AppQt.Data!AY$7)/1000000)</f>
        <v>479.89474405946771</v>
      </c>
      <c r="BD14" s="69">
        <f>IF($B$2="Tonnes",AppQt.Data!AZ62,(AppQt.Data!AZ62*ozton*AppQt.Data!AZ$7)/1000000)</f>
        <v>563.86866929709527</v>
      </c>
      <c r="BE14" s="69">
        <f>IF($B$2="Tonnes",AppQt.Data!BA62,(AppQt.Data!BA62*ozton*AppQt.Data!BA$7)/1000000)</f>
        <v>331.91573170174706</v>
      </c>
      <c r="BF14" s="69">
        <f>IF($B$2="Tonnes",AppQt.Data!BB62,(AppQt.Data!BB62*ozton*AppQt.Data!BB$7)/1000000)</f>
        <v>197.2316983361558</v>
      </c>
      <c r="BG14" s="69">
        <f>IF($B$2="Tonnes",AppQt.Data!BC62,(AppQt.Data!BC62*ozton*AppQt.Data!BC$7)/1000000)</f>
        <v>311.71714189236536</v>
      </c>
      <c r="BH14" s="69">
        <f>IF($B$2="Tonnes",AppQt.Data!BD62,(AppQt.Data!BD62*ozton*AppQt.Data!BD$7)/1000000)</f>
        <v>486.43615637134667</v>
      </c>
      <c r="BI14" s="64" t="str">
        <f t="shared" ref="BI14:BI23" si="2">IF(BJ14&lt;0,$A$2,IF(BJ14&gt;0,$A$1,"-"))</f>
        <v>▼</v>
      </c>
      <c r="BJ14" s="125">
        <f t="shared" ref="BJ14:BJ23" si="3">IF(AND(ISNUMBER(BH14),ISNUMBER(BD14),BH14&gt;0,BD14&gt;0,(BH14/BD14-1)*100&lt;300),(BH14/BD14-1)*100,IF(AND(ISNUMBER(BH14),ISNUMBER(BD14),BH14&gt;0,BD14&gt;0,(BH14/BD14-1)*100&gt;300),"&gt;300","-"))</f>
        <v>-13.732366620453318</v>
      </c>
    </row>
    <row r="15" spans="1:62" ht="13.8">
      <c r="A15" s="50"/>
      <c r="B15" s="4" t="s">
        <v>35</v>
      </c>
      <c r="C15" s="69">
        <f>IF($B$2="Tonnes",AppAn.Data!L38,(AppAn.Data!L40*ozton*AppAn.Data!L$6)/1000000)</f>
        <v>460.66573688651079</v>
      </c>
      <c r="D15" s="69">
        <f>IF($B$2="Tonnes",AppAn.Data!M38,(AppAn.Data!M40*ozton*AppAn.Data!M$6)/1000000)</f>
        <v>429.13749626735773</v>
      </c>
      <c r="E15" s="69">
        <f>IF($B$2="Tonnes",AppAn.Data!N38,(AppAn.Data!N40*ozton*AppAn.Data!N$6)/1000000)</f>
        <v>382.27407424279517</v>
      </c>
      <c r="F15" s="69">
        <f>IF($B$2="Tonnes",AppAn.Data!O38,(AppAn.Data!O40*ozton*AppAn.Data!O$6)/1000000)</f>
        <v>355.76764797400199</v>
      </c>
      <c r="G15" s="69">
        <f>IF($B$2="Tonnes",AppAn.Data!P38,(AppAn.Data!P40*ozton*AppAn.Data!P$6)/1000000)</f>
        <v>348.38686768730651</v>
      </c>
      <c r="H15" s="69">
        <f>IF($B$2="Tonnes",AppAn.Data!Q38,(AppAn.Data!Q40*ozton*AppAn.Data!Q$6)/1000000)</f>
        <v>331.6737462474382</v>
      </c>
      <c r="I15" s="69">
        <f>IF($B$2="Tonnes",AppAn.Data!R38,(AppAn.Data!R40*ozton*AppAn.Data!R$6)/1000000)</f>
        <v>322.99565882546284</v>
      </c>
      <c r="J15" s="69">
        <f>IF($B$2="Tonnes",AppAn.Data!S38,(AppAn.Data!S40*ozton*AppAn.Data!S$6)/1000000)</f>
        <v>332.58496595789683</v>
      </c>
      <c r="K15" s="69">
        <f>IF($B$2="Tonnes",AppAn.Data!T38,(AppAn.Data!T40*ozton*AppAn.Data!T$6)/1000000)</f>
        <v>334.79464839495608</v>
      </c>
      <c r="L15" s="69">
        <f>IF($B$2="Tonnes",AppAn.Data!U38,(AppAn.Data!U40*ozton*AppAn.Data!U$6)/1000000)</f>
        <v>325.96458294356682</v>
      </c>
      <c r="M15" s="69">
        <f>IF($B$2="Tonnes",AppAn.Data!V38,(AppAn.Data!V40*ozton*AppAn.Data!V$6)/1000000)</f>
        <v>301.93758576142193</v>
      </c>
      <c r="N15" s="64" t="str">
        <f t="shared" si="0"/>
        <v>▼</v>
      </c>
      <c r="O15" s="125">
        <f t="shared" si="1"/>
        <v>-7.3710453341811704</v>
      </c>
      <c r="P15" s="50"/>
      <c r="Q15" s="69">
        <f>IF($B$2="Tonnes",AppQt.Data!M63,(AppQt.Data!M63*ozton*AppQt.Data!M$7)/1000000)</f>
        <v>114.35531161060909</v>
      </c>
      <c r="R15" s="69">
        <f>IF($B$2="Tonnes",AppQt.Data!N63,(AppQt.Data!N63*ozton*AppQt.Data!N$7)/1000000)</f>
        <v>115.01672998316909</v>
      </c>
      <c r="S15" s="69">
        <f>IF($B$2="Tonnes",AppQt.Data!O63,(AppQt.Data!O63*ozton*AppQt.Data!O$7)/1000000)</f>
        <v>118.14823612480782</v>
      </c>
      <c r="T15" s="69">
        <f>IF($B$2="Tonnes",AppQt.Data!P63,(AppQt.Data!P63*ozton*AppQt.Data!P$7)/1000000)</f>
        <v>113.14545916792481</v>
      </c>
      <c r="U15" s="69">
        <f>IF($B$2="Tonnes",AppQt.Data!Q63,(AppQt.Data!Q63*ozton*AppQt.Data!Q$7)/1000000)</f>
        <v>110.61105393639902</v>
      </c>
      <c r="V15" s="69">
        <f>IF($B$2="Tonnes",AppQt.Data!R63,(AppQt.Data!R63*ozton*AppQt.Data!R$7)/1000000)</f>
        <v>112.48507514772686</v>
      </c>
      <c r="W15" s="69">
        <f>IF($B$2="Tonnes",AppQt.Data!S63,(AppQt.Data!S63*ozton*AppQt.Data!S$7)/1000000)</f>
        <v>109.34356002256681</v>
      </c>
      <c r="X15" s="69">
        <f>IF($B$2="Tonnes",AppQt.Data!T63,(AppQt.Data!T63*ozton*AppQt.Data!T$7)/1000000)</f>
        <v>96.69780716066505</v>
      </c>
      <c r="Y15" s="69">
        <f>IF($B$2="Tonnes",AppQt.Data!U63,(AppQt.Data!U63*ozton*AppQt.Data!U$7)/1000000)</f>
        <v>100.77411590951409</v>
      </c>
      <c r="Z15" s="69">
        <f>IF($B$2="Tonnes",AppQt.Data!V63,(AppQt.Data!V63*ozton*AppQt.Data!V$7)/1000000)</f>
        <v>97.365441128704205</v>
      </c>
      <c r="AA15" s="69">
        <f>IF($B$2="Tonnes",AppQt.Data!W63,(AppQt.Data!W63*ozton*AppQt.Data!W$7)/1000000)</f>
        <v>95.427565675604129</v>
      </c>
      <c r="AB15" s="69">
        <f>IF($B$2="Tonnes",AppQt.Data!X63,(AppQt.Data!X63*ozton*AppQt.Data!X$7)/1000000)</f>
        <v>88.706951528972681</v>
      </c>
      <c r="AC15" s="69">
        <f>IF($B$2="Tonnes",AppQt.Data!Y63,(AppQt.Data!Y63*ozton*AppQt.Data!Y$7)/1000000)</f>
        <v>89.857821653900814</v>
      </c>
      <c r="AD15" s="69">
        <f>IF($B$2="Tonnes",AppQt.Data!Z63,(AppQt.Data!Z63*ozton*AppQt.Data!Z$7)/1000000)</f>
        <v>92.883574074460597</v>
      </c>
      <c r="AE15" s="69">
        <f>IF($B$2="Tonnes",AppQt.Data!AA63,(AppQt.Data!AA63*ozton*AppQt.Data!AA$7)/1000000)</f>
        <v>89.550253261103592</v>
      </c>
      <c r="AF15" s="69">
        <f>IF($B$2="Tonnes",AppQt.Data!AB63,(AppQt.Data!AB63*ozton*AppQt.Data!AB$7)/1000000)</f>
        <v>83.475998984537014</v>
      </c>
      <c r="AG15" s="69">
        <f>IF($B$2="Tonnes",AppQt.Data!AC63,(AppQt.Data!AC63*ozton*AppQt.Data!AC$7)/1000000)</f>
        <v>83.29070956963082</v>
      </c>
      <c r="AH15" s="69">
        <f>IF($B$2="Tonnes",AppQt.Data!AD63,(AppQt.Data!AD63*ozton*AppQt.Data!AD$7)/1000000)</f>
        <v>86.466352479891384</v>
      </c>
      <c r="AI15" s="69">
        <f>IF($B$2="Tonnes",AppQt.Data!AE63,(AppQt.Data!AE63*ozton*AppQt.Data!AE$7)/1000000)</f>
        <v>89.448348505833863</v>
      </c>
      <c r="AJ15" s="69">
        <f>IF($B$2="Tonnes",AppQt.Data!AF63,(AppQt.Data!AF63*ozton*AppQt.Data!AF$7)/1000000)</f>
        <v>89.181457131950438</v>
      </c>
      <c r="AK15" s="69">
        <f>IF($B$2="Tonnes",AppQt.Data!AG63,(AppQt.Data!AG63*ozton*AppQt.Data!AG$7)/1000000)</f>
        <v>83.60708127472239</v>
      </c>
      <c r="AL15" s="69">
        <f>IF($B$2="Tonnes",AppQt.Data!AH63,(AppQt.Data!AH63*ozton*AppQt.Data!AH$7)/1000000)</f>
        <v>83.676931186633169</v>
      </c>
      <c r="AM15" s="69">
        <f>IF($B$2="Tonnes",AppQt.Data!AI63,(AppQt.Data!AI63*ozton*AppQt.Data!AI$7)/1000000)</f>
        <v>82.8657825497299</v>
      </c>
      <c r="AN15" s="69">
        <f>IF($B$2="Tonnes",AppQt.Data!AJ63,(AppQt.Data!AJ63*ozton*AppQt.Data!AJ$7)/1000000)</f>
        <v>81.523951236352715</v>
      </c>
      <c r="AO15" s="69">
        <f>IF($B$2="Tonnes",AppQt.Data!AK63,(AppQt.Data!AK63*ozton*AppQt.Data!AK$7)/1000000)</f>
        <v>76.290535116522349</v>
      </c>
      <c r="AP15" s="69">
        <f>IF($B$2="Tonnes",AppQt.Data!AL63,(AppQt.Data!AL63*ozton*AppQt.Data!AL$7)/1000000)</f>
        <v>79.969116354058457</v>
      </c>
      <c r="AQ15" s="69">
        <f>IF($B$2="Tonnes",AppQt.Data!AM63,(AppQt.Data!AM63*ozton*AppQt.Data!AM$7)/1000000)</f>
        <v>82.435467960010556</v>
      </c>
      <c r="AR15" s="69">
        <f>IF($B$2="Tonnes",AppQt.Data!AN63,(AppQt.Data!AN63*ozton*AppQt.Data!AN$7)/1000000)</f>
        <v>84.300539394871493</v>
      </c>
      <c r="AS15" s="69">
        <f>IF($B$2="Tonnes",AppQt.Data!AO63,(AppQt.Data!AO63*ozton*AppQt.Data!AO$7)/1000000)</f>
        <v>78.768879728220654</v>
      </c>
      <c r="AT15" s="69">
        <f>IF($B$2="Tonnes",AppQt.Data!AP63,(AppQt.Data!AP63*ozton*AppQt.Data!AP$7)/1000000)</f>
        <v>81.356486895742805</v>
      </c>
      <c r="AU15" s="69">
        <f>IF($B$2="Tonnes",AppQt.Data!AQ63,(AppQt.Data!AQ63*ozton*AppQt.Data!AQ$7)/1000000)</f>
        <v>84.157145416528266</v>
      </c>
      <c r="AV15" s="69">
        <f>IF($B$2="Tonnes",AppQt.Data!AR63,(AppQt.Data!AR63*ozton*AppQt.Data!AR$7)/1000000)</f>
        <v>88.302453917405089</v>
      </c>
      <c r="AW15" s="69">
        <f>IF($B$2="Tonnes",AppQt.Data!AS63,(AppQt.Data!AS63*ozton*AppQt.Data!AS$7)/1000000)</f>
        <v>81.797910674210797</v>
      </c>
      <c r="AX15" s="69">
        <f>IF($B$2="Tonnes",AppQt.Data!AT63,(AppQt.Data!AT63*ozton*AppQt.Data!AT$7)/1000000)</f>
        <v>83.298310817970503</v>
      </c>
      <c r="AY15" s="69">
        <f>IF($B$2="Tonnes",AppQt.Data!AU63,(AppQt.Data!AU63*ozton*AppQt.Data!AU$7)/1000000)</f>
        <v>85.383836213991728</v>
      </c>
      <c r="AZ15" s="69">
        <f>IF($B$2="Tonnes",AppQt.Data!AV63,(AppQt.Data!AV63*ozton*AppQt.Data!AV$7)/1000000)</f>
        <v>84.314590688783028</v>
      </c>
      <c r="BA15" s="69">
        <f>IF($B$2="Tonnes",AppQt.Data!AW63,(AppQt.Data!AW63*ozton*AppQt.Data!AW$7)/1000000)</f>
        <v>79.906256491698159</v>
      </c>
      <c r="BB15" s="69">
        <f>IF($B$2="Tonnes",AppQt.Data!AX63,(AppQt.Data!AX63*ozton*AppQt.Data!AX$7)/1000000)</f>
        <v>80.696913471178718</v>
      </c>
      <c r="BC15" s="69">
        <f>IF($B$2="Tonnes",AppQt.Data!AY63,(AppQt.Data!AY63*ozton*AppQt.Data!AY$7)/1000000)</f>
        <v>82.014972748907923</v>
      </c>
      <c r="BD15" s="69">
        <f>IF($B$2="Tonnes",AppQt.Data!AZ63,(AppQt.Data!AZ63*ozton*AppQt.Data!AZ$7)/1000000)</f>
        <v>83.346440231782069</v>
      </c>
      <c r="BE15" s="69">
        <f>IF($B$2="Tonnes",AppQt.Data!BA63,(AppQt.Data!BA63*ozton*AppQt.Data!BA$7)/1000000)</f>
        <v>72.960305515782707</v>
      </c>
      <c r="BF15" s="69">
        <f>IF($B$2="Tonnes",AppQt.Data!BB63,(AppQt.Data!BB63*ozton*AppQt.Data!BB$7)/1000000)</f>
        <v>67.830119542079075</v>
      </c>
      <c r="BG15" s="69">
        <f>IF($B$2="Tonnes",AppQt.Data!BC63,(AppQt.Data!BC63*ozton*AppQt.Data!BC$7)/1000000)</f>
        <v>77.17476350436705</v>
      </c>
      <c r="BH15" s="69">
        <f>IF($B$2="Tonnes",AppQt.Data!BD63,(AppQt.Data!BD63*ozton*AppQt.Data!BD$7)/1000000)</f>
        <v>83.972397199193111</v>
      </c>
      <c r="BI15" s="64" t="str">
        <f t="shared" si="2"/>
        <v>▲</v>
      </c>
      <c r="BJ15" s="125">
        <f t="shared" si="3"/>
        <v>0.75103023676870162</v>
      </c>
    </row>
    <row r="16" spans="1:62" ht="13.8">
      <c r="A16" s="50"/>
      <c r="B16" s="62" t="s">
        <v>58</v>
      </c>
      <c r="C16" s="69">
        <f>IF($B$2="Tonnes",AppAn.Data!L39,(AppAn.Data!L41*ozton*AppAn.Data!L$6)/1000000)</f>
        <v>2505.6105073249237</v>
      </c>
      <c r="D16" s="69">
        <f>IF($B$2="Tonnes",AppAn.Data!M39,(AppAn.Data!M41*ozton*AppAn.Data!M$6)/1000000)</f>
        <v>2525.5060468199285</v>
      </c>
      <c r="E16" s="69">
        <f>IF($B$2="Tonnes",AppAn.Data!N39,(AppAn.Data!N41*ozton*AppAn.Data!N$6)/1000000)</f>
        <v>2523.4685403241929</v>
      </c>
      <c r="F16" s="69">
        <f>IF($B$2="Tonnes",AppAn.Data!O39,(AppAn.Data!O41*ozton*AppAn.Data!O$6)/1000000)</f>
        <v>3091.7888287581786</v>
      </c>
      <c r="G16" s="69">
        <f>IF($B$2="Tonnes",AppAn.Data!P39,(AppAn.Data!P41*ozton*AppAn.Data!P$6)/1000000)</f>
        <v>2892.7674523165924</v>
      </c>
      <c r="H16" s="69">
        <f>IF($B$2="Tonnes",AppAn.Data!Q39,(AppAn.Data!Q41*ozton*AppAn.Data!Q$6)/1000000)</f>
        <v>2810.9136827098828</v>
      </c>
      <c r="I16" s="69">
        <f>IF($B$2="Tonnes",AppAn.Data!R39,(AppAn.Data!R41*ozton*AppAn.Data!R$6)/1000000)</f>
        <v>2341.7656437979831</v>
      </c>
      <c r="J16" s="69">
        <f>IF($B$2="Tonnes",AppAn.Data!S39,(AppAn.Data!S41*ozton*AppAn.Data!S$6)/1000000)</f>
        <v>2590.0550692124648</v>
      </c>
      <c r="K16" s="69">
        <f>IF($B$2="Tonnes",AppAn.Data!T39,(AppAn.Data!T41*ozton*AppAn.Data!T$6)/1000000)</f>
        <v>2619.4398684696826</v>
      </c>
      <c r="L16" s="69">
        <f>IF($B$2="Tonnes",AppAn.Data!U39,(AppAn.Data!U41*ozton*AppAn.Data!U$6)/1000000)</f>
        <v>2462.6334610654758</v>
      </c>
      <c r="M16" s="69">
        <f>IF($B$2="Tonnes",AppAn.Data!V39,(AppAn.Data!V41*ozton*AppAn.Data!V$6)/1000000)</f>
        <v>1629.2383140630368</v>
      </c>
      <c r="N16" s="64" t="str">
        <f t="shared" si="0"/>
        <v>▼</v>
      </c>
      <c r="O16" s="125">
        <f t="shared" si="1"/>
        <v>-33.841623618720128</v>
      </c>
      <c r="P16" s="50"/>
      <c r="Q16" s="69">
        <f>IF($B$2="Tonnes",AppQt.Data!M64,(AppQt.Data!M64*ozton*AppQt.Data!M$7)/1000000)</f>
        <v>665.09007104906368</v>
      </c>
      <c r="R16" s="69">
        <f>IF($B$2="Tonnes",AppQt.Data!N64,(AppQt.Data!N64*ozton*AppQt.Data!N$7)/1000000)</f>
        <v>538.33569164735479</v>
      </c>
      <c r="S16" s="69">
        <f>IF($B$2="Tonnes",AppQt.Data!O64,(AppQt.Data!O64*ozton*AppQt.Data!O$7)/1000000)</f>
        <v>667.37355762650111</v>
      </c>
      <c r="T16" s="69">
        <f>IF($B$2="Tonnes",AppQt.Data!P64,(AppQt.Data!P64*ozton*AppQt.Data!P$7)/1000000)</f>
        <v>634.8111870020042</v>
      </c>
      <c r="U16" s="69">
        <f>IF($B$2="Tonnes",AppQt.Data!Q64,(AppQt.Data!Q64*ozton*AppQt.Data!Q$7)/1000000)</f>
        <v>708.02961491565497</v>
      </c>
      <c r="V16" s="69">
        <f>IF($B$2="Tonnes",AppQt.Data!R64,(AppQt.Data!R64*ozton*AppQt.Data!R$7)/1000000)</f>
        <v>641.6834867105207</v>
      </c>
      <c r="W16" s="69">
        <f>IF($B$2="Tonnes",AppQt.Data!S64,(AppQt.Data!S64*ozton*AppQt.Data!S$7)/1000000)</f>
        <v>611.64998856403679</v>
      </c>
      <c r="X16" s="69">
        <f>IF($B$2="Tonnes",AppQt.Data!T64,(AppQt.Data!T64*ozton*AppQt.Data!T$7)/1000000)</f>
        <v>564.14295662971631</v>
      </c>
      <c r="Y16" s="69">
        <f>IF($B$2="Tonnes",AppQt.Data!U64,(AppQt.Data!U64*ozton*AppQt.Data!U$7)/1000000)</f>
        <v>653.87668621488774</v>
      </c>
      <c r="Z16" s="69">
        <f>IF($B$2="Tonnes",AppQt.Data!V64,(AppQt.Data!V64*ozton*AppQt.Data!V$7)/1000000)</f>
        <v>589.19720785016398</v>
      </c>
      <c r="AA16" s="69">
        <f>IF($B$2="Tonnes",AppQt.Data!W64,(AppQt.Data!W64*ozton*AppQt.Data!W$7)/1000000)</f>
        <v>642.01751604086894</v>
      </c>
      <c r="AB16" s="69">
        <f>IF($B$2="Tonnes",AppQt.Data!X64,(AppQt.Data!X64*ozton*AppQt.Data!X$7)/1000000)</f>
        <v>638.37713021827199</v>
      </c>
      <c r="AC16" s="69">
        <f>IF($B$2="Tonnes",AppQt.Data!Y64,(AppQt.Data!Y64*ozton*AppQt.Data!Y$7)/1000000)</f>
        <v>688.76041963206967</v>
      </c>
      <c r="AD16" s="69">
        <f>IF($B$2="Tonnes",AppQt.Data!Z64,(AppQt.Data!Z64*ozton*AppQt.Data!Z$7)/1000000)</f>
        <v>896.87565009505784</v>
      </c>
      <c r="AE16" s="69">
        <f>IF($B$2="Tonnes",AppQt.Data!AA64,(AppQt.Data!AA64*ozton*AppQt.Data!AA$7)/1000000)</f>
        <v>782.0793303441983</v>
      </c>
      <c r="AF16" s="69">
        <f>IF($B$2="Tonnes",AppQt.Data!AB64,(AppQt.Data!AB64*ozton*AppQt.Data!AB$7)/1000000)</f>
        <v>724.07342868685282</v>
      </c>
      <c r="AG16" s="69">
        <f>IF($B$2="Tonnes",AppQt.Data!AC64,(AppQt.Data!AC64*ozton*AppQt.Data!AC$7)/1000000)</f>
        <v>699.2379581583034</v>
      </c>
      <c r="AH16" s="69">
        <f>IF($B$2="Tonnes",AppQt.Data!AD64,(AppQt.Data!AD64*ozton*AppQt.Data!AD$7)/1000000)</f>
        <v>706.80330542563183</v>
      </c>
      <c r="AI16" s="69">
        <f>IF($B$2="Tonnes",AppQt.Data!AE64,(AppQt.Data!AE64*ozton*AppQt.Data!AE$7)/1000000)</f>
        <v>740.74259202152666</v>
      </c>
      <c r="AJ16" s="69">
        <f>IF($B$2="Tonnes",AppQt.Data!AF64,(AppQt.Data!AF64*ozton*AppQt.Data!AF$7)/1000000)</f>
        <v>745.98359671113008</v>
      </c>
      <c r="AK16" s="69">
        <f>IF($B$2="Tonnes",AppQt.Data!AG64,(AppQt.Data!AG64*ozton*AppQt.Data!AG$7)/1000000)</f>
        <v>707.10128309649372</v>
      </c>
      <c r="AL16" s="69">
        <f>IF($B$2="Tonnes",AppQt.Data!AH64,(AppQt.Data!AH64*ozton*AppQt.Data!AH$7)/1000000)</f>
        <v>636.04867844374439</v>
      </c>
      <c r="AM16" s="69">
        <f>IF($B$2="Tonnes",AppQt.Data!AI64,(AppQt.Data!AI64*ozton*AppQt.Data!AI$7)/1000000)</f>
        <v>755.96889023957158</v>
      </c>
      <c r="AN16" s="69">
        <f>IF($B$2="Tonnes",AppQt.Data!AJ64,(AppQt.Data!AJ64*ozton*AppQt.Data!AJ$7)/1000000)</f>
        <v>711.7948309300732</v>
      </c>
      <c r="AO16" s="69">
        <f>IF($B$2="Tonnes",AppQt.Data!AK64,(AppQt.Data!AK64*ozton*AppQt.Data!AK$7)/1000000)</f>
        <v>559.20056935131436</v>
      </c>
      <c r="AP16" s="69">
        <f>IF($B$2="Tonnes",AppQt.Data!AL64,(AppQt.Data!AL64*ozton*AppQt.Data!AL$7)/1000000)</f>
        <v>534.23052466991226</v>
      </c>
      <c r="AQ16" s="69">
        <f>IF($B$2="Tonnes",AppQt.Data!AM64,(AppQt.Data!AM64*ozton*AppQt.Data!AM$7)/1000000)</f>
        <v>597.81786262599394</v>
      </c>
      <c r="AR16" s="69">
        <f>IF($B$2="Tonnes",AppQt.Data!AN64,(AppQt.Data!AN64*ozton*AppQt.Data!AN$7)/1000000)</f>
        <v>650.51668715076278</v>
      </c>
      <c r="AS16" s="69">
        <f>IF($B$2="Tonnes",AppQt.Data!AO64,(AppQt.Data!AO64*ozton*AppQt.Data!AO$7)/1000000)</f>
        <v>627.37144755508655</v>
      </c>
      <c r="AT16" s="69">
        <f>IF($B$2="Tonnes",AppQt.Data!AP64,(AppQt.Data!AP64*ozton*AppQt.Data!AP$7)/1000000)</f>
        <v>628.03278932704245</v>
      </c>
      <c r="AU16" s="69">
        <f>IF($B$2="Tonnes",AppQt.Data!AQ64,(AppQt.Data!AQ64*ozton*AppQt.Data!AQ$7)/1000000)</f>
        <v>623.93771286411379</v>
      </c>
      <c r="AV16" s="69">
        <f>IF($B$2="Tonnes",AppQt.Data!AR64,(AppQt.Data!AR64*ozton*AppQt.Data!AR$7)/1000000)</f>
        <v>710.713119466222</v>
      </c>
      <c r="AW16" s="69">
        <f>IF($B$2="Tonnes",AppQt.Data!AS64,(AppQt.Data!AS64*ozton*AppQt.Data!AS$7)/1000000)</f>
        <v>611.51839772580115</v>
      </c>
      <c r="AX16" s="69">
        <f>IF($B$2="Tonnes",AppQt.Data!AT64,(AppQt.Data!AT64*ozton*AppQt.Data!AT$7)/1000000)</f>
        <v>616.76949165337669</v>
      </c>
      <c r="AY16" s="69">
        <f>IF($B$2="Tonnes",AppQt.Data!AU64,(AppQt.Data!AU64*ozton*AppQt.Data!AU$7)/1000000)</f>
        <v>675.06715853237608</v>
      </c>
      <c r="AZ16" s="69">
        <f>IF($B$2="Tonnes",AppQt.Data!AV64,(AppQt.Data!AV64*ozton*AppQt.Data!AV$7)/1000000)</f>
        <v>716.08482055812806</v>
      </c>
      <c r="BA16" s="69">
        <f>IF($B$2="Tonnes",AppQt.Data!AW64,(AppQt.Data!AW64*ozton*AppQt.Data!AW$7)/1000000)</f>
        <v>617.85927705944425</v>
      </c>
      <c r="BB16" s="69">
        <f>IF($B$2="Tonnes",AppQt.Data!AX64,(AppQt.Data!AX64*ozton*AppQt.Data!AX$7)/1000000)</f>
        <v>635.64935766877886</v>
      </c>
      <c r="BC16" s="69">
        <f>IF($B$2="Tonnes",AppQt.Data!AY64,(AppQt.Data!AY64*ozton*AppQt.Data!AY$7)/1000000)</f>
        <v>561.90971680837561</v>
      </c>
      <c r="BD16" s="69">
        <f>IF($B$2="Tonnes",AppQt.Data!AZ64,(AppQt.Data!AZ64*ozton*AppQt.Data!AZ$7)/1000000)</f>
        <v>647.21510952887729</v>
      </c>
      <c r="BE16" s="69">
        <f>IF($B$2="Tonnes",AppQt.Data!BA64,(AppQt.Data!BA64*ozton*AppQt.Data!BA$7)/1000000)</f>
        <v>404.87603721752976</v>
      </c>
      <c r="BF16" s="69">
        <f>IF($B$2="Tonnes",AppQt.Data!BB64,(AppQt.Data!BB64*ozton*AppQt.Data!BB$7)/1000000)</f>
        <v>265.06181787823488</v>
      </c>
      <c r="BG16" s="69">
        <f>IF($B$2="Tonnes",AppQt.Data!BC64,(AppQt.Data!BC64*ozton*AppQt.Data!BC$7)/1000000)</f>
        <v>388.8919053967324</v>
      </c>
      <c r="BH16" s="69">
        <f>IF($B$2="Tonnes",AppQt.Data!BD64,(AppQt.Data!BD64*ozton*AppQt.Data!BD$7)/1000000)</f>
        <v>570.40855357053977</v>
      </c>
      <c r="BI16" s="64" t="str">
        <f t="shared" si="2"/>
        <v>▼</v>
      </c>
      <c r="BJ16" s="125">
        <f t="shared" si="3"/>
        <v>-11.867237774199491</v>
      </c>
    </row>
    <row r="17" spans="1:62" ht="13.8">
      <c r="A17" s="50"/>
      <c r="B17" s="62" t="s">
        <v>147</v>
      </c>
      <c r="C17" s="69">
        <f>IF($B$2="Tonnes",AppAn.Data!L40,(AppAn.Data!L42*ozton*AppAn.Data!L$6)/1000000)</f>
        <v>1204.2606583830743</v>
      </c>
      <c r="D17" s="69">
        <f>IF($B$2="Tonnes",AppAn.Data!M40,(AppAn.Data!M42*ozton*AppAn.Data!M$6)/1000000)</f>
        <v>1502.310135684804</v>
      </c>
      <c r="E17" s="69">
        <f>IF($B$2="Tonnes",AppAn.Data!N40,(AppAn.Data!N42*ozton*AppAn.Data!N$6)/1000000)</f>
        <v>1321.8880613927215</v>
      </c>
      <c r="F17" s="69">
        <f>IF($B$2="Tonnes",AppAn.Data!O40,(AppAn.Data!O42*ozton*AppAn.Data!O$6)/1000000)</f>
        <v>1730.6365467230196</v>
      </c>
      <c r="G17" s="69">
        <f>IF($B$2="Tonnes",AppAn.Data!P40,(AppAn.Data!P42*ozton*AppAn.Data!P$6)/1000000)</f>
        <v>1066.4682336633173</v>
      </c>
      <c r="H17" s="69">
        <f>IF($B$2="Tonnes",AppAn.Data!Q40,(AppAn.Data!Q42*ozton*AppAn.Data!Q$6)/1000000)</f>
        <v>1091.3746143684987</v>
      </c>
      <c r="I17" s="69">
        <f>IF($B$2="Tonnes",AppAn.Data!R40,(AppAn.Data!R42*ozton*AppAn.Data!R$6)/1000000)</f>
        <v>1073.0716793147028</v>
      </c>
      <c r="J17" s="69">
        <f>IF($B$2="Tonnes",AppAn.Data!S40,(AppAn.Data!S42*ozton*AppAn.Data!S$6)/1000000)</f>
        <v>1043.8655454767322</v>
      </c>
      <c r="K17" s="69">
        <f>IF($B$2="Tonnes",AppAn.Data!T40,(AppAn.Data!T42*ozton*AppAn.Data!T$6)/1000000)</f>
        <v>1090.2608321989235</v>
      </c>
      <c r="L17" s="69">
        <f>IF($B$2="Tonnes",AppAn.Data!U40,(AppAn.Data!U42*ozton*AppAn.Data!U$6)/1000000)</f>
        <v>870.92004601319354</v>
      </c>
      <c r="M17" s="69">
        <f>IF($B$2="Tonnes",AppAn.Data!V40,(AppAn.Data!V42*ozton*AppAn.Data!V$6)/1000000)</f>
        <v>896.11522459539958</v>
      </c>
      <c r="N17" s="64" t="str">
        <f t="shared" si="0"/>
        <v>▲</v>
      </c>
      <c r="O17" s="125">
        <f t="shared" si="1"/>
        <v>2.8929381861793058</v>
      </c>
      <c r="P17" s="50"/>
      <c r="Q17" s="69">
        <f>IF($B$2="Tonnes",AppQt.Data!M65,(AppQt.Data!M65*ozton*AppQt.Data!M$7)/1000000)</f>
        <v>252.01607974117348</v>
      </c>
      <c r="R17" s="69">
        <f>IF($B$2="Tonnes",AppQt.Data!N65,(AppQt.Data!N65*ozton*AppQt.Data!N$7)/1000000)</f>
        <v>306.14737622355869</v>
      </c>
      <c r="S17" s="69">
        <f>IF($B$2="Tonnes",AppQt.Data!O65,(AppQt.Data!O65*ozton*AppQt.Data!O$7)/1000000)</f>
        <v>317.78595853177671</v>
      </c>
      <c r="T17" s="69">
        <f>IF($B$2="Tonnes",AppQt.Data!P65,(AppQt.Data!P65*ozton*AppQt.Data!P$7)/1000000)</f>
        <v>328.31124388656542</v>
      </c>
      <c r="U17" s="69">
        <f>IF($B$2="Tonnes",AppQt.Data!Q65,(AppQt.Data!Q65*ozton*AppQt.Data!Q$7)/1000000)</f>
        <v>396.40550919253116</v>
      </c>
      <c r="V17" s="69">
        <f>IF($B$2="Tonnes",AppQt.Data!R65,(AppQt.Data!R65*ozton*AppQt.Data!R$7)/1000000)</f>
        <v>333.69507449606692</v>
      </c>
      <c r="W17" s="69">
        <f>IF($B$2="Tonnes",AppQt.Data!S65,(AppQt.Data!S65*ozton*AppQt.Data!S$7)/1000000)</f>
        <v>418.73723060118107</v>
      </c>
      <c r="X17" s="69">
        <f>IF($B$2="Tonnes",AppQt.Data!T65,(AppQt.Data!T65*ozton*AppQt.Data!T$7)/1000000)</f>
        <v>353.47232139502495</v>
      </c>
      <c r="Y17" s="69">
        <f>IF($B$2="Tonnes",AppQt.Data!U65,(AppQt.Data!U65*ozton*AppQt.Data!U$7)/1000000)</f>
        <v>346.8162245550655</v>
      </c>
      <c r="Z17" s="69">
        <f>IF($B$2="Tonnes",AppQt.Data!V65,(AppQt.Data!V65*ozton*AppQt.Data!V$7)/1000000)</f>
        <v>296.07028704940655</v>
      </c>
      <c r="AA17" s="69">
        <f>IF($B$2="Tonnes",AppQt.Data!W65,(AppQt.Data!W65*ozton*AppQt.Data!W$7)/1000000)</f>
        <v>303.45360304023245</v>
      </c>
      <c r="AB17" s="69">
        <f>IF($B$2="Tonnes",AppQt.Data!X65,(AppQt.Data!X65*ozton*AppQt.Data!X$7)/1000000)</f>
        <v>375.54794674801707</v>
      </c>
      <c r="AC17" s="69">
        <f>IF($B$2="Tonnes",AppQt.Data!Y65,(AppQt.Data!Y65*ozton*AppQt.Data!Y$7)/1000000)</f>
        <v>443.3765896094705</v>
      </c>
      <c r="AD17" s="69">
        <f>IF($B$2="Tonnes",AppQt.Data!Z65,(AppQt.Data!Z65*ozton*AppQt.Data!Z$7)/1000000)</f>
        <v>599.62152543665161</v>
      </c>
      <c r="AE17" s="69">
        <f>IF($B$2="Tonnes",AppQt.Data!AA65,(AppQt.Data!AA65*ozton*AppQt.Data!AA$7)/1000000)</f>
        <v>327.23763189530393</v>
      </c>
      <c r="AF17" s="69">
        <f>IF($B$2="Tonnes",AppQt.Data!AB65,(AppQt.Data!AB65*ozton*AppQt.Data!AB$7)/1000000)</f>
        <v>360.40079978159366</v>
      </c>
      <c r="AG17" s="69">
        <f>IF($B$2="Tonnes",AppQt.Data!AC65,(AppQt.Data!AC65*ozton*AppQt.Data!AC$7)/1000000)</f>
        <v>293.17117545374509</v>
      </c>
      <c r="AH17" s="69">
        <f>IF($B$2="Tonnes",AppQt.Data!AD65,(AppQt.Data!AD65*ozton*AppQt.Data!AD$7)/1000000)</f>
        <v>248.71285683225202</v>
      </c>
      <c r="AI17" s="69">
        <f>IF($B$2="Tonnes",AppQt.Data!AE65,(AppQt.Data!AE65*ozton*AppQt.Data!AE$7)/1000000)</f>
        <v>240.8607562735283</v>
      </c>
      <c r="AJ17" s="69">
        <f>IF($B$2="Tonnes",AppQt.Data!AF65,(AppQt.Data!AF65*ozton*AppQt.Data!AF$7)/1000000)</f>
        <v>283.72344510379173</v>
      </c>
      <c r="AK17" s="69">
        <f>IF($B$2="Tonnes",AppQt.Data!AG65,(AppQt.Data!AG65*ozton*AppQt.Data!AG$7)/1000000)</f>
        <v>266.83375867862969</v>
      </c>
      <c r="AL17" s="69">
        <f>IF($B$2="Tonnes",AppQt.Data!AH65,(AppQt.Data!AH65*ozton*AppQt.Data!AH$7)/1000000)</f>
        <v>218.58981502999674</v>
      </c>
      <c r="AM17" s="69">
        <f>IF($B$2="Tonnes",AppQt.Data!AI65,(AppQt.Data!AI65*ozton*AppQt.Data!AI$7)/1000000)</f>
        <v>305.27357470153891</v>
      </c>
      <c r="AN17" s="69">
        <f>IF($B$2="Tonnes",AppQt.Data!AJ65,(AppQt.Data!AJ65*ozton*AppQt.Data!AJ$7)/1000000)</f>
        <v>300.67746595833324</v>
      </c>
      <c r="AO17" s="69">
        <f>IF($B$2="Tonnes",AppQt.Data!AK65,(AppQt.Data!AK65*ozton*AppQt.Data!AK$7)/1000000)</f>
        <v>272.37077242866008</v>
      </c>
      <c r="AP17" s="69">
        <f>IF($B$2="Tonnes",AppQt.Data!AL65,(AppQt.Data!AL65*ozton*AppQt.Data!AL$7)/1000000)</f>
        <v>221.09943968435664</v>
      </c>
      <c r="AQ17" s="69">
        <f>IF($B$2="Tonnes",AppQt.Data!AM65,(AppQt.Data!AM65*ozton*AppQt.Data!AM$7)/1000000)</f>
        <v>199.92139977166073</v>
      </c>
      <c r="AR17" s="69">
        <f>IF($B$2="Tonnes",AppQt.Data!AN65,(AppQt.Data!AN65*ozton*AppQt.Data!AN$7)/1000000)</f>
        <v>379.68006743002536</v>
      </c>
      <c r="AS17" s="69">
        <f>IF($B$2="Tonnes",AppQt.Data!AO65,(AppQt.Data!AO65*ozton*AppQt.Data!AO$7)/1000000)</f>
        <v>304.00485357874277</v>
      </c>
      <c r="AT17" s="69">
        <f>IF($B$2="Tonnes",AppQt.Data!AP65,(AppQt.Data!AP65*ozton*AppQt.Data!AP$7)/1000000)</f>
        <v>248.32281725891588</v>
      </c>
      <c r="AU17" s="69">
        <f>IF($B$2="Tonnes",AppQt.Data!AQ65,(AppQt.Data!AQ65*ozton*AppQt.Data!AQ$7)/1000000)</f>
        <v>232.87888634416183</v>
      </c>
      <c r="AV17" s="69">
        <f>IF($B$2="Tonnes",AppQt.Data!AR65,(AppQt.Data!AR65*ozton*AppQt.Data!AR$7)/1000000)</f>
        <v>258.65898829491175</v>
      </c>
      <c r="AW17" s="69">
        <f>IF($B$2="Tonnes",AppQt.Data!AS65,(AppQt.Data!AS65*ozton*AppQt.Data!AS$7)/1000000)</f>
        <v>261.2071840259099</v>
      </c>
      <c r="AX17" s="69">
        <f>IF($B$2="Tonnes",AppQt.Data!AT65,(AppQt.Data!AT65*ozton*AppQt.Data!AT$7)/1000000)</f>
        <v>247.94825389445376</v>
      </c>
      <c r="AY17" s="69">
        <f>IF($B$2="Tonnes",AppQt.Data!AU65,(AppQt.Data!AU65*ozton*AppQt.Data!AU$7)/1000000)</f>
        <v>297.36305520554356</v>
      </c>
      <c r="AZ17" s="69">
        <f>IF($B$2="Tonnes",AppQt.Data!AV65,(AppQt.Data!AV65*ozton*AppQt.Data!AV$7)/1000000)</f>
        <v>283.74233907301635</v>
      </c>
      <c r="BA17" s="69">
        <f>IF($B$2="Tonnes",AppQt.Data!AW65,(AppQt.Data!AW65*ozton*AppQt.Data!AW$7)/1000000)</f>
        <v>257.32606111271616</v>
      </c>
      <c r="BB17" s="69">
        <f>IF($B$2="Tonnes",AppQt.Data!AX65,(AppQt.Data!AX65*ozton*AppQt.Data!AX$7)/1000000)</f>
        <v>219.05220295637795</v>
      </c>
      <c r="BC17" s="69">
        <f>IF($B$2="Tonnes",AppQt.Data!AY65,(AppQt.Data!AY65*ozton*AppQt.Data!AY$7)/1000000)</f>
        <v>149.27506900812341</v>
      </c>
      <c r="BD17" s="69">
        <f>IF($B$2="Tonnes",AppQt.Data!AZ65,(AppQt.Data!AZ65*ozton*AppQt.Data!AZ$7)/1000000)</f>
        <v>245.26671293597605</v>
      </c>
      <c r="BE17" s="69">
        <f>IF($B$2="Tonnes",AppQt.Data!BA65,(AppQt.Data!BA65*ozton*AppQt.Data!BA$7)/1000000)</f>
        <v>250.32055951795934</v>
      </c>
      <c r="BF17" s="69">
        <f>IF($B$2="Tonnes",AppQt.Data!BB65,(AppQt.Data!BB65*ozton*AppQt.Data!BB$7)/1000000)</f>
        <v>154.20579990091016</v>
      </c>
      <c r="BG17" s="69">
        <f>IF($B$2="Tonnes",AppQt.Data!BC65,(AppQt.Data!BC65*ozton*AppQt.Data!BC$7)/1000000)</f>
        <v>222.88731438776162</v>
      </c>
      <c r="BH17" s="69">
        <f>IF($B$2="Tonnes",AppQt.Data!BD65,(AppQt.Data!BD65*ozton*AppQt.Data!BD$7)/1000000)</f>
        <v>268.70155078876849</v>
      </c>
      <c r="BI17" s="64" t="str">
        <f t="shared" si="2"/>
        <v>▲</v>
      </c>
      <c r="BJ17" s="125">
        <f t="shared" si="3"/>
        <v>9.5548383114303128</v>
      </c>
    </row>
    <row r="18" spans="1:62" ht="16.2">
      <c r="A18" s="50"/>
      <c r="B18" s="62" t="s">
        <v>148</v>
      </c>
      <c r="C18" s="69">
        <f>IF($B$2="Tonnes",AppAn.Data!L41,(AppAn.Data!L43*ozton*AppAn.Data!L$6)/1000000)</f>
        <v>388.86058315999981</v>
      </c>
      <c r="D18" s="69">
        <f>IF($B$2="Tonnes",AppAn.Data!M41,(AppAn.Data!M43*ozton*AppAn.Data!M$6)/1000000)</f>
        <v>261.06877294000014</v>
      </c>
      <c r="E18" s="69">
        <f>IF($B$2="Tonnes",AppAn.Data!N41,(AppAn.Data!N43*ozton*AppAn.Data!N$6)/1000000)</f>
        <v>250.87119901000005</v>
      </c>
      <c r="F18" s="69">
        <f>IF($B$2="Tonnes",AppAn.Data!O41,(AppAn.Data!O43*ozton*AppAn.Data!O$6)/1000000)</f>
        <v>-887.14980773000002</v>
      </c>
      <c r="G18" s="69">
        <f>IF($B$2="Tonnes",AppAn.Data!P41,(AppAn.Data!P43*ozton*AppAn.Data!P$6)/1000000)</f>
        <v>-149.32324374999985</v>
      </c>
      <c r="H18" s="69">
        <f>IF($B$2="Tonnes",AppAn.Data!Q41,(AppAn.Data!Q43*ozton*AppAn.Data!Q$6)/1000000)</f>
        <v>-129.2586051400001</v>
      </c>
      <c r="I18" s="69">
        <f>IF($B$2="Tonnes",AppAn.Data!R41,(AppAn.Data!R43*ozton*AppAn.Data!R$6)/1000000)</f>
        <v>541.06509409000023</v>
      </c>
      <c r="J18" s="69">
        <f>IF($B$2="Tonnes",AppAn.Data!S41,(AppAn.Data!S43*ozton*AppAn.Data!S$6)/1000000)</f>
        <v>271.55941991999998</v>
      </c>
      <c r="K18" s="69">
        <f>IF($B$2="Tonnes",AppAn.Data!T41,(AppAn.Data!T43*ozton*AppAn.Data!T$6)/1000000)</f>
        <v>70.109927509999579</v>
      </c>
      <c r="L18" s="69">
        <f>IF($B$2="Tonnes",AppAn.Data!U41,(AppAn.Data!U43*ozton*AppAn.Data!U$6)/1000000)</f>
        <v>398.27140050000025</v>
      </c>
      <c r="M18" s="69">
        <f>IF($B$2="Tonnes",AppAn.Data!V41,(AppAn.Data!V43*ozton*AppAn.Data!V$6)/1000000)</f>
        <v>877.1166392199998</v>
      </c>
      <c r="N18" s="64" t="str">
        <f t="shared" si="0"/>
        <v>▲</v>
      </c>
      <c r="O18" s="125">
        <f t="shared" si="1"/>
        <v>120.23088730921798</v>
      </c>
      <c r="P18" s="50"/>
      <c r="Q18" s="69">
        <f>IF($B$2="Tonnes",AppQt.Data!M66,(AppQt.Data!M66*ozton*AppQt.Data!M$7)/1000000)</f>
        <v>12.70639871000003</v>
      </c>
      <c r="R18" s="69">
        <f>IF($B$2="Tonnes",AppQt.Data!N66,(AppQt.Data!N66*ozton*AppQt.Data!N$7)/1000000)</f>
        <v>293.67789880999999</v>
      </c>
      <c r="S18" s="69">
        <f>IF($B$2="Tonnes",AppQt.Data!O66,(AppQt.Data!O66*ozton*AppQt.Data!O$7)/1000000)</f>
        <v>46.959998769999856</v>
      </c>
      <c r="T18" s="69">
        <f>IF($B$2="Tonnes",AppQt.Data!P66,(AppQt.Data!P66*ozton*AppQt.Data!P$7)/1000000)</f>
        <v>35.516286869999931</v>
      </c>
      <c r="U18" s="69">
        <f>IF($B$2="Tonnes",AppQt.Data!Q66,(AppQt.Data!Q66*ozton*AppQt.Data!Q$7)/1000000)</f>
        <v>-58.130154160000075</v>
      </c>
      <c r="V18" s="69">
        <f>IF($B$2="Tonnes",AppQt.Data!R66,(AppQt.Data!R66*ozton*AppQt.Data!R$7)/1000000)</f>
        <v>51.821201990000191</v>
      </c>
      <c r="W18" s="69">
        <f>IF($B$2="Tonnes",AppQt.Data!S66,(AppQt.Data!S66*ozton*AppQt.Data!S$7)/1000000)</f>
        <v>110.03091696999991</v>
      </c>
      <c r="X18" s="69">
        <f>IF($B$2="Tonnes",AppQt.Data!T66,(AppQt.Data!T66*ozton*AppQt.Data!T$7)/1000000)</f>
        <v>157.34680814000012</v>
      </c>
      <c r="Y18" s="69">
        <f>IF($B$2="Tonnes",AppQt.Data!U66,(AppQt.Data!U66*ozton*AppQt.Data!U$7)/1000000)</f>
        <v>17.646055910000086</v>
      </c>
      <c r="Z18" s="69">
        <f>IF($B$2="Tonnes",AppQt.Data!V66,(AppQt.Data!V66*ozton*AppQt.Data!V$7)/1000000)</f>
        <v>2.2863754400000289</v>
      </c>
      <c r="AA18" s="69">
        <f>IF($B$2="Tonnes",AppQt.Data!W66,(AppQt.Data!W66*ozton*AppQt.Data!W$7)/1000000)</f>
        <v>144.50478098999974</v>
      </c>
      <c r="AB18" s="69">
        <f>IF($B$2="Tonnes",AppQt.Data!X66,(AppQt.Data!X66*ozton*AppQt.Data!X$7)/1000000)</f>
        <v>86.433986670000195</v>
      </c>
      <c r="AC18" s="69">
        <f>IF($B$2="Tonnes",AppQt.Data!Y66,(AppQt.Data!Y66*ozton*AppQt.Data!Y$7)/1000000)</f>
        <v>-183.20640082999989</v>
      </c>
      <c r="AD18" s="69">
        <f>IF($B$2="Tonnes",AppQt.Data!Z66,(AppQt.Data!Z66*ozton*AppQt.Data!Z$7)/1000000)</f>
        <v>-399.24060655999983</v>
      </c>
      <c r="AE18" s="69">
        <f>IF($B$2="Tonnes",AppQt.Data!AA66,(AppQt.Data!AA66*ozton*AppQt.Data!AA$7)/1000000)</f>
        <v>-121.11125601000003</v>
      </c>
      <c r="AF18" s="69">
        <f>IF($B$2="Tonnes",AppQt.Data!AB66,(AppQt.Data!AB66*ozton*AppQt.Data!AB$7)/1000000)</f>
        <v>-183.59154433000026</v>
      </c>
      <c r="AG18" s="69">
        <f>IF($B$2="Tonnes",AppQt.Data!AC66,(AppQt.Data!AC66*ozton*AppQt.Data!AC$7)/1000000)</f>
        <v>-3.6463521599998785</v>
      </c>
      <c r="AH18" s="69">
        <f>IF($B$2="Tonnes",AppQt.Data!AD66,(AppQt.Data!AD66*ozton*AppQt.Data!AD$7)/1000000)</f>
        <v>-20.076955770000041</v>
      </c>
      <c r="AI18" s="69">
        <f>IF($B$2="Tonnes",AppQt.Data!AE66,(AppQt.Data!AE66*ozton*AppQt.Data!AE$7)/1000000)</f>
        <v>-44.596165480000082</v>
      </c>
      <c r="AJ18" s="69">
        <f>IF($B$2="Tonnes",AppQt.Data!AF66,(AppQt.Data!AF66*ozton*AppQt.Data!AF$7)/1000000)</f>
        <v>-81.003770339999846</v>
      </c>
      <c r="AK18" s="69">
        <f>IF($B$2="Tonnes",AppQt.Data!AG66,(AppQt.Data!AG66*ozton*AppQt.Data!AG$7)/1000000)</f>
        <v>21.952246439999954</v>
      </c>
      <c r="AL18" s="69">
        <f>IF($B$2="Tonnes",AppQt.Data!AH66,(AppQt.Data!AH66*ozton*AppQt.Data!AH$7)/1000000)</f>
        <v>-19.793630679999978</v>
      </c>
      <c r="AM18" s="69">
        <f>IF($B$2="Tonnes",AppQt.Data!AI66,(AppQt.Data!AI66*ozton*AppQt.Data!AI$7)/1000000)</f>
        <v>-65.238721960000021</v>
      </c>
      <c r="AN18" s="69">
        <f>IF($B$2="Tonnes",AppQt.Data!AJ66,(AppQt.Data!AJ66*ozton*AppQt.Data!AJ$7)/1000000)</f>
        <v>-66.178498940000054</v>
      </c>
      <c r="AO18" s="69">
        <f>IF($B$2="Tonnes",AppQt.Data!AK66,(AppQt.Data!AK66*ozton*AppQt.Data!AK$7)/1000000)</f>
        <v>341.91220339000006</v>
      </c>
      <c r="AP18" s="69">
        <f>IF($B$2="Tonnes",AppQt.Data!AL66,(AppQt.Data!AL66*ozton*AppQt.Data!AL$7)/1000000)</f>
        <v>238.38357198999984</v>
      </c>
      <c r="AQ18" s="69">
        <f>IF($B$2="Tonnes",AppQt.Data!AM66,(AppQt.Data!AM66*ozton*AppQt.Data!AM$7)/1000000)</f>
        <v>145.56643311000016</v>
      </c>
      <c r="AR18" s="69">
        <f>IF($B$2="Tonnes",AppQt.Data!AN66,(AppQt.Data!AN66*ozton*AppQt.Data!AN$7)/1000000)</f>
        <v>-184.79711439999983</v>
      </c>
      <c r="AS18" s="69">
        <f>IF($B$2="Tonnes",AppQt.Data!AO66,(AppQt.Data!AO66*ozton*AppQt.Data!AO$7)/1000000)</f>
        <v>110.17985857999975</v>
      </c>
      <c r="AT18" s="69">
        <f>IF($B$2="Tonnes",AppQt.Data!AP66,(AppQt.Data!AP66*ozton*AppQt.Data!AP$7)/1000000)</f>
        <v>63.072037039999941</v>
      </c>
      <c r="AU18" s="69">
        <f>IF($B$2="Tonnes",AppQt.Data!AQ66,(AppQt.Data!AQ66*ozton*AppQt.Data!AQ$7)/1000000)</f>
        <v>34.636600889999954</v>
      </c>
      <c r="AV18" s="69">
        <f>IF($B$2="Tonnes",AppQt.Data!AR66,(AppQt.Data!AR66*ozton*AppQt.Data!AR$7)/1000000)</f>
        <v>63.670923410000341</v>
      </c>
      <c r="AW18" s="69">
        <f>IF($B$2="Tonnes",AppQt.Data!AS66,(AppQt.Data!AS66*ozton*AppQt.Data!AS$7)/1000000)</f>
        <v>28.537613379999584</v>
      </c>
      <c r="AX18" s="69">
        <f>IF($B$2="Tonnes",AppQt.Data!AT66,(AppQt.Data!AT66*ozton*AppQt.Data!AT$7)/1000000)</f>
        <v>30.408994180000263</v>
      </c>
      <c r="AY18" s="69">
        <f>IF($B$2="Tonnes",AppQt.Data!AU66,(AppQt.Data!AU66*ozton*AppQt.Data!AU$7)/1000000)</f>
        <v>-100.21158909999986</v>
      </c>
      <c r="AZ18" s="69">
        <f>IF($B$2="Tonnes",AppQt.Data!AV66,(AppQt.Data!AV66*ozton*AppQt.Data!AV$7)/1000000)</f>
        <v>111.37490904999959</v>
      </c>
      <c r="BA18" s="69">
        <f>IF($B$2="Tonnes",AppQt.Data!AW66,(AppQt.Data!AW66*ozton*AppQt.Data!AW$7)/1000000)</f>
        <v>40.505812900000365</v>
      </c>
      <c r="BB18" s="69">
        <f>IF($B$2="Tonnes",AppQt.Data!AX66,(AppQt.Data!AX66*ozton*AppQt.Data!AX$7)/1000000)</f>
        <v>75.300619869999991</v>
      </c>
      <c r="BC18" s="69">
        <f>IF($B$2="Tonnes",AppQt.Data!AY66,(AppQt.Data!AY66*ozton*AppQt.Data!AY$7)/1000000)</f>
        <v>258.98415974</v>
      </c>
      <c r="BD18" s="69">
        <f>IF($B$2="Tonnes",AppQt.Data!AZ66,(AppQt.Data!AZ66*ozton*AppQt.Data!AZ$7)/1000000)</f>
        <v>23.480807989999903</v>
      </c>
      <c r="BE18" s="69">
        <f>IF($B$2="Tonnes",AppQt.Data!BA66,(AppQt.Data!BA66*ozton*AppQt.Data!BA$7)/1000000)</f>
        <v>299.12883879999981</v>
      </c>
      <c r="BF18" s="69">
        <f>IF($B$2="Tonnes",AppQt.Data!BB66,(AppQt.Data!BB66*ozton*AppQt.Data!BB$7)/1000000)</f>
        <v>435.78696977000027</v>
      </c>
      <c r="BG18" s="69">
        <f>IF($B$2="Tonnes",AppQt.Data!BC66,(AppQt.Data!BC66*ozton*AppQt.Data!BC$7)/1000000)</f>
        <v>272.17473788000007</v>
      </c>
      <c r="BH18" s="69">
        <f>IF($B$2="Tonnes",AppQt.Data!BD66,(AppQt.Data!BD66*ozton*AppQt.Data!BD$7)/1000000)</f>
        <v>-129.97390723000035</v>
      </c>
      <c r="BI18" s="64" t="str">
        <f t="shared" si="2"/>
        <v>▲</v>
      </c>
      <c r="BJ18" s="125" t="str">
        <f t="shared" si="3"/>
        <v>-</v>
      </c>
    </row>
    <row r="19" spans="1:62" ht="16.2">
      <c r="A19" s="50"/>
      <c r="B19" s="62" t="s">
        <v>149</v>
      </c>
      <c r="C19" s="69">
        <f>IF($B$2="Tonnes",AppAn.Data!L42,(AppAn.Data!L44*ozton*AppAn.Data!L$6)/1000000)</f>
        <v>79.150502504475867</v>
      </c>
      <c r="D19" s="69">
        <f>IF($B$2="Tonnes",AppAn.Data!M42,(AppAn.Data!M44*ozton*AppAn.Data!M$6)/1000000)</f>
        <v>480.78649740721318</v>
      </c>
      <c r="E19" s="69">
        <f>IF($B$2="Tonnes",AppAn.Data!N42,(AppAn.Data!N44*ozton*AppAn.Data!N$6)/1000000)</f>
        <v>569.18328835170644</v>
      </c>
      <c r="F19" s="69">
        <f>IF($B$2="Tonnes",AppAn.Data!O42,(AppAn.Data!O44*ozton*AppAn.Data!O$6)/1000000)</f>
        <v>629.45035188500765</v>
      </c>
      <c r="G19" s="69">
        <f>IF($B$2="Tonnes",AppAn.Data!P42,(AppAn.Data!P44*ozton*AppAn.Data!P$6)/1000000)</f>
        <v>601.13204687360803</v>
      </c>
      <c r="H19" s="69">
        <f>IF($B$2="Tonnes",AppAn.Data!Q42,(AppAn.Data!Q44*ozton*AppAn.Data!Q$6)/1000000)</f>
        <v>579.55029563183905</v>
      </c>
      <c r="I19" s="69">
        <f>IF($B$2="Tonnes",AppAn.Data!R42,(AppAn.Data!R44*ozton*AppAn.Data!R$6)/1000000)</f>
        <v>394.85982464640819</v>
      </c>
      <c r="J19" s="69">
        <f>IF($B$2="Tonnes",AppAn.Data!S42,(AppAn.Data!S44*ozton*AppAn.Data!S$6)/1000000)</f>
        <v>378.5560927022172</v>
      </c>
      <c r="K19" s="69">
        <f>IF($B$2="Tonnes",AppAn.Data!T42,(AppAn.Data!T44*ozton*AppAn.Data!T$6)/1000000)</f>
        <v>656.58249812722534</v>
      </c>
      <c r="L19" s="69">
        <f>IF($B$2="Tonnes",AppAn.Data!U42,(AppAn.Data!U44*ozton*AppAn.Data!U$6)/1000000)</f>
        <v>668.49218689159818</v>
      </c>
      <c r="M19" s="69">
        <f>IF($B$2="Tonnes",AppAn.Data!V42,(AppAn.Data!V44*ozton*AppAn.Data!V$6)/1000000)</f>
        <v>272.89437042245146</v>
      </c>
      <c r="N19" s="64" t="str">
        <f t="shared" si="0"/>
        <v>▼</v>
      </c>
      <c r="O19" s="125">
        <f t="shared" si="1"/>
        <v>-59.177627536475065</v>
      </c>
      <c r="P19" s="50"/>
      <c r="Q19" s="69">
        <f>IF($B$2="Tonnes",AppQt.Data!M67,(AppQt.Data!M67*ozton*AppQt.Data!M$7)/1000000)</f>
        <v>59.710230660943424</v>
      </c>
      <c r="R19" s="69">
        <f>IF($B$2="Tonnes",AppQt.Data!N67,(AppQt.Data!N67*ozton*AppQt.Data!N$7)/1000000)</f>
        <v>14.21425685564013</v>
      </c>
      <c r="S19" s="69">
        <f>IF($B$2="Tonnes",AppQt.Data!O67,(AppQt.Data!O67*ozton*AppQt.Data!O$7)/1000000)</f>
        <v>24.0358804834521</v>
      </c>
      <c r="T19" s="69">
        <f>IF($B$2="Tonnes",AppQt.Data!P67,(AppQt.Data!P67*ozton*AppQt.Data!P$7)/1000000)</f>
        <v>-18.809865495559784</v>
      </c>
      <c r="U19" s="69">
        <f>IF($B$2="Tonnes",AppQt.Data!Q67,(AppQt.Data!Q67*ozton*AppQt.Data!Q$7)/1000000)</f>
        <v>142.46376118248392</v>
      </c>
      <c r="V19" s="69">
        <f>IF($B$2="Tonnes",AppQt.Data!R67,(AppQt.Data!R67*ozton*AppQt.Data!R$7)/1000000)</f>
        <v>69.444805288669755</v>
      </c>
      <c r="W19" s="69">
        <f>IF($B$2="Tonnes",AppQt.Data!S67,(AppQt.Data!S67*ozton*AppQt.Data!S$7)/1000000)</f>
        <v>148.80803935164806</v>
      </c>
      <c r="X19" s="69">
        <f>IF($B$2="Tonnes",AppQt.Data!T67,(AppQt.Data!T67*ozton*AppQt.Data!T$7)/1000000)</f>
        <v>120.06989158441145</v>
      </c>
      <c r="Y19" s="69">
        <f>IF($B$2="Tonnes",AppQt.Data!U67,(AppQt.Data!U67*ozton*AppQt.Data!U$7)/1000000)</f>
        <v>122.47402309680066</v>
      </c>
      <c r="Z19" s="69">
        <f>IF($B$2="Tonnes",AppQt.Data!V67,(AppQt.Data!V67*ozton*AppQt.Data!V$7)/1000000)</f>
        <v>170.68999645132308</v>
      </c>
      <c r="AA19" s="69">
        <f>IF($B$2="Tonnes",AppQt.Data!W67,(AppQt.Data!W67*ozton*AppQt.Data!W$7)/1000000)</f>
        <v>117.75585547280566</v>
      </c>
      <c r="AB19" s="69">
        <f>IF($B$2="Tonnes",AppQt.Data!X67,(AppQt.Data!X67*ozton*AppQt.Data!X$7)/1000000)</f>
        <v>158.26341333077704</v>
      </c>
      <c r="AC19" s="69">
        <f>IF($B$2="Tonnes",AppQt.Data!Y67,(AppQt.Data!Y67*ozton*AppQt.Data!Y$7)/1000000)</f>
        <v>170.54748589253177</v>
      </c>
      <c r="AD19" s="69">
        <f>IF($B$2="Tonnes",AppQt.Data!Z67,(AppQt.Data!Z67*ozton*AppQt.Data!Z$7)/1000000)</f>
        <v>181.43536849609188</v>
      </c>
      <c r="AE19" s="69">
        <f>IF($B$2="Tonnes",AppQt.Data!AA67,(AppQt.Data!AA67*ozton*AppQt.Data!AA$7)/1000000)</f>
        <v>126.88124796199524</v>
      </c>
      <c r="AF19" s="69">
        <f>IF($B$2="Tonnes",AppQt.Data!AB67,(AppQt.Data!AB67*ozton*AppQt.Data!AB$7)/1000000)</f>
        <v>150.58624953438877</v>
      </c>
      <c r="AG19" s="69">
        <f>IF($B$2="Tonnes",AppQt.Data!AC67,(AppQt.Data!AC67*ozton*AppQt.Data!AC$7)/1000000)</f>
        <v>118.797971592075</v>
      </c>
      <c r="AH19" s="69">
        <f>IF($B$2="Tonnes",AppQt.Data!AD67,(AppQt.Data!AD67*ozton*AppQt.Data!AD$7)/1000000)</f>
        <v>169.59630471407823</v>
      </c>
      <c r="AI19" s="69">
        <f>IF($B$2="Tonnes",AppQt.Data!AE67,(AppQt.Data!AE67*ozton*AppQt.Data!AE$7)/1000000)</f>
        <v>176.981047104867</v>
      </c>
      <c r="AJ19" s="69">
        <f>IF($B$2="Tonnes",AppQt.Data!AF67,(AppQt.Data!AF67*ozton*AppQt.Data!AF$7)/1000000)</f>
        <v>135.75672346258781</v>
      </c>
      <c r="AK19" s="69">
        <f>IF($B$2="Tonnes",AppQt.Data!AG67,(AppQt.Data!AG67*ozton*AppQt.Data!AG$7)/1000000)</f>
        <v>103.06531538823977</v>
      </c>
      <c r="AL19" s="69">
        <f>IF($B$2="Tonnes",AppQt.Data!AH67,(AppQt.Data!AH67*ozton*AppQt.Data!AH$7)/1000000)</f>
        <v>141.35956601976693</v>
      </c>
      <c r="AM19" s="69">
        <f>IF($B$2="Tonnes",AppQt.Data!AI67,(AppQt.Data!AI67*ozton*AppQt.Data!AI$7)/1000000)</f>
        <v>172.40502549979351</v>
      </c>
      <c r="AN19" s="69">
        <f>IF($B$2="Tonnes",AppQt.Data!AJ67,(AppQt.Data!AJ67*ozton*AppQt.Data!AJ$7)/1000000)</f>
        <v>162.72038872403883</v>
      </c>
      <c r="AO19" s="69">
        <f>IF($B$2="Tonnes",AppQt.Data!AK67,(AppQt.Data!AK67*ozton*AppQt.Data!AK$7)/1000000)</f>
        <v>110.58790150734346</v>
      </c>
      <c r="AP19" s="69">
        <f>IF($B$2="Tonnes",AppQt.Data!AL67,(AppQt.Data!AL67*ozton*AppQt.Data!AL$7)/1000000)</f>
        <v>84.924372128282158</v>
      </c>
      <c r="AQ19" s="69">
        <f>IF($B$2="Tonnes",AppQt.Data!AM67,(AppQt.Data!AM67*ozton*AppQt.Data!AM$7)/1000000)</f>
        <v>88.950645787159829</v>
      </c>
      <c r="AR19" s="69">
        <f>IF($B$2="Tonnes",AppQt.Data!AN67,(AppQt.Data!AN67*ozton*AppQt.Data!AN$7)/1000000)</f>
        <v>110.39690522362274</v>
      </c>
      <c r="AS19" s="69">
        <f>IF($B$2="Tonnes",AppQt.Data!AO67,(AppQt.Data!AO67*ozton*AppQt.Data!AO$7)/1000000)</f>
        <v>92.042883620806009</v>
      </c>
      <c r="AT19" s="69">
        <f>IF($B$2="Tonnes",AppQt.Data!AP67,(AppQt.Data!AP67*ozton*AppQt.Data!AP$7)/1000000)</f>
        <v>96.26125553099844</v>
      </c>
      <c r="AU19" s="69">
        <f>IF($B$2="Tonnes",AppQt.Data!AQ67,(AppQt.Data!AQ67*ozton*AppQt.Data!AQ$7)/1000000)</f>
        <v>96.593428753139875</v>
      </c>
      <c r="AV19" s="69">
        <f>IF($B$2="Tonnes",AppQt.Data!AR67,(AppQt.Data!AR67*ozton*AppQt.Data!AR$7)/1000000)</f>
        <v>93.658524797272833</v>
      </c>
      <c r="AW19" s="69">
        <f>IF($B$2="Tonnes",AppQt.Data!AS67,(AppQt.Data!AS67*ozton*AppQt.Data!AS$7)/1000000)</f>
        <v>84.792101099811475</v>
      </c>
      <c r="AX19" s="69">
        <f>IF($B$2="Tonnes",AppQt.Data!AT67,(AppQt.Data!AT67*ozton*AppQt.Data!AT$7)/1000000)</f>
        <v>152.77419702921765</v>
      </c>
      <c r="AY19" s="69">
        <f>IF($B$2="Tonnes",AppQt.Data!AU67,(AppQt.Data!AU67*ozton*AppQt.Data!AU$7)/1000000)</f>
        <v>253.01967674271003</v>
      </c>
      <c r="AZ19" s="69">
        <f>IF($B$2="Tonnes",AppQt.Data!AV67,(AppQt.Data!AV67*ozton*AppQt.Data!AV$7)/1000000)</f>
        <v>165.99652325548615</v>
      </c>
      <c r="BA19" s="69">
        <f>IF($B$2="Tonnes",AppQt.Data!AW67,(AppQt.Data!AW67*ozton*AppQt.Data!AW$7)/1000000)</f>
        <v>153.99732435523853</v>
      </c>
      <c r="BB19" s="69">
        <f>IF($B$2="Tonnes",AppQt.Data!AX67,(AppQt.Data!AX67*ozton*AppQt.Data!AX$7)/1000000)</f>
        <v>231.91883711268872</v>
      </c>
      <c r="BC19" s="69">
        <f>IF($B$2="Tonnes",AppQt.Data!AY67,(AppQt.Data!AY67*ozton*AppQt.Data!AY$7)/1000000)</f>
        <v>141.87282690684279</v>
      </c>
      <c r="BD19" s="69">
        <f>IF($B$2="Tonnes",AppQt.Data!AZ67,(AppQt.Data!AZ67*ozton*AppQt.Data!AZ$7)/1000000)</f>
        <v>140.70319851682811</v>
      </c>
      <c r="BE19" s="69">
        <f>IF($B$2="Tonnes",AppQt.Data!BA67,(AppQt.Data!BA67*ozton*AppQt.Data!BA$7)/1000000)</f>
        <v>120.13112486141895</v>
      </c>
      <c r="BF19" s="69">
        <f>IF($B$2="Tonnes",AppQt.Data!BB67,(AppQt.Data!BB67*ozton*AppQt.Data!BB$7)/1000000)</f>
        <v>114.47815673306442</v>
      </c>
      <c r="BG19" s="69">
        <f>IF($B$2="Tonnes",AppQt.Data!BC67,(AppQt.Data!BC67*ozton*AppQt.Data!BC$7)/1000000)</f>
        <v>-6.5115044725475961</v>
      </c>
      <c r="BH19" s="69">
        <f>IF($B$2="Tonnes",AppQt.Data!BD67,(AppQt.Data!BD67*ozton*AppQt.Data!BD$7)/1000000)</f>
        <v>44.796593300515653</v>
      </c>
      <c r="BI19" s="64" t="str">
        <f t="shared" si="2"/>
        <v>▼</v>
      </c>
      <c r="BJ19" s="125">
        <f t="shared" si="3"/>
        <v>-68.162348992259766</v>
      </c>
    </row>
    <row r="20" spans="1:62" ht="13.8">
      <c r="A20" s="50"/>
      <c r="B20" s="62" t="s">
        <v>46</v>
      </c>
      <c r="C20" s="69">
        <f>IF($B$2="Tonnes",AppAn.Data!L43,(AppAn.Data!L45*ozton*AppAn.Data!L$6)/1000000)</f>
        <v>4177.8822513724745</v>
      </c>
      <c r="D20" s="69">
        <f>IF($B$2="Tonnes",AppAn.Data!M43,(AppAn.Data!M45*ozton*AppAn.Data!M$6)/1000000)</f>
        <v>4769.6714528519469</v>
      </c>
      <c r="E20" s="69">
        <f>IF($B$2="Tonnes",AppAn.Data!N43,(AppAn.Data!N45*ozton*AppAn.Data!N$6)/1000000)</f>
        <v>4665.4110890786205</v>
      </c>
      <c r="F20" s="69">
        <f>IF($B$2="Tonnes",AppAn.Data!O43,(AppAn.Data!O45*ozton*AppAn.Data!O$6)/1000000)</f>
        <v>4564.7259196362056</v>
      </c>
      <c r="G20" s="69">
        <f>IF($B$2="Tonnes",AppAn.Data!P43,(AppAn.Data!P45*ozton*AppAn.Data!P$6)/1000000)</f>
        <v>4411.0444891035186</v>
      </c>
      <c r="H20" s="69">
        <f>IF($B$2="Tonnes",AppAn.Data!Q43,(AppAn.Data!Q45*ozton*AppAn.Data!Q$6)/1000000)</f>
        <v>4352.5799875702196</v>
      </c>
      <c r="I20" s="69">
        <f>IF($B$2="Tonnes",AppAn.Data!R43,(AppAn.Data!R45*ozton*AppAn.Data!R$6)/1000000)</f>
        <v>4350.7622418490946</v>
      </c>
      <c r="J20" s="69">
        <f>IF($B$2="Tonnes",AppAn.Data!S43,(AppAn.Data!S45*ozton*AppAn.Data!S$6)/1000000)</f>
        <v>4284.036127311414</v>
      </c>
      <c r="K20" s="69">
        <f>IF($B$2="Tonnes",AppAn.Data!T43,(AppAn.Data!T45*ozton*AppAn.Data!T$6)/1000000)</f>
        <v>4436.3931263058312</v>
      </c>
      <c r="L20" s="69">
        <f>IF($B$2="Tonnes",AppAn.Data!U43,(AppAn.Data!U45*ozton*AppAn.Data!U$6)/1000000)</f>
        <v>4400.3170944702679</v>
      </c>
      <c r="M20" s="69">
        <f>IF($B$2="Tonnes",AppAn.Data!V43,(AppAn.Data!V45*ozton*AppAn.Data!V$6)/1000000)</f>
        <v>3675.3645483008877</v>
      </c>
      <c r="N20" s="64" t="str">
        <f t="shared" si="0"/>
        <v>▼</v>
      </c>
      <c r="O20" s="125">
        <f t="shared" si="1"/>
        <v>-16.47500692803262</v>
      </c>
      <c r="P20" s="50"/>
      <c r="Q20" s="69">
        <f>IF($B$2="Tonnes",AppQt.Data!M68,(AppQt.Data!M68*ozton*AppQt.Data!M$7)/1000000)</f>
        <v>989.52278016118066</v>
      </c>
      <c r="R20" s="69">
        <f>IF($B$2="Tonnes",AppQt.Data!N68,(AppQt.Data!N68*ozton*AppQt.Data!N$7)/1000000)</f>
        <v>1152.3752235365537</v>
      </c>
      <c r="S20" s="69">
        <f>IF($B$2="Tonnes",AppQt.Data!O68,(AppQt.Data!O68*ozton*AppQt.Data!O$7)/1000000)</f>
        <v>1056.1553954117296</v>
      </c>
      <c r="T20" s="69">
        <f>IF($B$2="Tonnes",AppQt.Data!P68,(AppQt.Data!P68*ozton*AppQt.Data!P$7)/1000000)</f>
        <v>979.82885226300982</v>
      </c>
      <c r="U20" s="69">
        <f>IF($B$2="Tonnes",AppQt.Data!Q68,(AppQt.Data!Q68*ozton*AppQt.Data!Q$7)/1000000)</f>
        <v>1188.7687311306699</v>
      </c>
      <c r="V20" s="69">
        <f>IF($B$2="Tonnes",AppQt.Data!R68,(AppQt.Data!R68*ozton*AppQt.Data!R$7)/1000000)</f>
        <v>1096.6445684852577</v>
      </c>
      <c r="W20" s="69">
        <f>IF($B$2="Tonnes",AppQt.Data!S68,(AppQt.Data!S68*ozton*AppQt.Data!S$7)/1000000)</f>
        <v>1289.2261754868659</v>
      </c>
      <c r="X20" s="69">
        <f>IF($B$2="Tonnes",AppQt.Data!T68,(AppQt.Data!T68*ozton*AppQt.Data!T$7)/1000000)</f>
        <v>1195.0319777491527</v>
      </c>
      <c r="Y20" s="69">
        <f>IF($B$2="Tonnes",AppQt.Data!U68,(AppQt.Data!U68*ozton*AppQt.Data!U$7)/1000000)</f>
        <v>1140.812989776754</v>
      </c>
      <c r="Z20" s="69">
        <f>IF($B$2="Tonnes",AppQt.Data!V68,(AppQt.Data!V68*ozton*AppQt.Data!V$7)/1000000)</f>
        <v>1058.2438667908937</v>
      </c>
      <c r="AA20" s="69">
        <f>IF($B$2="Tonnes",AppQt.Data!W68,(AppQt.Data!W68*ozton*AppQt.Data!W$7)/1000000)</f>
        <v>1207.7317555439067</v>
      </c>
      <c r="AB20" s="69">
        <f>IF($B$2="Tonnes",AppQt.Data!X68,(AppQt.Data!X68*ozton*AppQt.Data!X$7)/1000000)</f>
        <v>1258.6224769670662</v>
      </c>
      <c r="AC20" s="69">
        <f>IF($B$2="Tonnes",AppQt.Data!Y68,(AppQt.Data!Y68*ozton*AppQt.Data!Y$7)/1000000)</f>
        <v>1119.4780943040721</v>
      </c>
      <c r="AD20" s="69">
        <f>IF($B$2="Tonnes",AppQt.Data!Z68,(AppQt.Data!Z68*ozton*AppQt.Data!Z$7)/1000000)</f>
        <v>1278.6919374678014</v>
      </c>
      <c r="AE20" s="69">
        <f>IF($B$2="Tonnes",AppQt.Data!AA68,(AppQt.Data!AA68*ozton*AppQt.Data!AA$7)/1000000)</f>
        <v>1115.0869541914974</v>
      </c>
      <c r="AF20" s="69">
        <f>IF($B$2="Tonnes",AppQt.Data!AB68,(AppQt.Data!AB68*ozton*AppQt.Data!AB$7)/1000000)</f>
        <v>1051.468933672835</v>
      </c>
      <c r="AG20" s="69">
        <f>IF($B$2="Tonnes",AppQt.Data!AC68,(AppQt.Data!AC68*ozton*AppQt.Data!AC$7)/1000000)</f>
        <v>1107.5607530441237</v>
      </c>
      <c r="AH20" s="69">
        <f>IF($B$2="Tonnes",AppQt.Data!AD68,(AppQt.Data!AD68*ozton*AppQt.Data!AD$7)/1000000)</f>
        <v>1105.035511201962</v>
      </c>
      <c r="AI20" s="69">
        <f>IF($B$2="Tonnes",AppQt.Data!AE68,(AppQt.Data!AE68*ozton*AppQt.Data!AE$7)/1000000)</f>
        <v>1113.9882299199219</v>
      </c>
      <c r="AJ20" s="69">
        <f>IF($B$2="Tonnes",AppQt.Data!AF68,(AppQt.Data!AF68*ozton*AppQt.Data!AF$7)/1000000)</f>
        <v>1084.4599949375099</v>
      </c>
      <c r="AK20" s="69">
        <f>IF($B$2="Tonnes",AppQt.Data!AG68,(AppQt.Data!AG68*ozton*AppQt.Data!AG$7)/1000000)</f>
        <v>1098.9526036033631</v>
      </c>
      <c r="AL20" s="69">
        <f>IF($B$2="Tonnes",AppQt.Data!AH68,(AppQt.Data!AH68*ozton*AppQt.Data!AH$7)/1000000)</f>
        <v>976.20442881350812</v>
      </c>
      <c r="AM20" s="69">
        <f>IF($B$2="Tonnes",AppQt.Data!AI68,(AppQt.Data!AI68*ozton*AppQt.Data!AI$7)/1000000)</f>
        <v>1168.408768480904</v>
      </c>
      <c r="AN20" s="69">
        <f>IF($B$2="Tonnes",AppQt.Data!AJ68,(AppQt.Data!AJ68*ozton*AppQt.Data!AJ$7)/1000000)</f>
        <v>1109.0141866724452</v>
      </c>
      <c r="AO20" s="69">
        <f>IF($B$2="Tonnes",AppQt.Data!AK68,(AppQt.Data!AK68*ozton*AppQt.Data!AK$7)/1000000)</f>
        <v>1284.0714466773181</v>
      </c>
      <c r="AP20" s="69">
        <f>IF($B$2="Tonnes",AppQt.Data!AL68,(AppQt.Data!AL68*ozton*AppQt.Data!AL$7)/1000000)</f>
        <v>1078.6379084725509</v>
      </c>
      <c r="AQ20" s="69">
        <f>IF($B$2="Tonnes",AppQt.Data!AM68,(AppQt.Data!AM68*ozton*AppQt.Data!AM$7)/1000000)</f>
        <v>1032.2563412948148</v>
      </c>
      <c r="AR20" s="69">
        <f>IF($B$2="Tonnes",AppQt.Data!AN68,(AppQt.Data!AN68*ozton*AppQt.Data!AN$7)/1000000)</f>
        <v>955.79654540441106</v>
      </c>
      <c r="AS20" s="69">
        <f>IF($B$2="Tonnes",AppQt.Data!AO68,(AppQt.Data!AO68*ozton*AppQt.Data!AO$7)/1000000)</f>
        <v>1133.5990433346349</v>
      </c>
      <c r="AT20" s="69">
        <f>IF($B$2="Tonnes",AppQt.Data!AP68,(AppQt.Data!AP68*ozton*AppQt.Data!AP$7)/1000000)</f>
        <v>1035.6888991569567</v>
      </c>
      <c r="AU20" s="69">
        <f>IF($B$2="Tonnes",AppQt.Data!AQ68,(AppQt.Data!AQ68*ozton*AppQt.Data!AQ$7)/1000000)</f>
        <v>988.04662885141545</v>
      </c>
      <c r="AV20" s="69">
        <f>IF($B$2="Tonnes",AppQt.Data!AR68,(AppQt.Data!AR68*ozton*AppQt.Data!AR$7)/1000000)</f>
        <v>1126.7015559684069</v>
      </c>
      <c r="AW20" s="69">
        <f>IF($B$2="Tonnes",AppQt.Data!AS68,(AppQt.Data!AS68*ozton*AppQt.Data!AS$7)/1000000)</f>
        <v>986.05529623152211</v>
      </c>
      <c r="AX20" s="69">
        <f>IF($B$2="Tonnes",AppQt.Data!AT68,(AppQt.Data!AT68*ozton*AppQt.Data!AT$7)/1000000)</f>
        <v>1047.9009367570484</v>
      </c>
      <c r="AY20" s="69">
        <f>IF($B$2="Tonnes",AppQt.Data!AU68,(AppQt.Data!AU68*ozton*AppQt.Data!AU$7)/1000000)</f>
        <v>1125.2383013806298</v>
      </c>
      <c r="AZ20" s="69">
        <f>IF($B$2="Tonnes",AppQt.Data!AV68,(AppQt.Data!AV68*ozton*AppQt.Data!AV$7)/1000000)</f>
        <v>1277.1985919366302</v>
      </c>
      <c r="BA20" s="69">
        <f>IF($B$2="Tonnes",AppQt.Data!AW68,(AppQt.Data!AW68*ozton*AppQt.Data!AW$7)/1000000)</f>
        <v>1069.6884754273992</v>
      </c>
      <c r="BB20" s="69">
        <f>IF($B$2="Tonnes",AppQt.Data!AX68,(AppQt.Data!AX68*ozton*AppQt.Data!AX$7)/1000000)</f>
        <v>1161.9210176078454</v>
      </c>
      <c r="BC20" s="69">
        <f>IF($B$2="Tonnes",AppQt.Data!AY68,(AppQt.Data!AY68*ozton*AppQt.Data!AY$7)/1000000)</f>
        <v>1112.0417724633419</v>
      </c>
      <c r="BD20" s="69">
        <f>IF($B$2="Tonnes",AppQt.Data!AZ68,(AppQt.Data!AZ68*ozton*AppQt.Data!AZ$7)/1000000)</f>
        <v>1056.6658289716813</v>
      </c>
      <c r="BE20" s="69">
        <f>IF($B$2="Tonnes",AppQt.Data!BA68,(AppQt.Data!BA68*ozton*AppQt.Data!BA$7)/1000000)</f>
        <v>1074.4565603969079</v>
      </c>
      <c r="BF20" s="69">
        <f>IF($B$2="Tonnes",AppQt.Data!BB68,(AppQt.Data!BB68*ozton*AppQt.Data!BB$7)/1000000)</f>
        <v>969.53274428220971</v>
      </c>
      <c r="BG20" s="69">
        <f>IF($B$2="Tonnes",AppQt.Data!BC68,(AppQt.Data!BC68*ozton*AppQt.Data!BC$7)/1000000)</f>
        <v>877.44245319194647</v>
      </c>
      <c r="BH20" s="69">
        <f>IF($B$2="Tonnes",AppQt.Data!BD68,(AppQt.Data!BD68*ozton*AppQt.Data!BD$7)/1000000)</f>
        <v>753.93279042982351</v>
      </c>
      <c r="BI20" s="64" t="str">
        <f t="shared" si="2"/>
        <v>▼</v>
      </c>
      <c r="BJ20" s="125">
        <f t="shared" si="3"/>
        <v>-28.64983708581449</v>
      </c>
    </row>
    <row r="21" spans="1:62" ht="13.8">
      <c r="A21" s="50"/>
      <c r="B21" s="62" t="s">
        <v>62</v>
      </c>
      <c r="C21" s="69">
        <f>IF($B$2="Tonnes",AppAn.Data!L44,(AppAn.Data!L46*ozton*AppAn.Data!L$6)/1000000)</f>
        <v>138.06146916634407</v>
      </c>
      <c r="D21" s="69">
        <f>IF($B$2="Tonnes",AppAn.Data!M44,(AppAn.Data!M46*ozton*AppAn.Data!M$6)/1000000)</f>
        <v>-246.64691401862183</v>
      </c>
      <c r="E21" s="69">
        <f>IF($B$2="Tonnes",AppAn.Data!N44,(AppAn.Data!N46*ozton*AppAn.Data!N$6)/1000000)</f>
        <v>-123.1900286802711</v>
      </c>
      <c r="F21" s="69">
        <f>IF($B$2="Tonnes",AppAn.Data!O44,(AppAn.Data!O46*ozton*AppAn.Data!O$6)/1000000)</f>
        <v>-250.30745773791477</v>
      </c>
      <c r="G21" s="69">
        <f>IF($B$2="Tonnes",AppAn.Data!P44,(AppAn.Data!P46*ozton*AppAn.Data!P$6)/1000000)</f>
        <v>85.141170402672287</v>
      </c>
      <c r="H21" s="69">
        <f>IF($B$2="Tonnes",AppAn.Data!Q44,(AppAn.Data!Q46*ozton*AppAn.Data!Q$6)/1000000)</f>
        <v>82.670273374098542</v>
      </c>
      <c r="I21" s="69">
        <f>IF($B$2="Tonnes",AppAn.Data!R44,(AppAn.Data!R46*ozton*AppAn.Data!R$6)/1000000)</f>
        <v>395.03621913402367</v>
      </c>
      <c r="J21" s="69">
        <f>IF($B$2="Tonnes",AppAn.Data!S44,(AppAn.Data!S46*ozton*AppAn.Data!S$6)/1000000)</f>
        <v>310.26382631893284</v>
      </c>
      <c r="K21" s="69">
        <f>IF($B$2="Tonnes",AppAn.Data!T44,(AppAn.Data!T46*ozton*AppAn.Data!T$6)/1000000)</f>
        <v>252.42221855322623</v>
      </c>
      <c r="L21" s="69">
        <f>IF($B$2="Tonnes",AppAn.Data!U44,(AppAn.Data!U46*ozton*AppAn.Data!U$6)/1000000)</f>
        <v>419.58240279799065</v>
      </c>
      <c r="M21" s="69">
        <f>IF($B$2="Tonnes",AppAn.Data!V44,(AppAn.Data!V46*ozton*AppAn.Data!V$6)/1000000)</f>
        <v>957.76395689300898</v>
      </c>
      <c r="N21" s="64" t="str">
        <f t="shared" si="0"/>
        <v>▲</v>
      </c>
      <c r="O21" s="125">
        <f t="shared" si="1"/>
        <v>128.26599745512391</v>
      </c>
      <c r="P21" s="50"/>
      <c r="Q21" s="69">
        <f>IF($B$2="Tonnes",AppQt.Data!M69,(AppQt.Data!M69*ozton*AppQt.Data!M$7)/1000000)</f>
        <v>6.9312963950001176</v>
      </c>
      <c r="R21" s="69">
        <f>IF($B$2="Tonnes",AppQt.Data!N69,(AppQt.Data!N69*ozton*AppQt.Data!N$7)/1000000)</f>
        <v>-7.8243732127311887</v>
      </c>
      <c r="S21" s="69">
        <f>IF($B$2="Tonnes",AppQt.Data!O69,(AppQt.Data!O69*ozton*AppQt.Data!O$7)/1000000)</f>
        <v>-0.5714807791352996</v>
      </c>
      <c r="T21" s="69">
        <f>IF($B$2="Tonnes",AppQt.Data!P69,(AppQt.Data!P69*ozton*AppQt.Data!P$7)/1000000)</f>
        <v>139.52602676321089</v>
      </c>
      <c r="U21" s="69">
        <f>IF($B$2="Tonnes",AppQt.Data!Q69,(AppQt.Data!Q69*ozton*AppQt.Data!Q$7)/1000000)</f>
        <v>-154.98590852923849</v>
      </c>
      <c r="V21" s="69">
        <f>IF($B$2="Tonnes",AppQt.Data!R69,(AppQt.Data!R69*ozton*AppQt.Data!R$7)/1000000)</f>
        <v>43.620939110340032</v>
      </c>
      <c r="W21" s="69">
        <f>IF($B$2="Tonnes",AppQt.Data!S69,(AppQt.Data!S69*ozton*AppQt.Data!S$7)/1000000)</f>
        <v>-77.704614837329018</v>
      </c>
      <c r="X21" s="69">
        <f>IF($B$2="Tonnes",AppQt.Data!T69,(AppQt.Data!T69*ozton*AppQt.Data!T$7)/1000000)</f>
        <v>-57.577329762393219</v>
      </c>
      <c r="Y21" s="69">
        <f>IF($B$2="Tonnes",AppQt.Data!U69,(AppQt.Data!U69*ozton*AppQt.Data!U$7)/1000000)</f>
        <v>-55.556981978892964</v>
      </c>
      <c r="Z21" s="69">
        <f>IF($B$2="Tonnes",AppQt.Data!V69,(AppQt.Data!V69*ozton*AppQt.Data!V$7)/1000000)</f>
        <v>60.035821022123173</v>
      </c>
      <c r="AA21" s="69">
        <f>IF($B$2="Tonnes",AppQt.Data!W69,(AppQt.Data!W69*ozton*AppQt.Data!W$7)/1000000)</f>
        <v>5.278192061755135</v>
      </c>
      <c r="AB21" s="69">
        <f>IF($B$2="Tonnes",AppQt.Data!X69,(AppQt.Data!X69*ozton*AppQt.Data!X$7)/1000000)</f>
        <v>-132.94705978525553</v>
      </c>
      <c r="AC21" s="69">
        <f>IF($B$2="Tonnes",AppQt.Data!Y69,(AppQt.Data!Y69*ozton*AppQt.Data!Y$7)/1000000)</f>
        <v>-68.780851354682682</v>
      </c>
      <c r="AD21" s="69">
        <f>IF($B$2="Tonnes",AppQt.Data!Z69,(AppQt.Data!Z69*ozton*AppQt.Data!Z$7)/1000000)</f>
        <v>-248.43730537391161</v>
      </c>
      <c r="AE21" s="69">
        <f>IF($B$2="Tonnes",AppQt.Data!AA69,(AppQt.Data!AA69*ozton*AppQt.Data!AA$7)/1000000)</f>
        <v>18.621248173511276</v>
      </c>
      <c r="AF21" s="69">
        <f>IF($B$2="Tonnes",AppQt.Data!AB69,(AppQt.Data!AB69*ozton*AppQt.Data!AB$7)/1000000)</f>
        <v>48.289450817167335</v>
      </c>
      <c r="AG21" s="69">
        <f>IF($B$2="Tonnes",AppQt.Data!AC69,(AppQt.Data!AC69*ozton*AppQt.Data!AC$7)/1000000)</f>
        <v>10.452924434268425</v>
      </c>
      <c r="AH21" s="69">
        <f>IF($B$2="Tonnes",AppQt.Data!AD69,(AppQt.Data!AD69*ozton*AppQt.Data!AD$7)/1000000)</f>
        <v>-3.5872526972632386</v>
      </c>
      <c r="AI21" s="69">
        <f>IF($B$2="Tonnes",AppQt.Data!AE69,(AppQt.Data!AE69*ozton*AppQt.Data!AE$7)/1000000)</f>
        <v>-6.629583516190678</v>
      </c>
      <c r="AJ21" s="69">
        <f>IF($B$2="Tonnes",AppQt.Data!AF69,(AppQt.Data!AF69*ozton*AppQt.Data!AF$7)/1000000)</f>
        <v>84.905082181858461</v>
      </c>
      <c r="AK21" s="69">
        <f>IF($B$2="Tonnes",AppQt.Data!AG69,(AppQt.Data!AG69*ozton*AppQt.Data!AG$7)/1000000)</f>
        <v>26.233998454654738</v>
      </c>
      <c r="AL21" s="69">
        <f>IF($B$2="Tonnes",AppQt.Data!AH69,(AppQt.Data!AH69*ozton*AppQt.Data!AH$7)/1000000)</f>
        <v>95.314303504737495</v>
      </c>
      <c r="AM21" s="69">
        <f>IF($B$2="Tonnes",AppQt.Data!AI69,(AppQt.Data!AI69*ozton*AppQt.Data!AI$7)/1000000)</f>
        <v>-41.249075106376267</v>
      </c>
      <c r="AN21" s="69">
        <f>IF($B$2="Tonnes",AppQt.Data!AJ69,(AppQt.Data!AJ69*ozton*AppQt.Data!AJ$7)/1000000)</f>
        <v>2.3710465210822349</v>
      </c>
      <c r="AO21" s="69">
        <f>IF($B$2="Tonnes",AppQt.Data!AK69,(AppQt.Data!AK69*ozton*AppQt.Data!AK$7)/1000000)</f>
        <v>-43.133232822268383</v>
      </c>
      <c r="AP21" s="69">
        <f>IF($B$2="Tonnes",AppQt.Data!AL69,(AppQt.Data!AL69*ozton*AppQt.Data!AL$7)/1000000)</f>
        <v>122.59006519117315</v>
      </c>
      <c r="AQ21" s="69">
        <f>IF($B$2="Tonnes",AppQt.Data!AM69,(AppQt.Data!AM69*ozton*AppQt.Data!AM$7)/1000000)</f>
        <v>144.05581106531417</v>
      </c>
      <c r="AR21" s="69">
        <f>IF($B$2="Tonnes",AppQt.Data!AN69,(AppQt.Data!AN69*ozton*AppQt.Data!AN$7)/1000000)</f>
        <v>171.5235756998045</v>
      </c>
      <c r="AS21" s="69">
        <f>IF($B$2="Tonnes",AppQt.Data!AO69,(AppQt.Data!AO69*ozton*AppQt.Data!AO$7)/1000000)</f>
        <v>-62.058467887669394</v>
      </c>
      <c r="AT21" s="69">
        <f>IF($B$2="Tonnes",AppQt.Data!AP69,(AppQt.Data!AP69*ozton*AppQt.Data!AP$7)/1000000)</f>
        <v>91.524694235567267</v>
      </c>
      <c r="AU21" s="69">
        <f>IF($B$2="Tonnes",AppQt.Data!AQ69,(AppQt.Data!AQ69*ozton*AppQt.Data!AQ$7)/1000000)</f>
        <v>233.82324021389525</v>
      </c>
      <c r="AV21" s="69">
        <f>IF($B$2="Tonnes",AppQt.Data!AR69,(AppQt.Data!AR69*ozton*AppQt.Data!AR$7)/1000000)</f>
        <v>46.974359757139837</v>
      </c>
      <c r="AW21" s="69">
        <f>IF($B$2="Tonnes",AppQt.Data!AS69,(AppQt.Data!AS69*ozton*AppQt.Data!AS$7)/1000000)</f>
        <v>147.75018582063444</v>
      </c>
      <c r="AX21" s="69">
        <f>IF($B$2="Tonnes",AppQt.Data!AT69,(AppQt.Data!AT69*ozton*AppQt.Data!AT$7)/1000000)</f>
        <v>68.770345358495888</v>
      </c>
      <c r="AY21" s="69">
        <f>IF($B$2="Tonnes",AppQt.Data!AU69,(AppQt.Data!AU69*ozton*AppQt.Data!AU$7)/1000000)</f>
        <v>92.279183006993662</v>
      </c>
      <c r="AZ21" s="69">
        <f>IF($B$2="Tonnes",AppQt.Data!AV69,(AppQt.Data!AV69*ozton*AppQt.Data!AV$7)/1000000)</f>
        <v>-56.377495632896625</v>
      </c>
      <c r="BA21" s="69">
        <f>IF($B$2="Tonnes",AppQt.Data!AW69,(AppQt.Data!AW69*ozton*AppQt.Data!AW$7)/1000000)</f>
        <v>37.410803988424277</v>
      </c>
      <c r="BB21" s="69">
        <f>IF($B$2="Tonnes",AppQt.Data!AX69,(AppQt.Data!AX69*ozton*AppQt.Data!AX$7)/1000000)</f>
        <v>60.639564905291536</v>
      </c>
      <c r="BC21" s="69">
        <f>IF($B$2="Tonnes",AppQt.Data!AY69,(AppQt.Data!AY69*ozton*AppQt.Data!AY$7)/1000000)</f>
        <v>154.69879596547912</v>
      </c>
      <c r="BD21" s="69">
        <f>IF($B$2="Tonnes",AppQt.Data!AZ69,(AppQt.Data!AZ69*ozton*AppQt.Data!AZ$7)/1000000)</f>
        <v>166.83323793879572</v>
      </c>
      <c r="BE21" s="69">
        <f>IF($B$2="Tonnes",AppQt.Data!BA69,(AppQt.Data!BA69*ozton*AppQt.Data!BA$7)/1000000)</f>
        <v>78.718922350829416</v>
      </c>
      <c r="BF21" s="69">
        <f>IF($B$2="Tonnes",AppQt.Data!BB69,(AppQt.Data!BB69*ozton*AppQt.Data!BB$7)/1000000)</f>
        <v>55.208011783470283</v>
      </c>
      <c r="BG21" s="69">
        <f>IF($B$2="Tonnes",AppQt.Data!BC69,(AppQt.Data!BC69*ozton*AppQt.Data!BC$7)/1000000)</f>
        <v>392.56344333274933</v>
      </c>
      <c r="BH21" s="69">
        <f>IF($B$2="Tonnes",AppQt.Data!BD69,(AppQt.Data!BD69*ozton*AppQt.Data!BD$7)/1000000)</f>
        <v>431.27357942595984</v>
      </c>
      <c r="BI21" s="64" t="str">
        <f t="shared" si="2"/>
        <v>▲</v>
      </c>
      <c r="BJ21" s="125">
        <f t="shared" si="3"/>
        <v>158.50578982599166</v>
      </c>
    </row>
    <row r="22" spans="1:62" ht="13.8">
      <c r="A22" s="50"/>
      <c r="B22" s="54" t="s">
        <v>150</v>
      </c>
      <c r="C22" s="83">
        <f>IF($B$2="Tonnes",AppAn.Data!L45,(AppAn.Data!L47*ozton*AppAn.Data!L$6)/1000000)</f>
        <v>4315.9437205388185</v>
      </c>
      <c r="D22" s="83">
        <f>IF($B$2="Tonnes",AppAn.Data!M45,(AppAn.Data!M47*ozton*AppAn.Data!M$6)/1000000)</f>
        <v>4523.0245388333251</v>
      </c>
      <c r="E22" s="83">
        <f>IF($B$2="Tonnes",AppAn.Data!N45,(AppAn.Data!N47*ozton*AppAn.Data!N$6)/1000000)</f>
        <v>4542.2210603983494</v>
      </c>
      <c r="F22" s="83">
        <f>IF($B$2="Tonnes",AppAn.Data!O45,(AppAn.Data!O47*ozton*AppAn.Data!O$6)/1000000)</f>
        <v>4314.4184618982908</v>
      </c>
      <c r="G22" s="83">
        <f>IF($B$2="Tonnes",AppAn.Data!P45,(AppAn.Data!P47*ozton*AppAn.Data!P$6)/1000000)</f>
        <v>4496.1856595061909</v>
      </c>
      <c r="H22" s="83">
        <f>IF($B$2="Tonnes",AppAn.Data!Q45,(AppAn.Data!Q47*ozton*AppAn.Data!Q$6)/1000000)</f>
        <v>4435.2502609443181</v>
      </c>
      <c r="I22" s="83">
        <f>IF($B$2="Tonnes",AppAn.Data!R45,(AppAn.Data!R47*ozton*AppAn.Data!R$6)/1000000)</f>
        <v>4745.7984609831183</v>
      </c>
      <c r="J22" s="83">
        <f>IF($B$2="Tonnes",AppAn.Data!S45,(AppAn.Data!S47*ozton*AppAn.Data!S$6)/1000000)</f>
        <v>4594.2999536303469</v>
      </c>
      <c r="K22" s="83">
        <f>IF($B$2="Tonnes",AppAn.Data!T45,(AppAn.Data!T47*ozton*AppAn.Data!T$6)/1000000)</f>
        <v>4688.8153448590574</v>
      </c>
      <c r="L22" s="83">
        <f>IF($B$2="Tonnes",AppAn.Data!U45,(AppAn.Data!U47*ozton*AppAn.Data!U$6)/1000000)</f>
        <v>4819.8994972682585</v>
      </c>
      <c r="M22" s="83">
        <f>IF($B$2="Tonnes",AppAn.Data!V45,(AppAn.Data!V47*ozton*AppAn.Data!V$6)/1000000)</f>
        <v>4633.1285051938967</v>
      </c>
      <c r="N22" s="58" t="str">
        <f t="shared" si="0"/>
        <v>▼</v>
      </c>
      <c r="O22" s="128">
        <f t="shared" si="1"/>
        <v>-3.8749976463247182</v>
      </c>
      <c r="P22" s="50"/>
      <c r="Q22" s="83">
        <f>IF($B$2="Tonnes",AppQt.Data!M70,(AppQt.Data!M70*ozton*AppQt.Data!M$7)/1000000)</f>
        <v>996.45407655618078</v>
      </c>
      <c r="R22" s="83">
        <f>IF($B$2="Tonnes",AppQt.Data!N70,(AppQt.Data!N70*ozton*AppQt.Data!N$7)/1000000)</f>
        <v>1144.5508503238225</v>
      </c>
      <c r="S22" s="83">
        <f>IF($B$2="Tonnes",AppQt.Data!O70,(AppQt.Data!O70*ozton*AppQt.Data!O$7)/1000000)</f>
        <v>1055.5839146325943</v>
      </c>
      <c r="T22" s="83">
        <f>IF($B$2="Tonnes",AppQt.Data!P70,(AppQt.Data!P70*ozton*AppQt.Data!P$7)/1000000)</f>
        <v>1119.3548790262207</v>
      </c>
      <c r="U22" s="83">
        <f>IF($B$2="Tonnes",AppQt.Data!Q70,(AppQt.Data!Q70*ozton*AppQt.Data!Q$7)/1000000)</f>
        <v>1033.7828226014315</v>
      </c>
      <c r="V22" s="83">
        <f>IF($B$2="Tonnes",AppQt.Data!R70,(AppQt.Data!R70*ozton*AppQt.Data!R$7)/1000000)</f>
        <v>1140.2655075955977</v>
      </c>
      <c r="W22" s="83">
        <f>IF($B$2="Tonnes",AppQt.Data!S70,(AppQt.Data!S70*ozton*AppQt.Data!S$7)/1000000)</f>
        <v>1211.5215606495369</v>
      </c>
      <c r="X22" s="83">
        <f>IF($B$2="Tonnes",AppQt.Data!T70,(AppQt.Data!T70*ozton*AppQt.Data!T$7)/1000000)</f>
        <v>1137.4546479867595</v>
      </c>
      <c r="Y22" s="83">
        <f>IF($B$2="Tonnes",AppQt.Data!U70,(AppQt.Data!U70*ozton*AppQt.Data!U$7)/1000000)</f>
        <v>1085.256007797861</v>
      </c>
      <c r="Z22" s="83">
        <f>IF($B$2="Tonnes",AppQt.Data!V70,(AppQt.Data!V70*ozton*AppQt.Data!V$7)/1000000)</f>
        <v>1118.2796878130168</v>
      </c>
      <c r="AA22" s="83">
        <f>IF($B$2="Tonnes",AppQt.Data!W70,(AppQt.Data!W70*ozton*AppQt.Data!W$7)/1000000)</f>
        <v>1213.0099476056619</v>
      </c>
      <c r="AB22" s="83">
        <f>IF($B$2="Tonnes",AppQt.Data!X70,(AppQt.Data!X70*ozton*AppQt.Data!X$7)/1000000)</f>
        <v>1125.6754171818106</v>
      </c>
      <c r="AC22" s="83">
        <f>IF($B$2="Tonnes",AppQt.Data!Y70,(AppQt.Data!Y70*ozton*AppQt.Data!Y$7)/1000000)</f>
        <v>1050.6972429493894</v>
      </c>
      <c r="AD22" s="83">
        <f>IF($B$2="Tonnes",AppQt.Data!Z70,(AppQt.Data!Z70*ozton*AppQt.Data!Z$7)/1000000)</f>
        <v>1030.2546320938898</v>
      </c>
      <c r="AE22" s="83">
        <f>IF($B$2="Tonnes",AppQt.Data!AA70,(AppQt.Data!AA70*ozton*AppQt.Data!AA$7)/1000000)</f>
        <v>1133.7082023650087</v>
      </c>
      <c r="AF22" s="83">
        <f>IF($B$2="Tonnes",AppQt.Data!AB70,(AppQt.Data!AB70*ozton*AppQt.Data!AB$7)/1000000)</f>
        <v>1099.7583844900023</v>
      </c>
      <c r="AG22" s="83">
        <f>IF($B$2="Tonnes",AppQt.Data!AC70,(AppQt.Data!AC70*ozton*AppQt.Data!AC$7)/1000000)</f>
        <v>1118.0136774783921</v>
      </c>
      <c r="AH22" s="83">
        <f>IF($B$2="Tonnes",AppQt.Data!AD70,(AppQt.Data!AD70*ozton*AppQt.Data!AD$7)/1000000)</f>
        <v>1101.4482585046987</v>
      </c>
      <c r="AI22" s="83">
        <f>IF($B$2="Tonnes",AppQt.Data!AE70,(AppQt.Data!AE70*ozton*AppQt.Data!AE$7)/1000000)</f>
        <v>1107.3586464037312</v>
      </c>
      <c r="AJ22" s="83">
        <f>IF($B$2="Tonnes",AppQt.Data!AF70,(AppQt.Data!AF70*ozton*AppQt.Data!AF$7)/1000000)</f>
        <v>1169.3650771193684</v>
      </c>
      <c r="AK22" s="83">
        <f>IF($B$2="Tonnes",AppQt.Data!AG70,(AppQt.Data!AG70*ozton*AppQt.Data!AG$7)/1000000)</f>
        <v>1125.1866020580178</v>
      </c>
      <c r="AL22" s="83">
        <f>IF($B$2="Tonnes",AppQt.Data!AH70,(AppQt.Data!AH70*ozton*AppQt.Data!AH$7)/1000000)</f>
        <v>1071.5187323182456</v>
      </c>
      <c r="AM22" s="83">
        <f>IF($B$2="Tonnes",AppQt.Data!AI70,(AppQt.Data!AI70*ozton*AppQt.Data!AI$7)/1000000)</f>
        <v>1127.1596933745277</v>
      </c>
      <c r="AN22" s="83">
        <f>IF($B$2="Tonnes",AppQt.Data!AJ70,(AppQt.Data!AJ70*ozton*AppQt.Data!AJ$7)/1000000)</f>
        <v>1111.3852331935275</v>
      </c>
      <c r="AO22" s="83">
        <f>IF($B$2="Tonnes",AppQt.Data!AK70,(AppQt.Data!AK70*ozton*AppQt.Data!AK$7)/1000000)</f>
        <v>1240.9382138550498</v>
      </c>
      <c r="AP22" s="83">
        <f>IF($B$2="Tonnes",AppQt.Data!AL70,(AppQt.Data!AL70*ozton*AppQt.Data!AL$7)/1000000)</f>
        <v>1201.227973663724</v>
      </c>
      <c r="AQ22" s="83">
        <f>IF($B$2="Tonnes",AppQt.Data!AM70,(AppQt.Data!AM70*ozton*AppQt.Data!AM$7)/1000000)</f>
        <v>1176.3121523601289</v>
      </c>
      <c r="AR22" s="83">
        <f>IF($B$2="Tonnes",AppQt.Data!AN70,(AppQt.Data!AN70*ozton*AppQt.Data!AN$7)/1000000)</f>
        <v>1127.3201211042156</v>
      </c>
      <c r="AS22" s="83">
        <f>IF($B$2="Tonnes",AppQt.Data!AO70,(AppQt.Data!AO70*ozton*AppQt.Data!AO$7)/1000000)</f>
        <v>1071.5405754469655</v>
      </c>
      <c r="AT22" s="83">
        <f>IF($B$2="Tonnes",AppQt.Data!AP70,(AppQt.Data!AP70*ozton*AppQt.Data!AP$7)/1000000)</f>
        <v>1127.213593392524</v>
      </c>
      <c r="AU22" s="83">
        <f>IF($B$2="Tonnes",AppQt.Data!AQ70,(AppQt.Data!AQ70*ozton*AppQt.Data!AQ$7)/1000000)</f>
        <v>1221.8698690653107</v>
      </c>
      <c r="AV22" s="83">
        <f>IF($B$2="Tonnes",AppQt.Data!AR70,(AppQt.Data!AR70*ozton*AppQt.Data!AR$7)/1000000)</f>
        <v>1173.6759157255467</v>
      </c>
      <c r="AW22" s="83">
        <f>IF($B$2="Tonnes",AppQt.Data!AS70,(AppQt.Data!AS70*ozton*AppQt.Data!AS$7)/1000000)</f>
        <v>1133.8054820521565</v>
      </c>
      <c r="AX22" s="83">
        <f>IF($B$2="Tonnes",AppQt.Data!AT70,(AppQt.Data!AT70*ozton*AppQt.Data!AT$7)/1000000)</f>
        <v>1116.6712821155443</v>
      </c>
      <c r="AY22" s="83">
        <f>IF($B$2="Tonnes",AppQt.Data!AU70,(AppQt.Data!AU70*ozton*AppQt.Data!AU$7)/1000000)</f>
        <v>1217.5174843876234</v>
      </c>
      <c r="AZ22" s="83">
        <f>IF($B$2="Tonnes",AppQt.Data!AV70,(AppQt.Data!AV70*ozton*AppQt.Data!AV$7)/1000000)</f>
        <v>1220.8210963037336</v>
      </c>
      <c r="BA22" s="83">
        <f>IF($B$2="Tonnes",AppQt.Data!AW70,(AppQt.Data!AW70*ozton*AppQt.Data!AW$7)/1000000)</f>
        <v>1107.0992794158235</v>
      </c>
      <c r="BB22" s="83">
        <f>IF($B$2="Tonnes",AppQt.Data!AX70,(AppQt.Data!AX70*ozton*AppQt.Data!AX$7)/1000000)</f>
        <v>1222.560582513137</v>
      </c>
      <c r="BC22" s="83">
        <f>IF($B$2="Tonnes",AppQt.Data!AY70,(AppQt.Data!AY70*ozton*AppQt.Data!AY$7)/1000000)</f>
        <v>1266.740568428821</v>
      </c>
      <c r="BD22" s="83">
        <f>IF($B$2="Tonnes",AppQt.Data!AZ70,(AppQt.Data!AZ70*ozton*AppQt.Data!AZ$7)/1000000)</f>
        <v>1223.499066910477</v>
      </c>
      <c r="BE22" s="83">
        <f>IF($B$2="Tonnes",AppQt.Data!BA70,(AppQt.Data!BA70*ozton*AppQt.Data!BA$7)/1000000)</f>
        <v>1153.1754827477373</v>
      </c>
      <c r="BF22" s="83">
        <f>IF($B$2="Tonnes",AppQt.Data!BB70,(AppQt.Data!BB70*ozton*AppQt.Data!BB$7)/1000000)</f>
        <v>1024.74075606568</v>
      </c>
      <c r="BG22" s="83">
        <f>IF($B$2="Tonnes",AppQt.Data!BC70,(AppQt.Data!BC70*ozton*AppQt.Data!BC$7)/1000000)</f>
        <v>1270.0058965246958</v>
      </c>
      <c r="BH22" s="83">
        <f>IF($B$2="Tonnes",AppQt.Data!BD70,(AppQt.Data!BD70*ozton*AppQt.Data!BD$7)/1000000)</f>
        <v>1185.2063698557834</v>
      </c>
      <c r="BI22" s="58" t="str">
        <f t="shared" si="2"/>
        <v>▼</v>
      </c>
      <c r="BJ22" s="128">
        <f t="shared" si="3"/>
        <v>-3.1297692078661399</v>
      </c>
    </row>
    <row r="23" spans="1:62" ht="13.8">
      <c r="B23" s="65" t="s">
        <v>126</v>
      </c>
      <c r="C23" s="84">
        <f>AppAn.Data!L$6</f>
        <v>1224.52</v>
      </c>
      <c r="D23" s="84">
        <f>AppAn.Data!M$6</f>
        <v>1571.52</v>
      </c>
      <c r="E23" s="84">
        <f>AppAn.Data!N$6</f>
        <v>1668.98</v>
      </c>
      <c r="F23" s="84">
        <f>AppAn.Data!O$6</f>
        <v>1411.23</v>
      </c>
      <c r="G23" s="84">
        <f>AppAn.Data!P$6</f>
        <v>1266.4000000000001</v>
      </c>
      <c r="H23" s="84">
        <f>AppAn.Data!Q$6</f>
        <v>1160.06</v>
      </c>
      <c r="I23" s="84">
        <f>AppAn.Data!R$6</f>
        <v>1250.8</v>
      </c>
      <c r="J23" s="84">
        <f>AppAn.Data!S$6</f>
        <v>1257.1500000000001</v>
      </c>
      <c r="K23" s="84">
        <f>AppAn.Data!T$6</f>
        <v>1268.49</v>
      </c>
      <c r="L23" s="84">
        <f>AppAn.Data!U$6</f>
        <v>1392.6</v>
      </c>
      <c r="M23" s="84">
        <f>AppAn.Data!V$6</f>
        <v>1769.59</v>
      </c>
      <c r="N23" s="52" t="str">
        <f t="shared" si="0"/>
        <v>▲</v>
      </c>
      <c r="O23" s="126">
        <f t="shared" si="1"/>
        <v>27.070946431136012</v>
      </c>
      <c r="Q23" s="78">
        <f>AppQt.Data!M$7</f>
        <v>1109.1199999999999</v>
      </c>
      <c r="R23" s="78">
        <f>AppQt.Data!N$7</f>
        <v>1196.74</v>
      </c>
      <c r="S23" s="78">
        <f>AppQt.Data!O$7</f>
        <v>1226.75</v>
      </c>
      <c r="T23" s="78">
        <f>AppQt.Data!P$7</f>
        <v>1366.78</v>
      </c>
      <c r="U23" s="78">
        <f>AppQt.Data!Q$7</f>
        <v>1386.27</v>
      </c>
      <c r="V23" s="78">
        <f>AppQt.Data!R$7</f>
        <v>1506.13</v>
      </c>
      <c r="W23" s="78">
        <f>AppQt.Data!S$7</f>
        <v>1702.12</v>
      </c>
      <c r="X23" s="78">
        <f>AppQt.Data!T$7</f>
        <v>1688.01</v>
      </c>
      <c r="Y23" s="78">
        <f>AppQt.Data!U$7</f>
        <v>1690.57</v>
      </c>
      <c r="Z23" s="78">
        <f>AppQt.Data!V$7</f>
        <v>1609.49</v>
      </c>
      <c r="AA23" s="78">
        <f>AppQt.Data!W$7</f>
        <v>1652</v>
      </c>
      <c r="AB23" s="78">
        <f>AppQt.Data!X$7</f>
        <v>1721.79</v>
      </c>
      <c r="AC23" s="78">
        <f>AppQt.Data!Y$7</f>
        <v>1631.77</v>
      </c>
      <c r="AD23" s="78">
        <f>AppQt.Data!Z$7</f>
        <v>1414.8</v>
      </c>
      <c r="AE23" s="78">
        <f>AppQt.Data!AA$7</f>
        <v>1326.28</v>
      </c>
      <c r="AF23" s="78">
        <f>AppQt.Data!AB$7</f>
        <v>1276.1600000000001</v>
      </c>
      <c r="AG23" s="78">
        <f>AppQt.Data!AC$7</f>
        <v>1293.06</v>
      </c>
      <c r="AH23" s="78">
        <f>AppQt.Data!AD$7</f>
        <v>1288.3900000000001</v>
      </c>
      <c r="AI23" s="78">
        <f>AppQt.Data!AE$7</f>
        <v>1281.94</v>
      </c>
      <c r="AJ23" s="78">
        <f>AppQt.Data!AF$7</f>
        <v>1201.4000000000001</v>
      </c>
      <c r="AK23" s="78">
        <f>AppQt.Data!AG$7</f>
        <v>1218.45</v>
      </c>
      <c r="AL23" s="78">
        <f>AppQt.Data!AH$7</f>
        <v>1192.3499999999999</v>
      </c>
      <c r="AM23" s="78">
        <f>AppQt.Data!AI$7</f>
        <v>1124.31</v>
      </c>
      <c r="AN23" s="78">
        <f>AppQt.Data!AJ$7</f>
        <v>1106.45</v>
      </c>
      <c r="AO23" s="78">
        <f>AppQt.Data!AK$7</f>
        <v>1182.56</v>
      </c>
      <c r="AP23" s="78">
        <f>AppQt.Data!AL$7</f>
        <v>1259.6199999999999</v>
      </c>
      <c r="AQ23" s="78">
        <f>AppQt.Data!AM$7</f>
        <v>1334.78</v>
      </c>
      <c r="AR23" s="78">
        <f>AppQt.Data!AN$7</f>
        <v>1221.55</v>
      </c>
      <c r="AS23" s="78">
        <f>AppQt.Data!AO$7</f>
        <v>1219.49</v>
      </c>
      <c r="AT23" s="78">
        <f>AppQt.Data!AP$7</f>
        <v>1256.5899999999999</v>
      </c>
      <c r="AU23" s="78">
        <f>AppQt.Data!AQ$7</f>
        <v>1277.9100000000001</v>
      </c>
      <c r="AV23" s="78">
        <f>AppQt.Data!AR$7</f>
        <v>1275.42</v>
      </c>
      <c r="AW23" s="78">
        <f>AppQt.Data!AS$7</f>
        <v>1329.28</v>
      </c>
      <c r="AX23" s="78">
        <f>AppQt.Data!AT$7</f>
        <v>1305.99</v>
      </c>
      <c r="AY23" s="78">
        <f>AppQt.Data!AU$7</f>
        <v>1213.19</v>
      </c>
      <c r="AZ23" s="78">
        <f>AppQt.Data!AV$7</f>
        <v>1226.28</v>
      </c>
      <c r="BA23" s="78">
        <f>AppQt.Data!AW$7</f>
        <v>1303.79</v>
      </c>
      <c r="BB23" s="78">
        <f>AppQt.Data!AX$7</f>
        <v>1309.3900000000001</v>
      </c>
      <c r="BC23" s="78">
        <f>AppQt.Data!AY$7</f>
        <v>1472.47</v>
      </c>
      <c r="BD23" s="78">
        <f>AppQt.Data!AZ$7</f>
        <v>1480.96</v>
      </c>
      <c r="BE23" s="78">
        <f>AppQt.Data!BA$7</f>
        <v>1582.8</v>
      </c>
      <c r="BF23" s="78">
        <f>AppQt.Data!BB$7</f>
        <v>1711.13</v>
      </c>
      <c r="BG23" s="78">
        <f>AppQt.Data!BC$7</f>
        <v>1908.56</v>
      </c>
      <c r="BH23" s="78">
        <f>AppQt.Data!BD$7</f>
        <v>1874.23</v>
      </c>
      <c r="BI23" s="52" t="str">
        <f t="shared" si="2"/>
        <v>▲</v>
      </c>
      <c r="BJ23" s="126">
        <f t="shared" si="3"/>
        <v>26.555072385479694</v>
      </c>
    </row>
    <row r="24" spans="1:62" ht="12.75" customHeight="1">
      <c r="B24" s="110" t="s">
        <v>262</v>
      </c>
      <c r="C24" s="109"/>
      <c r="D24" s="109"/>
      <c r="E24" s="109"/>
      <c r="F24" s="109"/>
      <c r="G24" s="109"/>
      <c r="H24" s="109"/>
      <c r="I24" s="109"/>
      <c r="J24" s="109"/>
      <c r="K24" s="109"/>
      <c r="L24" s="109"/>
      <c r="M24" s="109"/>
      <c r="N24" s="109"/>
      <c r="O24" s="109"/>
      <c r="AJ24" s="109"/>
      <c r="AK24" s="109"/>
      <c r="AL24" s="109"/>
      <c r="AM24" s="109"/>
      <c r="AN24" s="109"/>
      <c r="AO24" s="109"/>
      <c r="AP24" s="109"/>
      <c r="AQ24" s="109"/>
      <c r="AR24" s="109"/>
      <c r="AS24" s="109"/>
      <c r="AT24" s="109"/>
      <c r="AU24" s="109"/>
      <c r="AV24" s="109"/>
      <c r="AW24" s="109"/>
      <c r="AX24" s="109"/>
      <c r="AY24" s="109"/>
      <c r="AZ24" s="109"/>
      <c r="BA24" s="109"/>
      <c r="BB24" s="109"/>
      <c r="BC24" s="109"/>
      <c r="BD24" s="109"/>
      <c r="BE24" s="109"/>
      <c r="BF24" s="109"/>
      <c r="BG24" s="109"/>
      <c r="BH24" s="109"/>
      <c r="BI24" s="109"/>
      <c r="BJ24" s="109"/>
    </row>
    <row r="25" spans="1:62" ht="12.75" customHeight="1">
      <c r="B25" s="110" t="s">
        <v>263</v>
      </c>
      <c r="C25" s="109"/>
      <c r="D25" s="109"/>
      <c r="E25" s="109"/>
      <c r="F25" s="109"/>
      <c r="G25" s="109"/>
      <c r="H25" s="109"/>
      <c r="I25" s="109"/>
      <c r="J25" s="109"/>
      <c r="K25" s="109"/>
      <c r="L25" s="109"/>
      <c r="M25" s="109"/>
      <c r="N25" s="109"/>
      <c r="O25" s="109"/>
      <c r="AJ25" s="109"/>
      <c r="AK25" s="109"/>
      <c r="AL25" s="109"/>
      <c r="AM25" s="109"/>
      <c r="AN25" s="109"/>
      <c r="AO25" s="109"/>
      <c r="AP25" s="109"/>
      <c r="AQ25" s="109"/>
      <c r="AR25" s="109"/>
      <c r="AS25" s="109"/>
      <c r="AT25" s="109"/>
      <c r="AU25" s="109"/>
      <c r="AV25" s="109"/>
      <c r="AW25" s="109"/>
      <c r="AX25" s="109"/>
      <c r="AY25" s="109"/>
      <c r="AZ25" s="109"/>
      <c r="BA25" s="109"/>
      <c r="BB25" s="109"/>
      <c r="BC25" s="109"/>
      <c r="BD25" s="109"/>
      <c r="BE25" s="109"/>
      <c r="BF25" s="109"/>
      <c r="BG25" s="109"/>
      <c r="BH25" s="109"/>
      <c r="BI25" s="109"/>
      <c r="BJ25" s="109"/>
    </row>
    <row r="26" spans="1:62" ht="12.75" customHeight="1">
      <c r="B26" s="110" t="s">
        <v>151</v>
      </c>
      <c r="C26" s="109"/>
      <c r="D26" s="109"/>
      <c r="E26" s="109"/>
      <c r="F26" s="109"/>
      <c r="G26" s="109"/>
      <c r="H26" s="109"/>
      <c r="I26" s="109"/>
      <c r="J26" s="109"/>
      <c r="K26" s="109"/>
      <c r="L26" s="109"/>
      <c r="M26" s="109"/>
      <c r="N26" s="109"/>
      <c r="O26" s="109"/>
      <c r="AJ26" s="109"/>
      <c r="AK26" s="109"/>
      <c r="AL26" s="109"/>
      <c r="AM26" s="109"/>
      <c r="AN26" s="109"/>
      <c r="AO26" s="109"/>
      <c r="AP26" s="109"/>
      <c r="AQ26" s="109"/>
      <c r="AR26" s="109"/>
      <c r="AS26" s="109"/>
      <c r="AT26" s="109"/>
      <c r="AU26" s="109"/>
      <c r="AV26" s="109"/>
      <c r="AW26" s="109"/>
      <c r="AX26" s="109"/>
      <c r="AY26" s="109"/>
      <c r="AZ26" s="109"/>
      <c r="BA26" s="109"/>
      <c r="BB26" s="109"/>
      <c r="BC26" s="109"/>
      <c r="BD26" s="109"/>
      <c r="BE26" s="109"/>
      <c r="BF26" s="109"/>
      <c r="BG26" s="109"/>
      <c r="BH26" s="109"/>
      <c r="BI26" s="109"/>
      <c r="BJ26" s="109"/>
    </row>
    <row r="27" spans="1:62" ht="12.75" customHeight="1">
      <c r="B27" s="110" t="s">
        <v>264</v>
      </c>
      <c r="C27" s="109"/>
      <c r="D27" s="109"/>
      <c r="E27" s="109"/>
      <c r="F27" s="109"/>
      <c r="G27" s="109"/>
      <c r="H27" s="109"/>
      <c r="I27" s="109"/>
      <c r="J27" s="109"/>
      <c r="K27" s="109"/>
      <c r="L27" s="109"/>
      <c r="M27" s="109"/>
      <c r="N27" s="109"/>
      <c r="O27" s="109"/>
      <c r="AJ27" s="109"/>
      <c r="AK27" s="109"/>
      <c r="AL27" s="109"/>
      <c r="AM27" s="109"/>
      <c r="AN27" s="109"/>
      <c r="AO27" s="109"/>
      <c r="AP27" s="109"/>
      <c r="AQ27" s="109"/>
      <c r="AR27" s="109"/>
      <c r="AS27" s="109"/>
      <c r="AT27" s="109"/>
      <c r="AU27" s="109"/>
      <c r="AV27" s="109"/>
      <c r="AW27" s="109"/>
      <c r="AX27" s="109"/>
      <c r="AY27" s="109"/>
      <c r="AZ27" s="109"/>
      <c r="BA27" s="109"/>
      <c r="BB27" s="109"/>
      <c r="BC27" s="109"/>
      <c r="BD27" s="109"/>
      <c r="BE27" s="109"/>
      <c r="BF27" s="109"/>
      <c r="BG27" s="109"/>
      <c r="BH27" s="109"/>
      <c r="BI27" s="109"/>
      <c r="BJ27" s="109"/>
    </row>
    <row r="28" spans="1:62" ht="12.75" customHeight="1">
      <c r="B28" s="6" t="s">
        <v>253</v>
      </c>
      <c r="C28" s="109"/>
      <c r="D28" s="109"/>
      <c r="E28" s="109"/>
      <c r="F28" s="109"/>
      <c r="G28" s="109"/>
      <c r="H28" s="109"/>
      <c r="I28" s="109"/>
      <c r="J28" s="109"/>
      <c r="K28" s="109"/>
      <c r="L28" s="109"/>
      <c r="M28" s="109"/>
      <c r="N28" s="109"/>
      <c r="O28" s="109"/>
      <c r="AJ28" s="109"/>
      <c r="AK28" s="109"/>
      <c r="AL28" s="109"/>
      <c r="AM28" s="109"/>
      <c r="AN28" s="109"/>
      <c r="AO28" s="109"/>
      <c r="AP28" s="109"/>
      <c r="AQ28" s="109"/>
      <c r="AR28" s="109"/>
      <c r="AS28" s="109"/>
      <c r="AT28" s="109"/>
      <c r="AU28" s="109"/>
      <c r="AV28" s="109"/>
      <c r="AW28" s="109"/>
      <c r="AX28" s="109"/>
      <c r="AY28" s="109"/>
      <c r="AZ28" s="109"/>
      <c r="BA28" s="109"/>
      <c r="BB28" s="109"/>
      <c r="BC28" s="109"/>
      <c r="BD28" s="109"/>
      <c r="BE28" s="109"/>
      <c r="BF28" s="109"/>
      <c r="BG28" s="109"/>
      <c r="BH28" s="109"/>
      <c r="BI28" s="109"/>
      <c r="BJ28" s="109"/>
    </row>
  </sheetData>
  <conditionalFormatting sqref="BI7:BI23 BI6:BJ6 B6:M23 Q6:BH23">
    <cfRule type="expression" dxfId="139" priority="15">
      <formula>MOD(ROW(),2)=1</formula>
    </cfRule>
  </conditionalFormatting>
  <conditionalFormatting sqref="BI14:BI23 BI7:BI10">
    <cfRule type="cellIs" dxfId="138" priority="13" operator="equal">
      <formula>$A$1</formula>
    </cfRule>
    <cfRule type="cellIs" dxfId="137" priority="14" operator="equal">
      <formula>$A$2</formula>
    </cfRule>
  </conditionalFormatting>
  <conditionalFormatting sqref="N6:O6 O7:O23">
    <cfRule type="expression" dxfId="136" priority="11">
      <formula>MOD(ROW(),2)=1</formula>
    </cfRule>
  </conditionalFormatting>
  <conditionalFormatting sqref="O7:O23">
    <cfRule type="cellIs" dxfId="135" priority="9" operator="lessThan">
      <formula>0</formula>
    </cfRule>
    <cfRule type="cellIs" dxfId="134" priority="10" operator="greaterThan">
      <formula>0</formula>
    </cfRule>
  </conditionalFormatting>
  <conditionalFormatting sqref="N7:N23">
    <cfRule type="expression" dxfId="133" priority="8">
      <formula>MOD(ROW(),2)=1</formula>
    </cfRule>
  </conditionalFormatting>
  <conditionalFormatting sqref="N14:N23 N7:N10">
    <cfRule type="cellIs" dxfId="132" priority="6" operator="equal">
      <formula>$A$1</formula>
    </cfRule>
    <cfRule type="cellIs" dxfId="131" priority="7" operator="equal">
      <formula>$A$2</formula>
    </cfRule>
  </conditionalFormatting>
  <conditionalFormatting sqref="BJ7:BJ23">
    <cfRule type="expression" dxfId="130" priority="5">
      <formula>MOD(ROW(),2)=1</formula>
    </cfRule>
  </conditionalFormatting>
  <conditionalFormatting sqref="BJ7:BJ23">
    <cfRule type="cellIs" dxfId="129" priority="3" operator="lessThan">
      <formula>0</formula>
    </cfRule>
    <cfRule type="cellIs" dxfId="128" priority="4" operator="greaterThan">
      <formula>0</formula>
    </cfRule>
  </conditionalFormatting>
  <pageMargins left="0.78740157480314965" right="0.78740157480314965" top="1.3779527559055118" bottom="0.59055118110236227" header="0.39370078740157483" footer="0.31496062992125984"/>
  <pageSetup paperSize="9" scale="95" orientation="landscape" r:id="rId1"/>
  <headerFooter scaleWithDoc="0">
    <oddHeader>&amp;L&amp;G</oddHeader>
  </headerFooter>
  <legacyDrawingHF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1400-000000000000}">
          <x14:formula1>
            <xm:f>AppQt.Data!$B$2:$B$3</xm:f>
          </x14:formula1>
          <xm:sqref>B2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4">
    <tabColor rgb="FF866F95"/>
  </sheetPr>
  <dimension ref="A1:BJ46"/>
  <sheetViews>
    <sheetView showGridLines="0" zoomScaleNormal="100" workbookViewId="0">
      <selection activeCell="F2" sqref="F2"/>
    </sheetView>
  </sheetViews>
  <sheetFormatPr defaultRowHeight="13.2"/>
  <cols>
    <col min="1" max="1" width="9.21875" style="73"/>
    <col min="2" max="2" width="24.5546875" customWidth="1"/>
    <col min="14" max="14" width="2.77734375" customWidth="1"/>
    <col min="16" max="38" width="9.21875" style="73"/>
    <col min="46" max="46" width="9.21875" customWidth="1"/>
    <col min="61" max="61" width="3.5546875" customWidth="1"/>
  </cols>
  <sheetData>
    <row r="1" spans="1:62" ht="13.8">
      <c r="A1" s="48" t="s">
        <v>183</v>
      </c>
      <c r="P1" s="48"/>
      <c r="Q1" s="48"/>
      <c r="R1" s="48"/>
      <c r="S1" s="48"/>
      <c r="T1" s="48"/>
      <c r="U1" s="48"/>
      <c r="V1" s="48"/>
      <c r="W1" s="48"/>
      <c r="X1" s="48"/>
      <c r="Y1" s="48"/>
      <c r="Z1" s="48"/>
      <c r="AA1" s="48"/>
      <c r="AB1" s="48"/>
      <c r="AC1" s="48"/>
      <c r="AD1" s="48"/>
      <c r="AE1" s="48"/>
      <c r="AF1" s="48"/>
      <c r="AG1" s="48"/>
      <c r="AH1" s="48"/>
      <c r="AI1" s="48"/>
      <c r="AJ1" s="48"/>
      <c r="AK1" s="48"/>
      <c r="AL1" s="48"/>
    </row>
    <row r="2" spans="1:62" s="73" customFormat="1" ht="13.8">
      <c r="A2" s="49" t="s">
        <v>184</v>
      </c>
      <c r="B2" s="105" t="s">
        <v>13</v>
      </c>
      <c r="P2" s="49"/>
      <c r="Q2" s="49"/>
      <c r="R2" s="49"/>
      <c r="S2" s="49"/>
      <c r="T2" s="49"/>
      <c r="U2" s="49"/>
      <c r="V2" s="49"/>
      <c r="W2" s="49"/>
      <c r="X2" s="49"/>
      <c r="Y2" s="49"/>
      <c r="Z2" s="49"/>
      <c r="AA2" s="49"/>
      <c r="AB2" s="49"/>
      <c r="AC2" s="49"/>
      <c r="AD2" s="49"/>
      <c r="AE2" s="49"/>
      <c r="AF2" s="49"/>
      <c r="AG2" s="49"/>
      <c r="AH2" s="49"/>
      <c r="AI2" s="49"/>
      <c r="AJ2" s="49"/>
      <c r="AK2" s="49"/>
      <c r="AL2" s="49"/>
    </row>
    <row r="4" spans="1:62">
      <c r="B4" s="1" t="str">
        <f>"Jewellery demand in selected countries ("&amp;$B$2&amp;")"</f>
        <v>Jewellery demand in selected countries (Tonnes)</v>
      </c>
      <c r="C4" s="1"/>
      <c r="D4" s="1"/>
      <c r="E4" s="1"/>
      <c r="F4" s="1"/>
      <c r="G4" s="1"/>
      <c r="H4" s="1"/>
      <c r="I4" s="1"/>
      <c r="J4" s="1"/>
      <c r="K4" s="1"/>
      <c r="L4" s="1"/>
      <c r="M4" s="1"/>
      <c r="N4" s="1"/>
      <c r="O4" s="1"/>
      <c r="AM4" s="1"/>
      <c r="AN4" s="1"/>
      <c r="AO4" s="1"/>
      <c r="AP4" s="1"/>
      <c r="AQ4" s="1"/>
      <c r="AR4" s="1"/>
      <c r="AS4" s="1"/>
      <c r="AT4" s="1"/>
      <c r="AU4" s="1"/>
      <c r="AV4" s="1"/>
      <c r="AW4" s="1"/>
      <c r="AX4" s="1"/>
      <c r="AY4" s="1"/>
      <c r="AZ4" s="1"/>
      <c r="BA4" s="1"/>
      <c r="BB4" s="1"/>
      <c r="BC4" s="1"/>
      <c r="BD4" s="1"/>
      <c r="BE4" s="1"/>
      <c r="BF4" s="1"/>
      <c r="BG4" s="1"/>
      <c r="BH4" s="1"/>
      <c r="BI4" s="1"/>
      <c r="BJ4" s="1"/>
    </row>
    <row r="5" spans="1:62" s="56" customFormat="1" ht="38.25" customHeight="1">
      <c r="A5" s="74"/>
      <c r="B5" s="85"/>
      <c r="C5" s="76">
        <f>AppAn.Data!L$2</f>
        <v>2010</v>
      </c>
      <c r="D5" s="76">
        <f>AppAn.Data!M$2</f>
        <v>2011</v>
      </c>
      <c r="E5" s="76">
        <f>AppAn.Data!N$2</f>
        <v>2012</v>
      </c>
      <c r="F5" s="76">
        <f>AppAn.Data!O$2</f>
        <v>2013</v>
      </c>
      <c r="G5" s="76">
        <f>AppAn.Data!P$2</f>
        <v>2014</v>
      </c>
      <c r="H5" s="76">
        <f>AppAn.Data!Q$2</f>
        <v>2015</v>
      </c>
      <c r="I5" s="76">
        <f>AppAn.Data!R$2</f>
        <v>2016</v>
      </c>
      <c r="J5" s="76">
        <f>AppAn.Data!S$2</f>
        <v>2017</v>
      </c>
      <c r="K5" s="76">
        <f>AppAn.Data!T$2</f>
        <v>2018</v>
      </c>
      <c r="L5" s="76">
        <f>AppAn.Data!U$2</f>
        <v>2019</v>
      </c>
      <c r="M5" s="76">
        <f>AppAn.Data!V$2</f>
        <v>2020</v>
      </c>
      <c r="N5" s="76"/>
      <c r="O5" s="76" t="s">
        <v>12</v>
      </c>
      <c r="P5" s="74"/>
      <c r="Q5" s="76" t="str">
        <f>AppQt.Data!M$2</f>
        <v>Q1'10</v>
      </c>
      <c r="R5" s="76" t="str">
        <f>AppQt.Data!N$2</f>
        <v>Q2'10</v>
      </c>
      <c r="S5" s="76" t="str">
        <f>AppQt.Data!O$2</f>
        <v>Q3'10</v>
      </c>
      <c r="T5" s="76" t="str">
        <f>AppQt.Data!P$2</f>
        <v>Q4'10</v>
      </c>
      <c r="U5" s="76" t="str">
        <f>AppQt.Data!Q$2</f>
        <v>Q1'11</v>
      </c>
      <c r="V5" s="76" t="str">
        <f>AppQt.Data!R$2</f>
        <v>Q2'11</v>
      </c>
      <c r="W5" s="76" t="str">
        <f>AppQt.Data!S$2</f>
        <v>Q3'11</v>
      </c>
      <c r="X5" s="76" t="str">
        <f>AppQt.Data!T$2</f>
        <v>Q4'11</v>
      </c>
      <c r="Y5" s="76" t="str">
        <f>AppQt.Data!U$2</f>
        <v>Q1'12</v>
      </c>
      <c r="Z5" s="76" t="str">
        <f>AppQt.Data!V$2</f>
        <v>Q2'12</v>
      </c>
      <c r="AA5" s="76" t="str">
        <f>AppQt.Data!W$2</f>
        <v>Q3'12</v>
      </c>
      <c r="AB5" s="76" t="str">
        <f>AppQt.Data!X$2</f>
        <v>Q4'12</v>
      </c>
      <c r="AC5" s="76" t="str">
        <f>AppQt.Data!Y$2</f>
        <v>Q1'13</v>
      </c>
      <c r="AD5" s="76" t="str">
        <f>AppQt.Data!Z$2</f>
        <v>Q2'13</v>
      </c>
      <c r="AE5" s="76" t="str">
        <f>AppQt.Data!AA$2</f>
        <v>Q3'13</v>
      </c>
      <c r="AF5" s="76" t="str">
        <f>AppQt.Data!AB$2</f>
        <v>Q4'13</v>
      </c>
      <c r="AG5" s="76" t="str">
        <f>AppQt.Data!AC$2</f>
        <v>Q1'14</v>
      </c>
      <c r="AH5" s="76" t="str">
        <f>AppQt.Data!AD$2</f>
        <v>Q2'14</v>
      </c>
      <c r="AI5" s="76" t="str">
        <f>AppQt.Data!AE$2</f>
        <v>Q3'14</v>
      </c>
      <c r="AJ5" s="76" t="str">
        <f>AppQt.Data!AF$2</f>
        <v>Q4'14</v>
      </c>
      <c r="AK5" s="76" t="str">
        <f>AppQt.Data!AG$2</f>
        <v>Q1'15</v>
      </c>
      <c r="AL5" s="76" t="str">
        <f>AppQt.Data!AH$2</f>
        <v>Q2'15</v>
      </c>
      <c r="AM5" s="76" t="str">
        <f>AppQt.Data!AI$2</f>
        <v>Q3'15</v>
      </c>
      <c r="AN5" s="76" t="str">
        <f>AppQt.Data!AJ$2</f>
        <v>Q4'15</v>
      </c>
      <c r="AO5" s="76" t="str">
        <f>AppQt.Data!AK$2</f>
        <v>Q1'16</v>
      </c>
      <c r="AP5" s="76" t="str">
        <f>AppQt.Data!AL$2</f>
        <v>Q2'16</v>
      </c>
      <c r="AQ5" s="76" t="str">
        <f>AppQt.Data!AM$2</f>
        <v>Q3'16</v>
      </c>
      <c r="AR5" s="76" t="str">
        <f>AppQt.Data!AN$2</f>
        <v>Q4'16</v>
      </c>
      <c r="AS5" s="76" t="str">
        <f>AppQt.Data!AO$2</f>
        <v>Q1'17</v>
      </c>
      <c r="AT5" s="76" t="str">
        <f>AppQt.Data!AP$2</f>
        <v>Q2'17</v>
      </c>
      <c r="AU5" s="76" t="str">
        <f>AppQt.Data!AQ$2</f>
        <v>Q3'17</v>
      </c>
      <c r="AV5" s="76" t="str">
        <f>AppQt.Data!AR$2</f>
        <v>Q4'17</v>
      </c>
      <c r="AW5" s="76" t="str">
        <f>AppQt.Data!AS$2</f>
        <v>Q1'18</v>
      </c>
      <c r="AX5" s="76" t="str">
        <f>AppQt.Data!AT$2</f>
        <v>Q2'18</v>
      </c>
      <c r="AY5" s="76" t="str">
        <f>AppQt.Data!AU$2</f>
        <v>Q3'18</v>
      </c>
      <c r="AZ5" s="76" t="str">
        <f>AppQt.Data!AV$2</f>
        <v>Q4'18</v>
      </c>
      <c r="BA5" s="76" t="str">
        <f>AppQt.Data!AW$2</f>
        <v>Q1'19</v>
      </c>
      <c r="BB5" s="76" t="str">
        <f>AppQt.Data!AX$2</f>
        <v>Q2'19</v>
      </c>
      <c r="BC5" s="76" t="str">
        <f>AppQt.Data!AY$2</f>
        <v>Q3'19</v>
      </c>
      <c r="BD5" s="76" t="str">
        <f>AppQt.Data!AZ$2</f>
        <v>Q4'19</v>
      </c>
      <c r="BE5" s="76" t="str">
        <f>AppQt.Data!BA$2</f>
        <v>Q1'20</v>
      </c>
      <c r="BF5" s="76" t="str">
        <f>AppQt.Data!BB$2</f>
        <v>Q2'20</v>
      </c>
      <c r="BG5" s="76" t="str">
        <f>AppQt.Data!BC$2</f>
        <v>Q3'20</v>
      </c>
      <c r="BH5" s="76" t="str">
        <f>AppQt.Data!BD$2</f>
        <v>Q4'20</v>
      </c>
      <c r="BI5" s="76"/>
      <c r="BJ5" s="76" t="s">
        <v>12</v>
      </c>
    </row>
    <row r="6" spans="1:62" ht="13.8">
      <c r="A6" s="50"/>
      <c r="B6" s="86" t="s">
        <v>63</v>
      </c>
      <c r="C6" s="87">
        <f>IFERROR(IF($B$2="Tonnes",AppAn.Data!L47,(AppAn.Data!L47*ozton*AppAn.Data!L$6)/1000000),"-")</f>
        <v>661.65670656183181</v>
      </c>
      <c r="D6" s="87">
        <f>IFERROR(IF($B$2="Tonnes",AppAn.Data!M47,(AppAn.Data!M47*ozton*AppAn.Data!M$6)/1000000),"-")</f>
        <v>619.31126175185261</v>
      </c>
      <c r="E6" s="87">
        <f>IFERROR(IF($B$2="Tonnes",AppAn.Data!N47,(AppAn.Data!N47*ozton*AppAn.Data!N$6)/1000000),"-")</f>
        <v>595.16753270612003</v>
      </c>
      <c r="F6" s="87">
        <f>IFERROR(IF($B$2="Tonnes",AppAn.Data!O47,(AppAn.Data!O47*ozton*AppAn.Data!O$6)/1000000),"-")</f>
        <v>617.42978121961733</v>
      </c>
      <c r="G6" s="87">
        <f>IFERROR(IF($B$2="Tonnes",AppAn.Data!P47,(AppAn.Data!P47*ozton*AppAn.Data!P$6)/1000000),"-")</f>
        <v>627.49133060767122</v>
      </c>
      <c r="H6" s="87">
        <f>IFERROR(IF($B$2="Tonnes",AppAn.Data!Q47,(AppAn.Data!Q47*ozton*AppAn.Data!Q$6)/1000000),"-")</f>
        <v>662.29704032189329</v>
      </c>
      <c r="I6" s="87">
        <f>IFERROR(IF($B$2="Tonnes",AppAn.Data!R47,(AppAn.Data!R47*ozton*AppAn.Data!R$6)/1000000),"-")</f>
        <v>504.50877873973809</v>
      </c>
      <c r="J6" s="87">
        <f>IFERROR(IF($B$2="Tonnes",AppAn.Data!S47,(AppAn.Data!S47*ozton*AppAn.Data!S$6)/1000000),"-")</f>
        <v>601.90119398280206</v>
      </c>
      <c r="K6" s="87">
        <f>IFERROR(IF($B$2="Tonnes",AppAn.Data!T47,(AppAn.Data!T47*ozton*AppAn.Data!T$6)/1000000),"-")</f>
        <v>598.00563827814119</v>
      </c>
      <c r="L6" s="87">
        <f>IFERROR(IF($B$2="Tonnes",AppAn.Data!U47,(AppAn.Data!U47*ozton*AppAn.Data!U$6)/1000000),"-")</f>
        <v>544.62566415173626</v>
      </c>
      <c r="M6" s="87">
        <f>IFERROR(IF($B$2="Tonnes",AppAn.Data!V47,(AppAn.Data!V47*ozton*AppAn.Data!V$6)/1000000),"-")</f>
        <v>315.92637130472451</v>
      </c>
      <c r="N6" s="88" t="str">
        <f>IF(O6&lt;0,$A$2,IF(O6&gt;0,$A$1,"-"))</f>
        <v>▼</v>
      </c>
      <c r="O6" s="129">
        <f t="shared" ref="O6:O39" si="0">IF(AND(M6&gt;0,L6&gt;0),(M6/L6-1)*100,"-")</f>
        <v>-41.992015415434892</v>
      </c>
      <c r="P6" s="50"/>
      <c r="Q6" s="87">
        <f>IFERROR(IF($B$2="Tonnes",AppQt.Data!M72,(AppQt.Data!M72*ozton*AppQt.Data!M$7)/1000000),"-")</f>
        <v>190.86518726172773</v>
      </c>
      <c r="R6" s="87">
        <f>IFERROR(IF($B$2="Tonnes",AppQt.Data!N72,(AppQt.Data!N72*ozton*AppQt.Data!N$7)/1000000),"-")</f>
        <v>117.27024530928182</v>
      </c>
      <c r="S6" s="87">
        <f>IFERROR(IF($B$2="Tonnes",AppQt.Data!O72,(AppQt.Data!O72*ozton*AppQt.Data!O$7)/1000000),"-")</f>
        <v>166.61232100456573</v>
      </c>
      <c r="T6" s="87">
        <f>IFERROR(IF($B$2="Tonnes",AppQt.Data!P72,(AppQt.Data!P72*ozton*AppQt.Data!P$7)/1000000),"-")</f>
        <v>186.90895298625648</v>
      </c>
      <c r="U6" s="87">
        <f>IFERROR(IF($B$2="Tonnes",AppQt.Data!Q72,(AppQt.Data!Q72*ozton*AppQt.Data!Q$7)/1000000),"-")</f>
        <v>198.75967692652551</v>
      </c>
      <c r="V6" s="87">
        <f>IFERROR(IF($B$2="Tonnes",AppQt.Data!R72,(AppQt.Data!R72*ozton*AppQt.Data!R$7)/1000000),"-")</f>
        <v>179.78178544067305</v>
      </c>
      <c r="W6" s="87">
        <f>IFERROR(IF($B$2="Tonnes",AppQt.Data!S72,(AppQt.Data!S72*ozton*AppQt.Data!S$7)/1000000),"-")</f>
        <v>127.0322309722761</v>
      </c>
      <c r="X6" s="87">
        <f>IFERROR(IF($B$2="Tonnes",AppQt.Data!T72,(AppQt.Data!T72*ozton*AppQt.Data!T$7)/1000000),"-")</f>
        <v>113.73756841237801</v>
      </c>
      <c r="Y6" s="87">
        <f>IFERROR(IF($B$2="Tonnes",AppQt.Data!U72,(AppQt.Data!U72*ozton*AppQt.Data!U$7)/1000000),"-")</f>
        <v>147.52604278294368</v>
      </c>
      <c r="Z6" s="87">
        <f>IFERROR(IF($B$2="Tonnes",AppQt.Data!V72,(AppQt.Data!V72*ozton*AppQt.Data!V$7)/1000000),"-")</f>
        <v>133.8356787238273</v>
      </c>
      <c r="AA6" s="87">
        <f>IFERROR(IF($B$2="Tonnes",AppQt.Data!W72,(AppQt.Data!W72*ozton*AppQt.Data!W$7)/1000000),"-")</f>
        <v>147.19689776680727</v>
      </c>
      <c r="AB6" s="87">
        <f>IFERROR(IF($B$2="Tonnes",AppQt.Data!X72,(AppQt.Data!X72*ozton*AppQt.Data!X$7)/1000000),"-")</f>
        <v>166.60891343254167</v>
      </c>
      <c r="AC6" s="87">
        <f>IFERROR(IF($B$2="Tonnes",AppQt.Data!Y72,(AppQt.Data!Y72*ozton*AppQt.Data!Y$7)/1000000),"-")</f>
        <v>144.65052104445505</v>
      </c>
      <c r="AD6" s="87">
        <f>IFERROR(IF($B$2="Tonnes",AppQt.Data!Z72,(AppQt.Data!Z72*ozton*AppQt.Data!Z$7)/1000000),"-")</f>
        <v>188.53390171165518</v>
      </c>
      <c r="AE6" s="87">
        <f>IFERROR(IF($B$2="Tonnes",AppQt.Data!AA72,(AppQt.Data!AA72*ozton*AppQt.Data!AA$7)/1000000),"-")</f>
        <v>146.16233246560444</v>
      </c>
      <c r="AF6" s="87">
        <f>IFERROR(IF($B$2="Tonnes",AppQt.Data!AB72,(AppQt.Data!AB72*ozton*AppQt.Data!AB$7)/1000000),"-")</f>
        <v>138.08302599790261</v>
      </c>
      <c r="AG6" s="87">
        <f>IFERROR(IF($B$2="Tonnes",AppQt.Data!AC72,(AppQt.Data!AC72*ozton*AppQt.Data!AC$7)/1000000),"-")</f>
        <v>123.68849937180565</v>
      </c>
      <c r="AH6" s="87">
        <f>IFERROR(IF($B$2="Tonnes",AppQt.Data!AD72,(AppQt.Data!AD72*ozton*AppQt.Data!AD$7)/1000000),"-")</f>
        <v>151.56657694526021</v>
      </c>
      <c r="AI6" s="87">
        <f>IFERROR(IF($B$2="Tonnes",AppQt.Data!AE72,(AppQt.Data!AE72*ozton*AppQt.Data!AE$7)/1000000),"-")</f>
        <v>183.08347948089079</v>
      </c>
      <c r="AJ6" s="87">
        <f>IFERROR(IF($B$2="Tonnes",AppQt.Data!AF72,(AppQt.Data!AF72*ozton*AppQt.Data!AF$7)/1000000),"-")</f>
        <v>169.15277480971457</v>
      </c>
      <c r="AK6" s="87">
        <f>IFERROR(IF($B$2="Tonnes",AppQt.Data!AG72,(AppQt.Data!AG72*ozton*AppQt.Data!AG$7)/1000000),"-")</f>
        <v>150.70482133800485</v>
      </c>
      <c r="AL6" s="87">
        <f>IFERROR(IF($B$2="Tonnes",AppQt.Data!AH72,(AppQt.Data!AH72*ozton*AppQt.Data!AH$7)/1000000),"-")</f>
        <v>121.47015904540478</v>
      </c>
      <c r="AM6" s="87">
        <f>IFERROR(IF($B$2="Tonnes",AppQt.Data!AI72,(AppQt.Data!AI72*ozton*AppQt.Data!AI$7)/1000000),"-")</f>
        <v>214.13879867766045</v>
      </c>
      <c r="AN6" s="87">
        <f>IFERROR(IF($B$2="Tonnes",AppQt.Data!AJ72,(AppQt.Data!AJ72*ozton*AppQt.Data!AJ$7)/1000000),"-")</f>
        <v>175.98326126082318</v>
      </c>
      <c r="AO6" s="87">
        <f>IFERROR(IF($B$2="Tonnes",AppQt.Data!AK72,(AppQt.Data!AK72*ozton*AppQt.Data!AK$7)/1000000),"-")</f>
        <v>79.777117136462749</v>
      </c>
      <c r="AP6" s="87">
        <f>IFERROR(IF($B$2="Tonnes",AppQt.Data!AL72,(AppQt.Data!AL72*ozton*AppQt.Data!AL$7)/1000000),"-")</f>
        <v>89.838518822237376</v>
      </c>
      <c r="AQ6" s="87">
        <f>IFERROR(IF($B$2="Tonnes",AppQt.Data!AM72,(AppQt.Data!AM72*ozton*AppQt.Data!AM$7)/1000000),"-")</f>
        <v>152.69484303324532</v>
      </c>
      <c r="AR6" s="87">
        <f>IFERROR(IF($B$2="Tonnes",AppQt.Data!AN72,(AppQt.Data!AN72*ozton*AppQt.Data!AN$7)/1000000),"-")</f>
        <v>182.19829974779267</v>
      </c>
      <c r="AS6" s="87">
        <f>IFERROR(IF($B$2="Tonnes",AppQt.Data!AO72,(AppQt.Data!AO72*ozton*AppQt.Data!AO$7)/1000000),"-")</f>
        <v>123.72511020516356</v>
      </c>
      <c r="AT6" s="87">
        <f>IFERROR(IF($B$2="Tonnes",AppQt.Data!AP72,(AppQt.Data!AP72*ozton*AppQt.Data!AP$7)/1000000),"-")</f>
        <v>160.95005276780358</v>
      </c>
      <c r="AU6" s="87">
        <f>IFERROR(IF($B$2="Tonnes",AppQt.Data!AQ72,(AppQt.Data!AQ72*ozton*AppQt.Data!AQ$7)/1000000),"-")</f>
        <v>134.79821424274854</v>
      </c>
      <c r="AV6" s="87">
        <f>IFERROR(IF($B$2="Tonnes",AppQt.Data!AR72,(AppQt.Data!AR72*ozton*AppQt.Data!AR$7)/1000000),"-")</f>
        <v>182.42781676708637</v>
      </c>
      <c r="AW6" s="87">
        <f>IFERROR(IF($B$2="Tonnes",AppQt.Data!AS72,(AppQt.Data!AS72*ozton*AppQt.Data!AS$7)/1000000),"-")</f>
        <v>119.2043261082341</v>
      </c>
      <c r="AX6" s="87">
        <f>IFERROR(IF($B$2="Tonnes",AppQt.Data!AT72,(AppQt.Data!AT72*ozton*AppQt.Data!AT$7)/1000000),"-")</f>
        <v>149.94356069198909</v>
      </c>
      <c r="AY6" s="87">
        <f>IFERROR(IF($B$2="Tonnes",AppQt.Data!AU72,(AppQt.Data!AU72*ozton*AppQt.Data!AU$7)/1000000),"-")</f>
        <v>148.78774380416081</v>
      </c>
      <c r="AZ6" s="87">
        <f>IFERROR(IF($B$2="Tonnes",AppQt.Data!AV72,(AppQt.Data!AV72*ozton*AppQt.Data!AV$7)/1000000),"-")</f>
        <v>180.0700076737572</v>
      </c>
      <c r="BA6" s="87">
        <f>IFERROR(IF($B$2="Tonnes",AppQt.Data!AW72,(AppQt.Data!AW72*ozton*AppQt.Data!AW$7)/1000000),"-")</f>
        <v>125.41784433676347</v>
      </c>
      <c r="BB6" s="87">
        <f>IFERROR(IF($B$2="Tonnes",AppQt.Data!AX72,(AppQt.Data!AX72*ozton*AppQt.Data!AX$7)/1000000),"-")</f>
        <v>168.64313127578745</v>
      </c>
      <c r="BC6" s="87">
        <f>IFERROR(IF($B$2="Tonnes",AppQt.Data!AY72,(AppQt.Data!AY72*ozton*AppQt.Data!AY$7)/1000000),"-")</f>
        <v>101.56630420270452</v>
      </c>
      <c r="BD6" s="87">
        <f>IFERROR(IF($B$2="Tonnes",AppQt.Data!AZ72,(AppQt.Data!AZ72*ozton*AppQt.Data!AZ$7)/1000000),"-")</f>
        <v>148.99838433648088</v>
      </c>
      <c r="BE6" s="87">
        <f>IFERROR(IF($B$2="Tonnes",AppQt.Data!BA72,(AppQt.Data!BA72*ozton*AppQt.Data!BA$7)/1000000),"-")</f>
        <v>73.854687933646261</v>
      </c>
      <c r="BF6" s="87">
        <f>IFERROR(IF($B$2="Tonnes",AppQt.Data!BB72,(AppQt.Data!BB72*ozton*AppQt.Data!BB$7)/1000000),"-")</f>
        <v>43.974826558568118</v>
      </c>
      <c r="BG6" s="87">
        <f>IFERROR(IF($B$2="Tonnes",AppQt.Data!BC72,(AppQt.Data!BC72*ozton*AppQt.Data!BC$7)/1000000),"-")</f>
        <v>60.795732737081813</v>
      </c>
      <c r="BH6" s="87">
        <f>IFERROR(IF($B$2="Tonnes",AppQt.Data!BD72,(AppQt.Data!BD72*ozton*AppQt.Data!BD$7)/1000000),"-")</f>
        <v>137.30112407542836</v>
      </c>
      <c r="BI6" s="88" t="str">
        <f>IF(BJ6&lt;0,$A$2,IF(BJ6&gt;0,$A$1,"-"))</f>
        <v>▼</v>
      </c>
      <c r="BJ6" s="129">
        <f t="shared" ref="BJ6:BJ39" si="1">IF(AND(ISNUMBER(BH6),ISNUMBER(BD6),BH6&gt;0,BD6&gt;0,(BH6/BD6-1)*100&lt;300),(BH6/BD6-1)*100,IF(AND(ISNUMBER(BH6),ISNUMBER(BD6),BH6&gt;0,BD6&gt;0,(BH6/BD6-1)*100&gt;300),"&gt;300","-"))</f>
        <v>-7.8505953693006276</v>
      </c>
    </row>
    <row r="7" spans="1:62" ht="13.8">
      <c r="A7" s="50"/>
      <c r="B7" s="90" t="s">
        <v>64</v>
      </c>
      <c r="C7" s="87">
        <f>IFERROR(IF($B$2="Tonnes",AppAn.Data!L48,(AppAn.Data!L48*ozton*AppAn.Data!L$6)/1000000),"-")</f>
        <v>26.473250137262077</v>
      </c>
      <c r="D7" s="87">
        <f>IFERROR(IF($B$2="Tonnes",AppAn.Data!M48,(AppAn.Data!M48*ozton*AppAn.Data!M$6)/1000000),"-")</f>
        <v>24.20401820255767</v>
      </c>
      <c r="E7" s="87">
        <f>IFERROR(IF($B$2="Tonnes",AppAn.Data!N48,(AppAn.Data!N48*ozton*AppAn.Data!N$6)/1000000),"-")</f>
        <v>26.14634799399116</v>
      </c>
      <c r="F7" s="87">
        <f>IFERROR(IF($B$2="Tonnes",AppAn.Data!O48,(AppAn.Data!O48*ozton*AppAn.Data!O$6)/1000000),"-")</f>
        <v>23.331891202885004</v>
      </c>
      <c r="G7" s="87">
        <f>IFERROR(IF($B$2="Tonnes",AppAn.Data!P48,(AppAn.Data!P48*ozton*AppAn.Data!P$6)/1000000),"-")</f>
        <v>21.849328195230392</v>
      </c>
      <c r="H7" s="87">
        <f>IFERROR(IF($B$2="Tonnes",AppAn.Data!Q48,(AppAn.Data!Q48*ozton*AppAn.Data!Q$6)/1000000),"-")</f>
        <v>23.173513572089732</v>
      </c>
      <c r="I7" s="87">
        <f>IFERROR(IF($B$2="Tonnes",AppAn.Data!R48,(AppAn.Data!R48*ozton*AppAn.Data!R$6)/1000000),"-")</f>
        <v>26.219005596801534</v>
      </c>
      <c r="J7" s="87">
        <f>IFERROR(IF($B$2="Tonnes",AppAn.Data!S48,(AppAn.Data!S48*ozton*AppAn.Data!S$6)/1000000),"-")</f>
        <v>28.066187614775341</v>
      </c>
      <c r="K7" s="87">
        <f>IFERROR(IF($B$2="Tonnes",AppAn.Data!T48,(AppAn.Data!T48*ozton*AppAn.Data!T$6)/1000000),"-")</f>
        <v>25.389562640784618</v>
      </c>
      <c r="L7" s="87">
        <f>IFERROR(IF($B$2="Tonnes",AppAn.Data!U48,(AppAn.Data!U48*ozton*AppAn.Data!U$6)/1000000),"-")</f>
        <v>23.791199898743386</v>
      </c>
      <c r="M7" s="87">
        <f>IFERROR(IF($B$2="Tonnes",AppAn.Data!V48,(AppAn.Data!V48*ozton*AppAn.Data!V$6)/1000000),"-")</f>
        <v>16.824540708264678</v>
      </c>
      <c r="N7" s="88" t="str">
        <f t="shared" ref="N7:N45" si="2">IF(O7&lt;0,$A$2,IF(O7&gt;0,$A$1,"-"))</f>
        <v>▼</v>
      </c>
      <c r="O7" s="129">
        <f t="shared" si="0"/>
        <v>-29.28250454003657</v>
      </c>
      <c r="P7" s="50"/>
      <c r="Q7" s="87">
        <f>IFERROR(IF($B$2="Tonnes",AppQt.Data!M73,(AppQt.Data!M73*ozton*AppQt.Data!M$7)/1000000),"-")</f>
        <v>9.27108116764275</v>
      </c>
      <c r="R7" s="87">
        <f>IFERROR(IF($B$2="Tonnes",AppQt.Data!N73,(AppQt.Data!N73*ozton*AppQt.Data!N$7)/1000000),"-")</f>
        <v>6.0493882686676423</v>
      </c>
      <c r="S7" s="87">
        <f>IFERROR(IF($B$2="Tonnes",AppQt.Data!O73,(AppQt.Data!O73*ozton*AppQt.Data!O$7)/1000000),"-")</f>
        <v>6.6161042734260604</v>
      </c>
      <c r="T7" s="87">
        <f>IFERROR(IF($B$2="Tonnes",AppQt.Data!P73,(AppQt.Data!P73*ozton*AppQt.Data!P$7)/1000000),"-")</f>
        <v>4.5366764275256219</v>
      </c>
      <c r="U7" s="87">
        <f>IFERROR(IF($B$2="Tonnes",AppQt.Data!Q73,(AppQt.Data!Q73*ozton*AppQt.Data!Q$7)/1000000),"-")</f>
        <v>9.4862619531349957</v>
      </c>
      <c r="V7" s="87">
        <f>IFERROR(IF($B$2="Tonnes",AppQt.Data!R73,(AppQt.Data!R73*ozton*AppQt.Data!R$7)/1000000),"-")</f>
        <v>5.697762929267272</v>
      </c>
      <c r="W7" s="87">
        <f>IFERROR(IF($B$2="Tonnes",AppQt.Data!S73,(AppQt.Data!S73*ozton*AppQt.Data!S$7)/1000000),"-")</f>
        <v>5.2335985415660051</v>
      </c>
      <c r="X7" s="87">
        <f>IFERROR(IF($B$2="Tonnes",AppQt.Data!T73,(AppQt.Data!T73*ozton*AppQt.Data!T$7)/1000000),"-")</f>
        <v>3.7863947785893965</v>
      </c>
      <c r="Y7" s="87">
        <f>IFERROR(IF($B$2="Tonnes",AppQt.Data!U73,(AppQt.Data!U73*ozton*AppQt.Data!U$7)/1000000),"-")</f>
        <v>8.8621702730506833</v>
      </c>
      <c r="Z7" s="87">
        <f>IFERROR(IF($B$2="Tonnes",AppQt.Data!V73,(AppQt.Data!V73*ozton*AppQt.Data!V$7)/1000000),"-")</f>
        <v>5.7721318180027339</v>
      </c>
      <c r="AA7" s="87">
        <f>IFERROR(IF($B$2="Tonnes",AppQt.Data!W73,(AppQt.Data!W73*ozton*AppQt.Data!W$7)/1000000),"-")</f>
        <v>5.9497164554967155</v>
      </c>
      <c r="AB7" s="87">
        <f>IFERROR(IF($B$2="Tonnes",AppQt.Data!X73,(AppQt.Data!X73*ozton*AppQt.Data!X$7)/1000000),"-")</f>
        <v>5.5623294474410265</v>
      </c>
      <c r="AC7" s="87">
        <f>IFERROR(IF($B$2="Tonnes",AppQt.Data!Y73,(AppQt.Data!Y73*ozton*AppQt.Data!Y$7)/1000000),"-")</f>
        <v>6.016551131770413</v>
      </c>
      <c r="AD7" s="87">
        <f>IFERROR(IF($B$2="Tonnes",AppQt.Data!Z73,(AppQt.Data!Z73*ozton*AppQt.Data!Z$7)/1000000),"-")</f>
        <v>6.8076462206952302</v>
      </c>
      <c r="AE7" s="87">
        <f>IFERROR(IF($B$2="Tonnes",AppQt.Data!AA73,(AppQt.Data!AA73*ozton*AppQt.Data!AA$7)/1000000),"-")</f>
        <v>5.1500911826748181</v>
      </c>
      <c r="AF7" s="87">
        <f>IFERROR(IF($B$2="Tonnes",AppQt.Data!AB73,(AppQt.Data!AB73*ozton*AppQt.Data!AB$7)/1000000),"-")</f>
        <v>5.3576026677445432</v>
      </c>
      <c r="AG7" s="87">
        <f>IFERROR(IF($B$2="Tonnes",AppQt.Data!AC73,(AppQt.Data!AC73*ozton*AppQt.Data!AC$7)/1000000),"-")</f>
        <v>4.17485173807599</v>
      </c>
      <c r="AH7" s="87">
        <f>IFERROR(IF($B$2="Tonnes",AppQt.Data!AD73,(AppQt.Data!AD73*ozton*AppQt.Data!AD$7)/1000000),"-")</f>
        <v>6.0737194644300736</v>
      </c>
      <c r="AI7" s="87">
        <f>IFERROR(IF($B$2="Tonnes",AppQt.Data!AE73,(AppQt.Data!AE73*ozton*AppQt.Data!AE$7)/1000000),"-")</f>
        <v>5.514184215844784</v>
      </c>
      <c r="AJ7" s="87">
        <f>IFERROR(IF($B$2="Tonnes",AppQt.Data!AF73,(AppQt.Data!AF73*ozton*AppQt.Data!AF$7)/1000000),"-")</f>
        <v>6.0865727768795459</v>
      </c>
      <c r="AK7" s="87">
        <f>IFERROR(IF($B$2="Tonnes",AppQt.Data!AG73,(AppQt.Data!AG73*ozton*AppQt.Data!AG$7)/1000000),"-")</f>
        <v>5.3167399757477769</v>
      </c>
      <c r="AL7" s="87">
        <f>IFERROR(IF($B$2="Tonnes",AppQt.Data!AH73,(AppQt.Data!AH73*ozton*AppQt.Data!AH$7)/1000000),"-")</f>
        <v>5.3626236029708974</v>
      </c>
      <c r="AM7" s="87">
        <f>IFERROR(IF($B$2="Tonnes",AppQt.Data!AI73,(AppQt.Data!AI73*ozton*AppQt.Data!AI$7)/1000000),"-")</f>
        <v>5.9168985319320919</v>
      </c>
      <c r="AN7" s="87">
        <f>IFERROR(IF($B$2="Tonnes",AppQt.Data!AJ73,(AppQt.Data!AJ73*ozton*AppQt.Data!AJ$7)/1000000),"-")</f>
        <v>6.5772514614389648</v>
      </c>
      <c r="AO7" s="87">
        <f>IFERROR(IF($B$2="Tonnes",AppQt.Data!AK73,(AppQt.Data!AK73*ozton*AppQt.Data!AK$7)/1000000),"-")</f>
        <v>6.4334790182700088</v>
      </c>
      <c r="AP7" s="87">
        <f>IFERROR(IF($B$2="Tonnes",AppQt.Data!AL73,(AppQt.Data!AL73*ozton*AppQt.Data!AL$7)/1000000),"-")</f>
        <v>6.1760728850343565</v>
      </c>
      <c r="AQ7" s="87">
        <f>IFERROR(IF($B$2="Tonnes",AppQt.Data!AM73,(AppQt.Data!AM73*ozton*AppQt.Data!AM$7)/1000000),"-")</f>
        <v>6.3669320566855294</v>
      </c>
      <c r="AR7" s="87">
        <f>IFERROR(IF($B$2="Tonnes",AppQt.Data!AN73,(AppQt.Data!AN73*ozton*AppQt.Data!AN$7)/1000000),"-")</f>
        <v>7.2425216368116407</v>
      </c>
      <c r="AS7" s="87">
        <f>IFERROR(IF($B$2="Tonnes",AppQt.Data!AO73,(AppQt.Data!AO73*ozton*AppQt.Data!AO$7)/1000000),"-")</f>
        <v>6.5891485986354077</v>
      </c>
      <c r="AT7" s="87">
        <f>IFERROR(IF($B$2="Tonnes",AppQt.Data!AP73,(AppQt.Data!AP73*ozton*AppQt.Data!AP$7)/1000000),"-")</f>
        <v>6.8067350862065474</v>
      </c>
      <c r="AU7" s="87">
        <f>IFERROR(IF($B$2="Tonnes",AppQt.Data!AQ73,(AppQt.Data!AQ73*ozton*AppQt.Data!AQ$7)/1000000),"-")</f>
        <v>6.441848244801939</v>
      </c>
      <c r="AV7" s="87">
        <f>IFERROR(IF($B$2="Tonnes",AppQt.Data!AR73,(AppQt.Data!AR73*ozton*AppQt.Data!AR$7)/1000000),"-")</f>
        <v>8.228455685131447</v>
      </c>
      <c r="AW7" s="87">
        <f>IFERROR(IF($B$2="Tonnes",AppQt.Data!AS73,(AppQt.Data!AS73*ozton*AppQt.Data!AS$7)/1000000),"-")</f>
        <v>6.906389000539888</v>
      </c>
      <c r="AX7" s="87">
        <f>IFERROR(IF($B$2="Tonnes",AppQt.Data!AT73,(AppQt.Data!AT73*ozton*AppQt.Data!AT$7)/1000000),"-")</f>
        <v>6.0060615775858937</v>
      </c>
      <c r="AY7" s="87">
        <f>IFERROR(IF($B$2="Tonnes",AppQt.Data!AU73,(AppQt.Data!AU73*ozton*AppQt.Data!AU$7)/1000000),"-")</f>
        <v>5.727663420321746</v>
      </c>
      <c r="AZ7" s="87">
        <f>IFERROR(IF($B$2="Tonnes",AppQt.Data!AV73,(AppQt.Data!AV73*ozton*AppQt.Data!AV$7)/1000000),"-")</f>
        <v>6.7494486423370903</v>
      </c>
      <c r="BA7" s="87">
        <f>IFERROR(IF($B$2="Tonnes",AppQt.Data!AW73,(AppQt.Data!AW73*ozton*AppQt.Data!AW$7)/1000000),"-")</f>
        <v>7.8530279005938768</v>
      </c>
      <c r="BB7" s="87">
        <f>IFERROR(IF($B$2="Tonnes",AppQt.Data!AX73,(AppQt.Data!AX73*ozton*AppQt.Data!AX$7)/1000000),"-")</f>
        <v>5.5324554198273033</v>
      </c>
      <c r="BC7" s="87">
        <f>IFERROR(IF($B$2="Tonnes",AppQt.Data!AY73,(AppQt.Data!AY73*ozton*AppQt.Data!AY$7)/1000000),"-")</f>
        <v>4.5466307362573977</v>
      </c>
      <c r="BD7" s="87">
        <f>IFERROR(IF($B$2="Tonnes",AppQt.Data!AZ73,(AppQt.Data!AZ73*ozton*AppQt.Data!AZ$7)/1000000),"-")</f>
        <v>5.8590858420648075</v>
      </c>
      <c r="BE7" s="87">
        <f>IFERROR(IF($B$2="Tonnes",AppQt.Data!BA73,(AppQt.Data!BA73*ozton*AppQt.Data!BA$7)/1000000),"-")</f>
        <v>7.0662765055641827</v>
      </c>
      <c r="BF7" s="87">
        <f>IFERROR(IF($B$2="Tonnes",AppQt.Data!BB73,(AppQt.Data!BB73*ozton*AppQt.Data!BB$7)/1000000),"-")</f>
        <v>1.265463854956826</v>
      </c>
      <c r="BG7" s="87">
        <f>IFERROR(IF($B$2="Tonnes",AppQt.Data!BC73,(AppQt.Data!BC73*ozton*AppQt.Data!BC$7)/1000000),"-")</f>
        <v>3.579911125818787</v>
      </c>
      <c r="BH7" s="87">
        <f>IFERROR(IF($B$2="Tonnes",AppQt.Data!BD73,(AppQt.Data!BD73*ozton*AppQt.Data!BD$7)/1000000),"-")</f>
        <v>4.9128892219248836</v>
      </c>
      <c r="BI7" s="88" t="str">
        <f t="shared" ref="BI7:BI45" si="3">IF(BJ7&lt;0,$A$2,IF(BJ7&gt;0,$A$1,"-"))</f>
        <v>▼</v>
      </c>
      <c r="BJ7" s="129">
        <f t="shared" si="1"/>
        <v>-16.149219274904393</v>
      </c>
    </row>
    <row r="8" spans="1:62" ht="13.8">
      <c r="A8" s="50"/>
      <c r="B8" s="86" t="s">
        <v>134</v>
      </c>
      <c r="C8" s="87">
        <f>IFERROR(IF($B$2="Tonnes",AppAn.Data!L49,(AppAn.Data!L49*ozton*AppAn.Data!L$6)/1000000),"-")</f>
        <v>0</v>
      </c>
      <c r="D8" s="87">
        <f>IFERROR(IF($B$2="Tonnes",AppAn.Data!M49,(AppAn.Data!M49*ozton*AppAn.Data!M$6)/1000000),"-")</f>
        <v>0</v>
      </c>
      <c r="E8" s="87">
        <f>IFERROR(IF($B$2="Tonnes",AppAn.Data!N49,(AppAn.Data!N49*ozton*AppAn.Data!N$6)/1000000),"-")</f>
        <v>0</v>
      </c>
      <c r="F8" s="87">
        <f>IFERROR(IF($B$2="Tonnes",AppAn.Data!O49,(AppAn.Data!O49*ozton*AppAn.Data!O$6)/1000000),"-")</f>
        <v>0</v>
      </c>
      <c r="G8" s="87">
        <f>IFERROR(IF($B$2="Tonnes",AppAn.Data!P49,(AppAn.Data!P49*ozton*AppAn.Data!P$6)/1000000),"-")</f>
        <v>9.1224999999999987</v>
      </c>
      <c r="H8" s="87">
        <f>IFERROR(IF($B$2="Tonnes",AppAn.Data!Q49,(AppAn.Data!Q49*ozton*AppAn.Data!Q$6)/1000000),"-")</f>
        <v>10.66085</v>
      </c>
      <c r="I8" s="87">
        <f>IFERROR(IF($B$2="Tonnes",AppAn.Data!R49,(AppAn.Data!R49*ozton*AppAn.Data!R$6)/1000000),"-")</f>
        <v>10.471097299999997</v>
      </c>
      <c r="J8" s="87">
        <f>IFERROR(IF($B$2="Tonnes",AppAn.Data!S49,(AppAn.Data!S49*ozton*AppAn.Data!S$6)/1000000),"-")</f>
        <v>11.181414629999999</v>
      </c>
      <c r="K8" s="87">
        <f>IFERROR(IF($B$2="Tonnes",AppAn.Data!T49,(AppAn.Data!T49*ozton*AppAn.Data!T$6)/1000000),"-")</f>
        <v>9.6047718610000015</v>
      </c>
      <c r="L8" s="87">
        <f>IFERROR(IF($B$2="Tonnes",AppAn.Data!U49,(AppAn.Data!U49*ozton*AppAn.Data!U$6)/1000000),"-")</f>
        <v>7.8870487193700001</v>
      </c>
      <c r="M8" s="87">
        <f>IFERROR(IF($B$2="Tonnes",AppAn.Data!V49,(AppAn.Data!V49*ozton*AppAn.Data!V$6)/1000000),"-")</f>
        <v>4.2723289511385003</v>
      </c>
      <c r="N8" s="88" t="str">
        <f t="shared" si="2"/>
        <v>▼</v>
      </c>
      <c r="O8" s="129">
        <f t="shared" si="0"/>
        <v>-45.831082028871194</v>
      </c>
      <c r="P8" s="50"/>
      <c r="Q8" s="87">
        <f>IFERROR(IF($B$2="Tonnes",AppQt.Data!M74,(AppQt.Data!M74*ozton*AppQt.Data!M$7)/1000000),"-")</f>
        <v>0</v>
      </c>
      <c r="R8" s="87">
        <f>IFERROR(IF($B$2="Tonnes",AppQt.Data!N74,(AppQt.Data!N74*ozton*AppQt.Data!N$7)/1000000),"-")</f>
        <v>0</v>
      </c>
      <c r="S8" s="87">
        <f>IFERROR(IF($B$2="Tonnes",AppQt.Data!O74,(AppQt.Data!O74*ozton*AppQt.Data!O$7)/1000000),"-")</f>
        <v>0</v>
      </c>
      <c r="T8" s="87">
        <f>IFERROR(IF($B$2="Tonnes",AppQt.Data!P74,(AppQt.Data!P74*ozton*AppQt.Data!P$7)/1000000),"-")</f>
        <v>0</v>
      </c>
      <c r="U8" s="87">
        <f>IFERROR(IF($B$2="Tonnes",AppQt.Data!Q74,(AppQt.Data!Q74*ozton*AppQt.Data!Q$7)/1000000),"-")</f>
        <v>0</v>
      </c>
      <c r="V8" s="87">
        <f>IFERROR(IF($B$2="Tonnes",AppQt.Data!R74,(AppQt.Data!R74*ozton*AppQt.Data!R$7)/1000000),"-")</f>
        <v>0</v>
      </c>
      <c r="W8" s="87">
        <f>IFERROR(IF($B$2="Tonnes",AppQt.Data!S74,(AppQt.Data!S74*ozton*AppQt.Data!S$7)/1000000),"-")</f>
        <v>0</v>
      </c>
      <c r="X8" s="87">
        <f>IFERROR(IF($B$2="Tonnes",AppQt.Data!T74,(AppQt.Data!T74*ozton*AppQt.Data!T$7)/1000000),"-")</f>
        <v>0</v>
      </c>
      <c r="Y8" s="87">
        <f>IFERROR(IF($B$2="Tonnes",AppQt.Data!U74,(AppQt.Data!U74*ozton*AppQt.Data!U$7)/1000000),"-")</f>
        <v>0</v>
      </c>
      <c r="Z8" s="87">
        <f>IFERROR(IF($B$2="Tonnes",AppQt.Data!V74,(AppQt.Data!V74*ozton*AppQt.Data!V$7)/1000000),"-")</f>
        <v>0</v>
      </c>
      <c r="AA8" s="87">
        <f>IFERROR(IF($B$2="Tonnes",AppQt.Data!W74,(AppQt.Data!W74*ozton*AppQt.Data!W$7)/1000000),"-")</f>
        <v>0</v>
      </c>
      <c r="AB8" s="87">
        <f>IFERROR(IF($B$2="Tonnes",AppQt.Data!X74,(AppQt.Data!X74*ozton*AppQt.Data!X$7)/1000000),"-")</f>
        <v>0</v>
      </c>
      <c r="AC8" s="87">
        <f>IFERROR(IF($B$2="Tonnes",AppQt.Data!Y74,(AppQt.Data!Y74*ozton*AppQt.Data!Y$7)/1000000),"-")</f>
        <v>0</v>
      </c>
      <c r="AD8" s="87">
        <f>IFERROR(IF($B$2="Tonnes",AppQt.Data!Z74,(AppQt.Data!Z74*ozton*AppQt.Data!Z$7)/1000000),"-")</f>
        <v>0</v>
      </c>
      <c r="AE8" s="87">
        <f>IFERROR(IF($B$2="Tonnes",AppQt.Data!AA74,(AppQt.Data!AA74*ozton*AppQt.Data!AA$7)/1000000),"-")</f>
        <v>0</v>
      </c>
      <c r="AF8" s="87">
        <f>IFERROR(IF($B$2="Tonnes",AppQt.Data!AB74,(AppQt.Data!AB74*ozton*AppQt.Data!AB$7)/1000000),"-")</f>
        <v>0</v>
      </c>
      <c r="AG8" s="87">
        <f>IFERROR(IF($B$2="Tonnes",AppQt.Data!AC74,(AppQt.Data!AC74*ozton*AppQt.Data!AC$7)/1000000),"-")</f>
        <v>2.6824999999999997</v>
      </c>
      <c r="AH8" s="87">
        <f>IFERROR(IF($B$2="Tonnes",AppQt.Data!AD74,(AppQt.Data!AD74*ozton*AppQt.Data!AD$7)/1000000),"-")</f>
        <v>2.7679999999999998</v>
      </c>
      <c r="AI8" s="87">
        <f>IFERROR(IF($B$2="Tonnes",AppQt.Data!AE74,(AppQt.Data!AE74*ozton*AppQt.Data!AE$7)/1000000),"-")</f>
        <v>1.911</v>
      </c>
      <c r="AJ8" s="87">
        <f>IFERROR(IF($B$2="Tonnes",AppQt.Data!AF74,(AppQt.Data!AF74*ozton*AppQt.Data!AF$7)/1000000),"-")</f>
        <v>1.7610000000000001</v>
      </c>
      <c r="AK8" s="87">
        <f>IFERROR(IF($B$2="Tonnes",AppQt.Data!AG74,(AppQt.Data!AG74*ozton*AppQt.Data!AG$7)/1000000),"-")</f>
        <v>3.1257499999999996</v>
      </c>
      <c r="AL8" s="87">
        <f>IFERROR(IF($B$2="Tonnes",AppQt.Data!AH74,(AppQt.Data!AH74*ozton*AppQt.Data!AH$7)/1000000),"-")</f>
        <v>3.0254400000000001</v>
      </c>
      <c r="AM8" s="87">
        <f>IFERROR(IF($B$2="Tonnes",AppQt.Data!AI74,(AppQt.Data!AI74*ozton*AppQt.Data!AI$7)/1000000),"-")</f>
        <v>2.1539499999999996</v>
      </c>
      <c r="AN8" s="87">
        <f>IFERROR(IF($B$2="Tonnes",AppQt.Data!AJ74,(AppQt.Data!AJ74*ozton*AppQt.Data!AJ$7)/1000000),"-")</f>
        <v>2.3557100000000002</v>
      </c>
      <c r="AO8" s="87">
        <f>IFERROR(IF($B$2="Tonnes",AppQt.Data!AK74,(AppQt.Data!AK74*ozton*AppQt.Data!AK$7)/1000000),"-")</f>
        <v>2.5886599999999995</v>
      </c>
      <c r="AP8" s="87">
        <f>IFERROR(IF($B$2="Tonnes",AppQt.Data!AL74,(AppQt.Data!AL74*ozton*AppQt.Data!AL$7)/1000000),"-")</f>
        <v>3.2657120000000002</v>
      </c>
      <c r="AQ8" s="87">
        <f>IFERROR(IF($B$2="Tonnes",AppQt.Data!AM74,(AppQt.Data!AM74*ozton*AppQt.Data!AM$7)/1000000),"-")</f>
        <v>2.2862354999999992</v>
      </c>
      <c r="AR8" s="87">
        <f>IFERROR(IF($B$2="Tonnes",AppQt.Data!AN74,(AppQt.Data!AN74*ozton*AppQt.Data!AN$7)/1000000),"-")</f>
        <v>2.3304897999999996</v>
      </c>
      <c r="AS8" s="87">
        <f>IFERROR(IF($B$2="Tonnes",AppQt.Data!AO74,(AppQt.Data!AO74*ozton*AppQt.Data!AO$7)/1000000),"-")</f>
        <v>2.700593</v>
      </c>
      <c r="AT8" s="87">
        <f>IFERROR(IF($B$2="Tonnes",AppQt.Data!AP74,(AppQt.Data!AP74*ozton*AppQt.Data!AP$7)/1000000),"-")</f>
        <v>2.8108551999999998</v>
      </c>
      <c r="AU8" s="87">
        <f>IFERROR(IF($B$2="Tonnes",AppQt.Data!AQ74,(AppQt.Data!AQ74*ozton*AppQt.Data!AQ$7)/1000000),"-")</f>
        <v>2.4388051999999996</v>
      </c>
      <c r="AV8" s="87">
        <f>IFERROR(IF($B$2="Tonnes",AppQt.Data!AR74,(AppQt.Data!AR74*ozton*AppQt.Data!AR$7)/1000000),"-")</f>
        <v>3.2311612300000001</v>
      </c>
      <c r="AW8" s="87">
        <f>IFERROR(IF($B$2="Tonnes",AppQt.Data!AS74,(AppQt.Data!AS74*ozton*AppQt.Data!AS$7)/1000000),"-")</f>
        <v>2.1435040499999998</v>
      </c>
      <c r="AX8" s="87">
        <f>IFERROR(IF($B$2="Tonnes",AppQt.Data!AT74,(AppQt.Data!AT74*ozton*AppQt.Data!AT$7)/1000000),"-")</f>
        <v>2.2556414</v>
      </c>
      <c r="AY8" s="87">
        <f>IFERROR(IF($B$2="Tonnes",AppQt.Data!AU74,(AppQt.Data!AU74*ozton*AppQt.Data!AU$7)/1000000),"-")</f>
        <v>2.5055813040000001</v>
      </c>
      <c r="AZ8" s="87">
        <f>IFERROR(IF($B$2="Tonnes",AppQt.Data!AV74,(AppQt.Data!AV74*ozton*AppQt.Data!AV$7)/1000000),"-")</f>
        <v>2.7000451070000007</v>
      </c>
      <c r="BA8" s="87">
        <f>IFERROR(IF($B$2="Tonnes",AppQt.Data!AW74,(AppQt.Data!AW74*ozton*AppQt.Data!AW$7)/1000000),"-")</f>
        <v>2.0386587665000002</v>
      </c>
      <c r="BB8" s="87">
        <f>IFERROR(IF($B$2="Tonnes",AppQt.Data!AX74,(AppQt.Data!AX74*ozton*AppQt.Data!AX$7)/1000000),"-")</f>
        <v>1.8310772600000003</v>
      </c>
      <c r="BC8" s="87">
        <f>IFERROR(IF($B$2="Tonnes",AppQt.Data!AY74,(AppQt.Data!AY74*ozton*AppQt.Data!AY$7)/1000000),"-")</f>
        <v>2.0137743519199995</v>
      </c>
      <c r="BD8" s="87">
        <f>IFERROR(IF($B$2="Tonnes",AppQt.Data!AZ74,(AppQt.Data!AZ74*ozton*AppQt.Data!AZ$7)/1000000),"-")</f>
        <v>2.0035383409500001</v>
      </c>
      <c r="BE8" s="87">
        <f>IFERROR(IF($B$2="Tonnes",AppQt.Data!BA74,(AppQt.Data!BA74*ozton*AppQt.Data!BA$7)/1000000),"-")</f>
        <v>1.3493111365499999</v>
      </c>
      <c r="BF8" s="87">
        <f>IFERROR(IF($B$2="Tonnes",AppQt.Data!BB74,(AppQt.Data!BB74*ozton*AppQt.Data!BB$7)/1000000),"-")</f>
        <v>0.52123175330000004</v>
      </c>
      <c r="BG8" s="87">
        <f>IFERROR(IF($B$2="Tonnes",AppQt.Data!BC74,(AppQt.Data!BC74*ozton*AppQt.Data!BC$7)/1000000),"-")</f>
        <v>0.68413230557599991</v>
      </c>
      <c r="BH8" s="87">
        <f>IFERROR(IF($B$2="Tonnes",AppQt.Data!BD74,(AppQt.Data!BD74*ozton*AppQt.Data!BD$7)/1000000),"-")</f>
        <v>1.7176537557125002</v>
      </c>
      <c r="BI8" s="88" t="str">
        <f t="shared" si="3"/>
        <v>▼</v>
      </c>
      <c r="BJ8" s="129">
        <f t="shared" si="1"/>
        <v>-14.268984994913769</v>
      </c>
    </row>
    <row r="9" spans="1:62" ht="13.8">
      <c r="A9" s="50"/>
      <c r="B9" s="92" t="s">
        <v>65</v>
      </c>
      <c r="C9" s="87">
        <f>IFERROR(IF($B$2="Tonnes",AppAn.Data!L50,(AppAn.Data!L50*ozton*AppAn.Data!L$6)/1000000),"-")</f>
        <v>492.68569929718961</v>
      </c>
      <c r="D9" s="87">
        <f>IFERROR(IF($B$2="Tonnes",AppAn.Data!M50,(AppAn.Data!M50*ozton*AppAn.Data!M$6)/1000000),"-")</f>
        <v>606.55146653525105</v>
      </c>
      <c r="E9" s="87">
        <f>IFERROR(IF($B$2="Tonnes",AppAn.Data!N50,(AppAn.Data!N50*ozton*AppAn.Data!N$6)/1000000),"-")</f>
        <v>654.20748702521632</v>
      </c>
      <c r="F9" s="87">
        <f>IFERROR(IF($B$2="Tonnes",AppAn.Data!O50,(AppAn.Data!O50*ozton*AppAn.Data!O$6)/1000000),"-")</f>
        <v>1031.3078753841869</v>
      </c>
      <c r="G9" s="87">
        <f>IFERROR(IF($B$2="Tonnes",AppAn.Data!P50,(AppAn.Data!P50*ozton*AppAn.Data!P$6)/1000000),"-")</f>
        <v>875.27560505670954</v>
      </c>
      <c r="H9" s="87">
        <f>IFERROR(IF($B$2="Tonnes",AppAn.Data!Q50,(AppAn.Data!Q50*ozton*AppAn.Data!Q$6)/1000000),"-")</f>
        <v>825.85011885394874</v>
      </c>
      <c r="I9" s="87">
        <f>IFERROR(IF($B$2="Tonnes",AppAn.Data!R50,(AppAn.Data!R50*ozton*AppAn.Data!R$6)/1000000),"-")</f>
        <v>692.86245686565189</v>
      </c>
      <c r="J9" s="87">
        <f>IFERROR(IF($B$2="Tonnes",AppAn.Data!S50,(AppAn.Data!S50*ozton*AppAn.Data!S$6)/1000000),"-")</f>
        <v>715.71750772348526</v>
      </c>
      <c r="K9" s="87">
        <f>IFERROR(IF($B$2="Tonnes",AppAn.Data!T50,(AppAn.Data!T50*ozton*AppAn.Data!T$6)/1000000),"-")</f>
        <v>742.9633376077104</v>
      </c>
      <c r="L9" s="87">
        <f>IFERROR(IF($B$2="Tonnes",AppAn.Data!U50,(AppAn.Data!U50*ozton*AppAn.Data!U$6)/1000000),"-")</f>
        <v>681.78802681909156</v>
      </c>
      <c r="M9" s="87">
        <f>IFERROR(IF($B$2="Tonnes",AppAn.Data!V50,(AppAn.Data!V50*ozton*AppAn.Data!V$6)/1000000),"-")</f>
        <v>435.14358859761234</v>
      </c>
      <c r="N9" s="88" t="str">
        <f t="shared" si="2"/>
        <v>▼</v>
      </c>
      <c r="O9" s="129">
        <f t="shared" si="0"/>
        <v>-36.17611757897955</v>
      </c>
      <c r="P9" s="50"/>
      <c r="Q9" s="87">
        <f>IFERROR(IF($B$2="Tonnes",AppQt.Data!M75,(AppQt.Data!M75*ozton*AppQt.Data!M$7)/1000000),"-")</f>
        <v>128.85658307352688</v>
      </c>
      <c r="R9" s="87">
        <f>IFERROR(IF($B$2="Tonnes",AppQt.Data!N75,(AppQt.Data!N75*ozton*AppQt.Data!N$7)/1000000),"-")</f>
        <v>98.503407746685426</v>
      </c>
      <c r="S9" s="87">
        <f>IFERROR(IF($B$2="Tonnes",AppQt.Data!O75,(AppQt.Data!O75*ozton*AppQt.Data!O$7)/1000000),"-")</f>
        <v>126.01006411135205</v>
      </c>
      <c r="T9" s="87">
        <f>IFERROR(IF($B$2="Tonnes",AppQt.Data!P75,(AppQt.Data!P75*ozton*AppQt.Data!P$7)/1000000),"-")</f>
        <v>139.31564436562522</v>
      </c>
      <c r="U9" s="87">
        <f>IFERROR(IF($B$2="Tonnes",AppQt.Data!Q75,(AppQt.Data!Q75*ozton*AppQt.Data!Q$7)/1000000),"-")</f>
        <v>166.8534323492261</v>
      </c>
      <c r="V9" s="87">
        <f>IFERROR(IF($B$2="Tonnes",AppQt.Data!R75,(AppQt.Data!R75*ozton*AppQt.Data!R$7)/1000000),"-")</f>
        <v>126.72661304229263</v>
      </c>
      <c r="W9" s="87">
        <f>IFERROR(IF($B$2="Tonnes",AppQt.Data!S75,(AppQt.Data!S75*ozton*AppQt.Data!S$7)/1000000),"-")</f>
        <v>151.6546622311989</v>
      </c>
      <c r="X9" s="87">
        <f>IFERROR(IF($B$2="Tonnes",AppQt.Data!T75,(AppQt.Data!T75*ozton*AppQt.Data!T$7)/1000000),"-")</f>
        <v>161.31675891253346</v>
      </c>
      <c r="Y9" s="87">
        <f>IFERROR(IF($B$2="Tonnes",AppQt.Data!U75,(AppQt.Data!U75*ozton*AppQt.Data!U$7)/1000000),"-")</f>
        <v>181.86580150533024</v>
      </c>
      <c r="Z9" s="87">
        <f>IFERROR(IF($B$2="Tonnes",AppQt.Data!V75,(AppQt.Data!V75*ozton*AppQt.Data!V$7)/1000000),"-")</f>
        <v>146.94805490030234</v>
      </c>
      <c r="AA9" s="87">
        <f>IFERROR(IF($B$2="Tonnes",AppQt.Data!W75,(AppQt.Data!W75*ozton*AppQt.Data!W$7)/1000000),"-")</f>
        <v>155.45847045269315</v>
      </c>
      <c r="AB9" s="87">
        <f>IFERROR(IF($B$2="Tonnes",AppQt.Data!X75,(AppQt.Data!X75*ozton*AppQt.Data!X$7)/1000000),"-")</f>
        <v>169.93516016689065</v>
      </c>
      <c r="AC9" s="87">
        <f>IFERROR(IF($B$2="Tonnes",AppQt.Data!Y75,(AppQt.Data!Y75*ozton*AppQt.Data!Y$7)/1000000),"-")</f>
        <v>239.81896647356817</v>
      </c>
      <c r="AD9" s="87">
        <f>IFERROR(IF($B$2="Tonnes",AppQt.Data!Z75,(AppQt.Data!Z75*ozton*AppQt.Data!Z$7)/1000000),"-")</f>
        <v>358.41596377677246</v>
      </c>
      <c r="AE9" s="87">
        <f>IFERROR(IF($B$2="Tonnes",AppQt.Data!AA75,(AppQt.Data!AA75*ozton*AppQt.Data!AA$7)/1000000),"-")</f>
        <v>246.58138078618646</v>
      </c>
      <c r="AF9" s="87">
        <f>IFERROR(IF($B$2="Tonnes",AppQt.Data!AB75,(AppQt.Data!AB75*ozton*AppQt.Data!AB$7)/1000000),"-")</f>
        <v>186.49156434765982</v>
      </c>
      <c r="AG9" s="87">
        <f>IFERROR(IF($B$2="Tonnes",AppQt.Data!AC75,(AppQt.Data!AC75*ozton*AppQt.Data!AC$7)/1000000),"-")</f>
        <v>256.23568932871956</v>
      </c>
      <c r="AH9" s="87">
        <f>IFERROR(IF($B$2="Tonnes",AppQt.Data!AD75,(AppQt.Data!AD75*ozton*AppQt.Data!AD$7)/1000000),"-")</f>
        <v>199.75472008319096</v>
      </c>
      <c r="AI9" s="87">
        <f>IFERROR(IF($B$2="Tonnes",AppQt.Data!AE75,(AppQt.Data!AE75*ozton*AppQt.Data!AE$7)/1000000),"-")</f>
        <v>194.17208464079357</v>
      </c>
      <c r="AJ9" s="87">
        <f>IFERROR(IF($B$2="Tonnes",AppQt.Data!AF75,(AppQt.Data!AF75*ozton*AppQt.Data!AF$7)/1000000),"-")</f>
        <v>225.11311100400542</v>
      </c>
      <c r="AK9" s="87">
        <f>IFERROR(IF($B$2="Tonnes",AppQt.Data!AG75,(AppQt.Data!AG75*ozton*AppQt.Data!AG$7)/1000000),"-")</f>
        <v>235.24707205991496</v>
      </c>
      <c r="AL9" s="87">
        <f>IFERROR(IF($B$2="Tonnes",AppQt.Data!AH75,(AppQt.Data!AH75*ozton*AppQt.Data!AH$7)/1000000),"-")</f>
        <v>184.54297534165022</v>
      </c>
      <c r="AM9" s="87">
        <f>IFERROR(IF($B$2="Tonnes",AppQt.Data!AI75,(AppQt.Data!AI75*ozton*AppQt.Data!AI$7)/1000000),"-")</f>
        <v>199.46498393562246</v>
      </c>
      <c r="AN9" s="87">
        <f>IFERROR(IF($B$2="Tonnes",AppQt.Data!AJ75,(AppQt.Data!AJ75*ozton*AppQt.Data!AJ$7)/1000000),"-")</f>
        <v>206.59508751676105</v>
      </c>
      <c r="AO9" s="87">
        <f>IFERROR(IF($B$2="Tonnes",AppQt.Data!AK75,(AppQt.Data!AK75*ozton*AppQt.Data!AK$7)/1000000),"-")</f>
        <v>195.26295177991116</v>
      </c>
      <c r="AP9" s="87">
        <f>IFERROR(IF($B$2="Tonnes",AppQt.Data!AL75,(AppQt.Data!AL75*ozton*AppQt.Data!AL$7)/1000000),"-")</f>
        <v>159.77315022159476</v>
      </c>
      <c r="AQ9" s="87">
        <f>IFERROR(IF($B$2="Tonnes",AppQt.Data!AM75,(AppQt.Data!AM75*ozton*AppQt.Data!AM$7)/1000000),"-")</f>
        <v>153.65409602096648</v>
      </c>
      <c r="AR9" s="87">
        <f>IFERROR(IF($B$2="Tonnes",AppQt.Data!AN75,(AppQt.Data!AN75*ozton*AppQt.Data!AN$7)/1000000),"-")</f>
        <v>184.17225884317952</v>
      </c>
      <c r="AS9" s="87">
        <f>IFERROR(IF($B$2="Tonnes",AppQt.Data!AO75,(AppQt.Data!AO75*ozton*AppQt.Data!AO$7)/1000000),"-")</f>
        <v>192.06282061948062</v>
      </c>
      <c r="AT9" s="87">
        <f>IFERROR(IF($B$2="Tonnes",AppQt.Data!AP75,(AppQt.Data!AP75*ozton*AppQt.Data!AP$7)/1000000),"-")</f>
        <v>152.0610339608555</v>
      </c>
      <c r="AU9" s="87">
        <f>IFERROR(IF($B$2="Tonnes",AppQt.Data!AQ75,(AppQt.Data!AQ75*ozton*AppQt.Data!AQ$7)/1000000),"-")</f>
        <v>173.0655712684466</v>
      </c>
      <c r="AV9" s="87">
        <f>IFERROR(IF($B$2="Tonnes",AppQt.Data!AR75,(AppQt.Data!AR75*ozton*AppQt.Data!AR$7)/1000000),"-")</f>
        <v>198.52808187470259</v>
      </c>
      <c r="AW9" s="87">
        <f>IFERROR(IF($B$2="Tonnes",AppQt.Data!AS75,(AppQt.Data!AS75*ozton*AppQt.Data!AS$7)/1000000),"-")</f>
        <v>201.69544620659593</v>
      </c>
      <c r="AX9" s="87">
        <f>IFERROR(IF($B$2="Tonnes",AppQt.Data!AT75,(AppQt.Data!AT75*ozton*AppQt.Data!AT$7)/1000000),"-")</f>
        <v>156.89170424290205</v>
      </c>
      <c r="AY9" s="87">
        <f>IFERROR(IF($B$2="Tonnes",AppQt.Data!AU75,(AppQt.Data!AU75*ozton*AppQt.Data!AU$7)/1000000),"-")</f>
        <v>191.70033694337425</v>
      </c>
      <c r="AZ9" s="87">
        <f>IFERROR(IF($B$2="Tonnes",AppQt.Data!AV75,(AppQt.Data!AV75*ozton*AppQt.Data!AV$7)/1000000),"-")</f>
        <v>192.67585021483833</v>
      </c>
      <c r="BA9" s="87">
        <f>IFERROR(IF($B$2="Tonnes",AppQt.Data!AW75,(AppQt.Data!AW75*ozton*AppQt.Data!AW$7)/1000000),"-")</f>
        <v>197.87485312991504</v>
      </c>
      <c r="BB9" s="87">
        <f>IFERROR(IF($B$2="Tonnes",AppQt.Data!AX75,(AppQt.Data!AX75*ozton*AppQt.Data!AX$7)/1000000),"-")</f>
        <v>147.04389870447929</v>
      </c>
      <c r="BC9" s="87">
        <f>IFERROR(IF($B$2="Tonnes",AppQt.Data!AY75,(AppQt.Data!AY75*ozton*AppQt.Data!AY$7)/1000000),"-")</f>
        <v>166.13215037469718</v>
      </c>
      <c r="BD9" s="87">
        <f>IFERROR(IF($B$2="Tonnes",AppQt.Data!AZ75,(AppQt.Data!AZ75*ozton*AppQt.Data!AZ$7)/1000000),"-")</f>
        <v>170.73712461</v>
      </c>
      <c r="BE9" s="87">
        <f>IFERROR(IF($B$2="Tonnes",AppQt.Data!BA75,(AppQt.Data!BA75*ozton*AppQt.Data!BA$7)/1000000),"-")</f>
        <v>67.129109224648772</v>
      </c>
      <c r="BF9" s="87">
        <f>IFERROR(IF($B$2="Tonnes",AppQt.Data!BB75,(AppQt.Data!BB75*ozton*AppQt.Data!BB$7)/1000000),"-")</f>
        <v>94.278331392963608</v>
      </c>
      <c r="BG9" s="87">
        <f>IFERROR(IF($B$2="Tonnes",AppQt.Data!BC75,(AppQt.Data!BC75*ozton*AppQt.Data!BC$7)/1000000),"-")</f>
        <v>122.82092212000002</v>
      </c>
      <c r="BH9" s="87">
        <f>IFERROR(IF($B$2="Tonnes",AppQt.Data!BD75,(AppQt.Data!BD75*ozton*AppQt.Data!BD$7)/1000000),"-")</f>
        <v>150.91522586000002</v>
      </c>
      <c r="BI9" s="88" t="str">
        <f t="shared" si="3"/>
        <v>▼</v>
      </c>
      <c r="BJ9" s="129">
        <f t="shared" si="1"/>
        <v>-11.609600896862604</v>
      </c>
    </row>
    <row r="10" spans="1:62" ht="13.8">
      <c r="A10" s="50"/>
      <c r="B10" s="94" t="s">
        <v>256</v>
      </c>
      <c r="C10" s="87">
        <f>IFERROR(IF($B$2="Tonnes",AppAn.Data!L51,(AppAn.Data!L51*ozton*AppAn.Data!L$6)/1000000),"-")</f>
        <v>461.94805385360314</v>
      </c>
      <c r="D10" s="87">
        <f>IFERROR(IF($B$2="Tonnes",AppAn.Data!M51,(AppAn.Data!M51*ozton*AppAn.Data!M$6)/1000000),"-")</f>
        <v>557.17953512455631</v>
      </c>
      <c r="E10" s="87">
        <f>IFERROR(IF($B$2="Tonnes",AppAn.Data!N51,(AppAn.Data!N51*ozton*AppAn.Data!N$6)/1000000),"-")</f>
        <v>599.35801637019154</v>
      </c>
      <c r="F10" s="87">
        <f>IFERROR(IF($B$2="Tonnes",AppAn.Data!O51,(AppAn.Data!O51*ozton*AppAn.Data!O$6)/1000000),"-")</f>
        <v>938.79550356213849</v>
      </c>
      <c r="G10" s="87">
        <f>IFERROR(IF($B$2="Tonnes",AppAn.Data!P51,(AppAn.Data!P51*ozton*AppAn.Data!P$6)/1000000),"-")</f>
        <v>806.83356824988664</v>
      </c>
      <c r="H10" s="87">
        <f>IFERROR(IF($B$2="Tonnes",AppAn.Data!Q51,(AppAn.Data!Q51*ozton*AppAn.Data!Q$6)/1000000),"-")</f>
        <v>767.44614220395886</v>
      </c>
      <c r="I10" s="87">
        <f>IFERROR(IF($B$2="Tonnes",AppAn.Data!R51,(AppAn.Data!R51*ozton*AppAn.Data!R$6)/1000000),"-")</f>
        <v>644.81647597606843</v>
      </c>
      <c r="J10" s="87">
        <f>IFERROR(IF($B$2="Tonnes",AppAn.Data!S51,(AppAn.Data!S51*ozton*AppAn.Data!S$6)/1000000),"-")</f>
        <v>665.16699308736031</v>
      </c>
      <c r="K10" s="87">
        <f>IFERROR(IF($B$2="Tonnes",AppAn.Data!T51,(AppAn.Data!T51*ozton*AppAn.Data!T$6)/1000000),"-")</f>
        <v>686.31230692541044</v>
      </c>
      <c r="L10" s="87">
        <f>IFERROR(IF($B$2="Tonnes",AppAn.Data!U51,(AppAn.Data!U51*ozton*AppAn.Data!U$6)/1000000),"-")</f>
        <v>638.00704596565402</v>
      </c>
      <c r="M10" s="87">
        <f>IFERROR(IF($B$2="Tonnes",AppAn.Data!V51,(AppAn.Data!V51*ozton*AppAn.Data!V$6)/1000000),"-")</f>
        <v>415.64058859761235</v>
      </c>
      <c r="N10" s="88" t="str">
        <f t="shared" si="2"/>
        <v>▼</v>
      </c>
      <c r="O10" s="129">
        <f t="shared" si="0"/>
        <v>-34.853291789509854</v>
      </c>
      <c r="P10" s="50"/>
      <c r="Q10" s="87">
        <f>IFERROR(IF($B$2="Tonnes",AppQt.Data!M76,(AppQt.Data!M76*ozton*AppQt.Data!M$7)/1000000),"-")</f>
        <v>121.01434971672106</v>
      </c>
      <c r="R10" s="87">
        <f>IFERROR(IF($B$2="Tonnes",AppQt.Data!N76,(AppQt.Data!N76*ozton*AppQt.Data!N$7)/1000000),"-")</f>
        <v>91.090084713148556</v>
      </c>
      <c r="S10" s="87">
        <f>IFERROR(IF($B$2="Tonnes",AppQt.Data!O76,(AppQt.Data!O76*ozton*AppQt.Data!O$7)/1000000),"-")</f>
        <v>118.75178022784213</v>
      </c>
      <c r="T10" s="87">
        <f>IFERROR(IF($B$2="Tonnes",AppQt.Data!P76,(AppQt.Data!P76*ozton*AppQt.Data!P$7)/1000000),"-")</f>
        <v>131.09183919589137</v>
      </c>
      <c r="U10" s="87">
        <f>IFERROR(IF($B$2="Tonnes",AppQt.Data!Q76,(AppQt.Data!Q76*ozton*AppQt.Data!Q$7)/1000000),"-")</f>
        <v>154.34011068977372</v>
      </c>
      <c r="V10" s="87">
        <f>IFERROR(IF($B$2="Tonnes",AppQt.Data!R76,(AppQt.Data!R76*ozton*AppQt.Data!R$7)/1000000),"-")</f>
        <v>114.56032392038105</v>
      </c>
      <c r="W10" s="87">
        <f>IFERROR(IF($B$2="Tonnes",AppQt.Data!S76,(AppQt.Data!S76*ozton*AppQt.Data!S$7)/1000000),"-")</f>
        <v>140.36323631772828</v>
      </c>
      <c r="X10" s="87">
        <f>IFERROR(IF($B$2="Tonnes",AppQt.Data!T76,(AppQt.Data!T76*ozton*AppQt.Data!T$7)/1000000),"-")</f>
        <v>147.91586419667325</v>
      </c>
      <c r="Y10" s="87">
        <f>IFERROR(IF($B$2="Tonnes",AppQt.Data!U76,(AppQt.Data!U76*ozton*AppQt.Data!U$7)/1000000),"-")</f>
        <v>168.55019214673428</v>
      </c>
      <c r="Z10" s="87">
        <f>IFERROR(IF($B$2="Tonnes",AppQt.Data!V76,(AppQt.Data!V76*ozton*AppQt.Data!V$7)/1000000),"-")</f>
        <v>132.13723486262006</v>
      </c>
      <c r="AA10" s="87">
        <f>IFERROR(IF($B$2="Tonnes",AppQt.Data!W76,(AppQt.Data!W76*ozton*AppQt.Data!W$7)/1000000),"-")</f>
        <v>143.33721018578797</v>
      </c>
      <c r="AB10" s="87">
        <f>IFERROR(IF($B$2="Tonnes",AppQt.Data!X76,(AppQt.Data!X76*ozton*AppQt.Data!X$7)/1000000),"-")</f>
        <v>155.33337917504923</v>
      </c>
      <c r="AC10" s="87">
        <f>IFERROR(IF($B$2="Tonnes",AppQt.Data!Y76,(AppQt.Data!Y76*ozton*AppQt.Data!Y$7)/1000000),"-")</f>
        <v>219.84547060050474</v>
      </c>
      <c r="AD10" s="87">
        <f>IFERROR(IF($B$2="Tonnes",AppQt.Data!Z76,(AppQt.Data!Z76*ozton*AppQt.Data!Z$7)/1000000),"-")</f>
        <v>326.9375507124181</v>
      </c>
      <c r="AE10" s="87">
        <f>IFERROR(IF($B$2="Tonnes",AppQt.Data!AA76,(AppQt.Data!AA76*ozton*AppQt.Data!AA$7)/1000000),"-")</f>
        <v>229.43655405348454</v>
      </c>
      <c r="AF10" s="87">
        <f>IFERROR(IF($B$2="Tonnes",AppQt.Data!AB76,(AppQt.Data!AB76*ozton*AppQt.Data!AB$7)/1000000),"-")</f>
        <v>162.57592819573108</v>
      </c>
      <c r="AG10" s="87">
        <f>IFERROR(IF($B$2="Tonnes",AppQt.Data!AC76,(AppQt.Data!AC76*ozton*AppQt.Data!AC$7)/1000000),"-")</f>
        <v>235.95629185094433</v>
      </c>
      <c r="AH10" s="87">
        <f>IFERROR(IF($B$2="Tonnes",AppQt.Data!AD76,(AppQt.Data!AD76*ozton*AppQt.Data!AD$7)/1000000),"-")</f>
        <v>184.56520793657438</v>
      </c>
      <c r="AI10" s="87">
        <f>IFERROR(IF($B$2="Tonnes",AppQt.Data!AE76,(AppQt.Data!AE76*ozton*AppQt.Data!AE$7)/1000000),"-")</f>
        <v>181.04223062275167</v>
      </c>
      <c r="AJ10" s="87">
        <f>IFERROR(IF($B$2="Tonnes",AppQt.Data!AF76,(AppQt.Data!AF76*ozton*AppQt.Data!AF$7)/1000000),"-")</f>
        <v>205.26983783961629</v>
      </c>
      <c r="AK10" s="87">
        <f>IFERROR(IF($B$2="Tonnes",AppQt.Data!AG76,(AppQt.Data!AG76*ozton*AppQt.Data!AG$7)/1000000),"-")</f>
        <v>219.8150944560285</v>
      </c>
      <c r="AL10" s="87">
        <f>IFERROR(IF($B$2="Tonnes",AppQt.Data!AH76,(AppQt.Data!AH76*ozton*AppQt.Data!AH$7)/1000000),"-")</f>
        <v>172.48779437834673</v>
      </c>
      <c r="AM10" s="87">
        <f>IFERROR(IF($B$2="Tonnes",AppQt.Data!AI76,(AppQt.Data!AI76*ozton*AppQt.Data!AI$7)/1000000),"-")</f>
        <v>184.09122849525468</v>
      </c>
      <c r="AN10" s="87">
        <f>IFERROR(IF($B$2="Tonnes",AppQt.Data!AJ76,(AppQt.Data!AJ76*ozton*AppQt.Data!AJ$7)/1000000),"-")</f>
        <v>191.05202487432891</v>
      </c>
      <c r="AO10" s="87">
        <f>IFERROR(IF($B$2="Tonnes",AppQt.Data!AK76,(AppQt.Data!AK76*ozton*AppQt.Data!AK$7)/1000000),"-")</f>
        <v>183.12641039032769</v>
      </c>
      <c r="AP10" s="87">
        <f>IFERROR(IF($B$2="Tonnes",AppQt.Data!AL76,(AppQt.Data!AL76*ozton*AppQt.Data!AL$7)/1000000),"-")</f>
        <v>149.12115022159475</v>
      </c>
      <c r="AQ10" s="87">
        <f>IFERROR(IF($B$2="Tonnes",AppQt.Data!AM76,(AppQt.Data!AM76*ozton*AppQt.Data!AM$7)/1000000),"-")</f>
        <v>144.10448172096648</v>
      </c>
      <c r="AR10" s="87">
        <f>IFERROR(IF($B$2="Tonnes",AppQt.Data!AN76,(AppQt.Data!AN76*ozton*AppQt.Data!AN$7)/1000000),"-")</f>
        <v>168.46443364317952</v>
      </c>
      <c r="AS10" s="87">
        <f>IFERROR(IF($B$2="Tonnes",AppQt.Data!AO76,(AppQt.Data!AO76*ozton*AppQt.Data!AO$7)/1000000),"-")</f>
        <v>179.09566761948059</v>
      </c>
      <c r="AT10" s="87">
        <f>IFERROR(IF($B$2="Tonnes",AppQt.Data!AP76,(AppQt.Data!AP76*ozton*AppQt.Data!AP$7)/1000000),"-")</f>
        <v>141.0569391483555</v>
      </c>
      <c r="AU10" s="87">
        <f>IFERROR(IF($B$2="Tonnes",AppQt.Data!AQ76,(AppQt.Data!AQ76*ozton*AppQt.Data!AQ$7)/1000000),"-")</f>
        <v>162.0405267228216</v>
      </c>
      <c r="AV10" s="87">
        <f>IFERROR(IF($B$2="Tonnes",AppQt.Data!AR76,(AppQt.Data!AR76*ozton*AppQt.Data!AR$7)/1000000),"-")</f>
        <v>182.9738595967026</v>
      </c>
      <c r="AW10" s="87">
        <f>IFERROR(IF($B$2="Tonnes",AppQt.Data!AS76,(AppQt.Data!AS76*ozton*AppQt.Data!AS$7)/1000000),"-")</f>
        <v>187.54983769159591</v>
      </c>
      <c r="AX10" s="87">
        <f>IFERROR(IF($B$2="Tonnes",AppQt.Data!AT76,(AppQt.Data!AT76*ozton*AppQt.Data!AT$7)/1000000),"-")</f>
        <v>144.09102187790205</v>
      </c>
      <c r="AY10" s="87">
        <f>IFERROR(IF($B$2="Tonnes",AppQt.Data!AU76,(AppQt.Data!AU76*ozton*AppQt.Data!AU$7)/1000000),"-")</f>
        <v>176.64559714107423</v>
      </c>
      <c r="AZ10" s="87">
        <f>IFERROR(IF($B$2="Tonnes",AppQt.Data!AV76,(AppQt.Data!AV76*ozton*AppQt.Data!AV$7)/1000000),"-")</f>
        <v>178.02585021483833</v>
      </c>
      <c r="BA10" s="87">
        <f>IFERROR(IF($B$2="Tonnes",AppQt.Data!AW76,(AppQt.Data!AW76*ozton*AppQt.Data!AW$7)/1000000),"-")</f>
        <v>183.58687227647755</v>
      </c>
      <c r="BB10" s="87">
        <f>IFERROR(IF($B$2="Tonnes",AppQt.Data!AX76,(AppQt.Data!AX76*ozton*AppQt.Data!AX$7)/1000000),"-")</f>
        <v>135.96389870447928</v>
      </c>
      <c r="BC10" s="87">
        <f>IFERROR(IF($B$2="Tonnes",AppQt.Data!AY76,(AppQt.Data!AY76*ozton*AppQt.Data!AY$7)/1000000),"-")</f>
        <v>158.0591503746972</v>
      </c>
      <c r="BD10" s="87">
        <f>IFERROR(IF($B$2="Tonnes",AppQt.Data!AZ76,(AppQt.Data!AZ76*ozton*AppQt.Data!AZ$7)/1000000),"-")</f>
        <v>160.39712460999999</v>
      </c>
      <c r="BE10" s="87">
        <f>IFERROR(IF($B$2="Tonnes",AppQt.Data!BA76,(AppQt.Data!BA76*ozton*AppQt.Data!BA$7)/1000000),"-")</f>
        <v>61.295109224648769</v>
      </c>
      <c r="BF10" s="87">
        <f>IFERROR(IF($B$2="Tonnes",AppQt.Data!BB76,(AppQt.Data!BB76*ozton*AppQt.Data!BB$7)/1000000),"-")</f>
        <v>90.664331392963604</v>
      </c>
      <c r="BG10" s="87">
        <f>IFERROR(IF($B$2="Tonnes",AppQt.Data!BC76,(AppQt.Data!BC76*ozton*AppQt.Data!BC$7)/1000000),"-")</f>
        <v>118.53892212000001</v>
      </c>
      <c r="BH10" s="87">
        <f>IFERROR(IF($B$2="Tonnes",AppQt.Data!BD76,(AppQt.Data!BD76*ozton*AppQt.Data!BD$7)/1000000),"-")</f>
        <v>145.14222586000002</v>
      </c>
      <c r="BI10" s="88" t="str">
        <f t="shared" si="3"/>
        <v>▼</v>
      </c>
      <c r="BJ10" s="129">
        <f t="shared" si="1"/>
        <v>-9.5107058727466054</v>
      </c>
    </row>
    <row r="11" spans="1:62" ht="13.8">
      <c r="A11" s="50"/>
      <c r="B11" s="94" t="s">
        <v>259</v>
      </c>
      <c r="C11" s="87">
        <f>IFERROR(IF($B$2="Tonnes",AppAn.Data!L52,(AppAn.Data!L52*ozton*AppAn.Data!L$6)/1000000),"-")</f>
        <v>22.997214503944171</v>
      </c>
      <c r="D11" s="87">
        <f>IFERROR(IF($B$2="Tonnes",AppAn.Data!M52,(AppAn.Data!M52*ozton*AppAn.Data!M$6)/1000000),"-")</f>
        <v>42.2651016993007</v>
      </c>
      <c r="E11" s="87">
        <f>IFERROR(IF($B$2="Tonnes",AppAn.Data!N52,(AppAn.Data!N52*ozton*AppAn.Data!N$6)/1000000),"-")</f>
        <v>47.638410492700736</v>
      </c>
      <c r="F11" s="87">
        <f>IFERROR(IF($B$2="Tonnes",AppAn.Data!O52,(AppAn.Data!O52*ozton*AppAn.Data!O$6)/1000000),"-")</f>
        <v>82.606999999999999</v>
      </c>
      <c r="G11" s="87">
        <f>IFERROR(IF($B$2="Tonnes",AppAn.Data!P52,(AppAn.Data!P52*ozton*AppAn.Data!P$6)/1000000),"-")</f>
        <v>60.042000000000002</v>
      </c>
      <c r="H11" s="87">
        <f>IFERROR(IF($B$2="Tonnes",AppAn.Data!Q52,(AppAn.Data!Q52*ozton*AppAn.Data!Q$6)/1000000),"-")</f>
        <v>51.356999999999999</v>
      </c>
      <c r="I11" s="87">
        <f>IFERROR(IF($B$2="Tonnes",AppAn.Data!R52,(AppAn.Data!R52*ozton*AppAn.Data!R$6)/1000000),"-")</f>
        <v>41.4306895</v>
      </c>
      <c r="J11" s="87">
        <f>IFERROR(IF($B$2="Tonnes",AppAn.Data!S52,(AppAn.Data!S52*ozton*AppAn.Data!S$6)/1000000),"-")</f>
        <v>44.273460807999996</v>
      </c>
      <c r="K11" s="87">
        <f>IFERROR(IF($B$2="Tonnes",AppAn.Data!T52,(AppAn.Data!T52*ozton*AppAn.Data!T$6)/1000000),"-")</f>
        <v>50.641030682299998</v>
      </c>
      <c r="L11" s="87">
        <f>IFERROR(IF($B$2="Tonnes",AppAn.Data!U52,(AppAn.Data!U52*ozton*AppAn.Data!U$6)/1000000),"-")</f>
        <v>38.3409808534375</v>
      </c>
      <c r="M11" s="87">
        <f>IFERROR(IF($B$2="Tonnes",AppAn.Data!V52,(AppAn.Data!V52*ozton*AppAn.Data!V$6)/1000000),"-")</f>
        <v>15.363</v>
      </c>
      <c r="N11" s="88" t="str">
        <f t="shared" si="2"/>
        <v>▼</v>
      </c>
      <c r="O11" s="129">
        <f t="shared" si="0"/>
        <v>-59.930602561455814</v>
      </c>
      <c r="P11" s="50"/>
      <c r="Q11" s="87">
        <f>IFERROR(IF($B$2="Tonnes",AppQt.Data!M77,(AppQt.Data!M77*ozton*AppQt.Data!M$7)/1000000),"-")</f>
        <v>5.8111293522451462</v>
      </c>
      <c r="R11" s="87">
        <f>IFERROR(IF($B$2="Tonnes",AppQt.Data!N77,(AppQt.Data!N77*ozton*AppQt.Data!N$7)/1000000),"-")</f>
        <v>5.3610932706310663</v>
      </c>
      <c r="S11" s="87">
        <f>IFERROR(IF($B$2="Tonnes",AppQt.Data!O77,(AppQt.Data!O77*ozton*AppQt.Data!O$7)/1000000),"-")</f>
        <v>5.7057550060679612</v>
      </c>
      <c r="T11" s="87">
        <f>IFERROR(IF($B$2="Tonnes",AppQt.Data!P77,(AppQt.Data!P77*ozton*AppQt.Data!P$7)/1000000),"-")</f>
        <v>6.1192368750000004</v>
      </c>
      <c r="U11" s="87">
        <f>IFERROR(IF($B$2="Tonnes",AppQt.Data!Q77,(AppQt.Data!Q77*ozton*AppQt.Data!Q$7)/1000000),"-")</f>
        <v>10.60470382867133</v>
      </c>
      <c r="V11" s="87">
        <f>IFERROR(IF($B$2="Tonnes",AppQt.Data!R77,(AppQt.Data!R77*ozton*AppQt.Data!R$7)/1000000),"-")</f>
        <v>10.22305270979021</v>
      </c>
      <c r="W11" s="87">
        <f>IFERROR(IF($B$2="Tonnes",AppQt.Data!S77,(AppQt.Data!S77*ozton*AppQt.Data!S$7)/1000000),"-")</f>
        <v>10.049819034965036</v>
      </c>
      <c r="X11" s="87">
        <f>IFERROR(IF($B$2="Tonnes",AppQt.Data!T77,(AppQt.Data!T77*ozton*AppQt.Data!T$7)/1000000),"-")</f>
        <v>11.387526125874126</v>
      </c>
      <c r="Y11" s="87">
        <f>IFERROR(IF($B$2="Tonnes",AppQt.Data!U77,(AppQt.Data!U77*ozton*AppQt.Data!U$7)/1000000),"-")</f>
        <v>11.216651824817522</v>
      </c>
      <c r="Z11" s="87">
        <f>IFERROR(IF($B$2="Tonnes",AppQt.Data!V77,(AppQt.Data!V77*ozton*AppQt.Data!V$7)/1000000),"-")</f>
        <v>12.764928832116791</v>
      </c>
      <c r="AA11" s="87">
        <f>IFERROR(IF($B$2="Tonnes",AppQt.Data!W77,(AppQt.Data!W77*ozton*AppQt.Data!W$7)/1000000),"-")</f>
        <v>11.067167791970803</v>
      </c>
      <c r="AB11" s="87">
        <f>IFERROR(IF($B$2="Tonnes",AppQt.Data!X77,(AppQt.Data!X77*ozton*AppQt.Data!X$7)/1000000),"-")</f>
        <v>12.58966204379562</v>
      </c>
      <c r="AC11" s="87">
        <f>IFERROR(IF($B$2="Tonnes",AppQt.Data!Y77,(AppQt.Data!Y77*ozton*AppQt.Data!Y$7)/1000000),"-")</f>
        <v>17.3895625</v>
      </c>
      <c r="AD11" s="87">
        <f>IFERROR(IF($B$2="Tonnes",AppQt.Data!Z77,(AppQt.Data!Z77*ozton*AppQt.Data!Z$7)/1000000),"-")</f>
        <v>28.844625000000001</v>
      </c>
      <c r="AE11" s="87">
        <f>IFERROR(IF($B$2="Tonnes",AppQt.Data!AA77,(AppQt.Data!AA77*ozton*AppQt.Data!AA$7)/1000000),"-")</f>
        <v>14.9828125</v>
      </c>
      <c r="AF11" s="87">
        <f>IFERROR(IF($B$2="Tonnes",AppQt.Data!AB77,(AppQt.Data!AB77*ozton*AppQt.Data!AB$7)/1000000),"-")</f>
        <v>21.39</v>
      </c>
      <c r="AG11" s="87">
        <f>IFERROR(IF($B$2="Tonnes",AppQt.Data!AC77,(AppQt.Data!AC77*ozton*AppQt.Data!AC$7)/1000000),"-")</f>
        <v>18.350999999999999</v>
      </c>
      <c r="AH11" s="87">
        <f>IFERROR(IF($B$2="Tonnes",AppQt.Data!AD77,(AppQt.Data!AD77*ozton*AppQt.Data!AD$7)/1000000),"-")</f>
        <v>12.867000000000001</v>
      </c>
      <c r="AI11" s="87">
        <f>IFERROR(IF($B$2="Tonnes",AppQt.Data!AE77,(AppQt.Data!AE77*ozton*AppQt.Data!AE$7)/1000000),"-")</f>
        <v>11.224</v>
      </c>
      <c r="AJ11" s="87">
        <f>IFERROR(IF($B$2="Tonnes",AppQt.Data!AF77,(AppQt.Data!AF77*ozton*AppQt.Data!AF$7)/1000000),"-")</f>
        <v>17.600000000000001</v>
      </c>
      <c r="AK11" s="87">
        <f>IFERROR(IF($B$2="Tonnes",AppQt.Data!AG77,(AppQt.Data!AG77*ozton*AppQt.Data!AG$7)/1000000),"-")</f>
        <v>13.6</v>
      </c>
      <c r="AL11" s="87">
        <f>IFERROR(IF($B$2="Tonnes",AppQt.Data!AH77,(AppQt.Data!AH77*ozton*AppQt.Data!AH$7)/1000000),"-")</f>
        <v>10.497999999999999</v>
      </c>
      <c r="AM11" s="87">
        <f>IFERROR(IF($B$2="Tonnes",AppQt.Data!AI77,(AppQt.Data!AI77*ozton*AppQt.Data!AI$7)/1000000),"-")</f>
        <v>13.692</v>
      </c>
      <c r="AN11" s="87">
        <f>IFERROR(IF($B$2="Tonnes",AppQt.Data!AJ77,(AppQt.Data!AJ77*ozton*AppQt.Data!AJ$7)/1000000),"-")</f>
        <v>13.567</v>
      </c>
      <c r="AO11" s="87">
        <f>IFERROR(IF($B$2="Tonnes",AppQt.Data!AK77,(AppQt.Data!AK77*ozton*AppQt.Data!AK$7)/1000000),"-")</f>
        <v>10.199999999999999</v>
      </c>
      <c r="AP11" s="87">
        <f>IFERROR(IF($B$2="Tonnes",AppQt.Data!AL77,(AppQt.Data!AL77*ozton*AppQt.Data!AL$7)/1000000),"-")</f>
        <v>8.7520000000000007</v>
      </c>
      <c r="AQ11" s="87">
        <f>IFERROR(IF($B$2="Tonnes",AppQt.Data!AM77,(AppQt.Data!AM77*ozton*AppQt.Data!AM$7)/1000000),"-")</f>
        <v>8.3146142999999988</v>
      </c>
      <c r="AR11" s="87">
        <f>IFERROR(IF($B$2="Tonnes",AppQt.Data!AN77,(AppQt.Data!AN77*ozton*AppQt.Data!AN$7)/1000000),"-")</f>
        <v>14.164075200000001</v>
      </c>
      <c r="AS11" s="87">
        <f>IFERROR(IF($B$2="Tonnes",AppQt.Data!AO77,(AppQt.Data!AO77*ozton*AppQt.Data!AO$7)/1000000),"-")</f>
        <v>11.1918405</v>
      </c>
      <c r="AT11" s="87">
        <f>IFERROR(IF($B$2="Tonnes",AppQt.Data!AP77,(AppQt.Data!AP77*ozton*AppQt.Data!AP$7)/1000000),"-")</f>
        <v>9.5394620000000003</v>
      </c>
      <c r="AU11" s="87">
        <f>IFERROR(IF($B$2="Tonnes",AppQt.Data!AQ77,(AppQt.Data!AQ77*ozton*AppQt.Data!AQ$7)/1000000),"-")</f>
        <v>9.6629360300000009</v>
      </c>
      <c r="AV11" s="87">
        <f>IFERROR(IF($B$2="Tonnes",AppQt.Data!AR77,(AppQt.Data!AR77*ozton*AppQt.Data!AR$7)/1000000),"-")</f>
        <v>13.879222277999999</v>
      </c>
      <c r="AW11" s="87">
        <f>IFERROR(IF($B$2="Tonnes",AppQt.Data!AS77,(AppQt.Data!AS77*ozton*AppQt.Data!AS$7)/1000000),"-")</f>
        <v>12.345608515</v>
      </c>
      <c r="AX11" s="87">
        <f>IFERROR(IF($B$2="Tonnes",AppQt.Data!AT77,(AppQt.Data!AT77*ozton*AppQt.Data!AT$7)/1000000),"-")</f>
        <v>11.420682365000001</v>
      </c>
      <c r="AY11" s="87">
        <f>IFERROR(IF($B$2="Tonnes",AppQt.Data!AU77,(AppQt.Data!AU77*ozton*AppQt.Data!AU$7)/1000000),"-")</f>
        <v>13.624739802300001</v>
      </c>
      <c r="AZ11" s="87">
        <f>IFERROR(IF($B$2="Tonnes",AppQt.Data!AV77,(AppQt.Data!AV77*ozton*AppQt.Data!AV$7)/1000000),"-")</f>
        <v>13.25</v>
      </c>
      <c r="BA11" s="87">
        <f>IFERROR(IF($B$2="Tonnes",AppQt.Data!AW77,(AppQt.Data!AW77*ozton*AppQt.Data!AW$7)/1000000),"-")</f>
        <v>12.687980853437502</v>
      </c>
      <c r="BB11" s="87">
        <f>IFERROR(IF($B$2="Tonnes",AppQt.Data!AX77,(AppQt.Data!AX77*ozton*AppQt.Data!AX$7)/1000000),"-")</f>
        <v>9.7799999999999994</v>
      </c>
      <c r="BC11" s="87">
        <f>IFERROR(IF($B$2="Tonnes",AppQt.Data!AY77,(AppQt.Data!AY77*ozton*AppQt.Data!AY$7)/1000000),"-")</f>
        <v>6.8730000000000002</v>
      </c>
      <c r="BD11" s="87">
        <f>IFERROR(IF($B$2="Tonnes",AppQt.Data!AZ77,(AppQt.Data!AZ77*ozton*AppQt.Data!AZ$7)/1000000),"-")</f>
        <v>9</v>
      </c>
      <c r="BE11" s="87">
        <f>IFERROR(IF($B$2="Tonnes",AppQt.Data!BA77,(AppQt.Data!BA77*ozton*AppQt.Data!BA$7)/1000000),"-")</f>
        <v>4.6040000000000001</v>
      </c>
      <c r="BF11" s="87">
        <f>IFERROR(IF($B$2="Tonnes",AppQt.Data!BB77,(AppQt.Data!BB77*ozton*AppQt.Data!BB$7)/1000000),"-")</f>
        <v>2.7839999999999998</v>
      </c>
      <c r="BG11" s="87">
        <f>IFERROR(IF($B$2="Tonnes",AppQt.Data!BC77,(AppQt.Data!BC77*ozton*AppQt.Data!BC$7)/1000000),"-")</f>
        <v>3.302</v>
      </c>
      <c r="BH11" s="87">
        <f>IFERROR(IF($B$2="Tonnes",AppQt.Data!BD77,(AppQt.Data!BD77*ozton*AppQt.Data!BD$7)/1000000),"-")</f>
        <v>4.673</v>
      </c>
      <c r="BI11" s="88" t="str">
        <f t="shared" si="3"/>
        <v>▼</v>
      </c>
      <c r="BJ11" s="129">
        <f t="shared" si="1"/>
        <v>-48.077777777777776</v>
      </c>
    </row>
    <row r="12" spans="1:62" ht="13.8">
      <c r="A12" s="50"/>
      <c r="B12" s="94" t="s">
        <v>257</v>
      </c>
      <c r="C12" s="87">
        <f>IFERROR(IF($B$2="Tonnes",AppAn.Data!L53,(AppAn.Data!L53*ozton*AppAn.Data!L$6)/1000000),"-")</f>
        <v>7.7404309396422821</v>
      </c>
      <c r="D12" s="87">
        <f>IFERROR(IF($B$2="Tonnes",AppAn.Data!M53,(AppAn.Data!M53*ozton*AppAn.Data!M$6)/1000000),"-")</f>
        <v>7.1068297113940879</v>
      </c>
      <c r="E12" s="87">
        <f>IFERROR(IF($B$2="Tonnes",AppAn.Data!N53,(AppAn.Data!N53*ozton*AppAn.Data!N$6)/1000000),"-")</f>
        <v>7.2110601623241122</v>
      </c>
      <c r="F12" s="87">
        <f>IFERROR(IF($B$2="Tonnes",AppAn.Data!O53,(AppAn.Data!O53*ozton*AppAn.Data!O$6)/1000000),"-")</f>
        <v>9.9053718220484459</v>
      </c>
      <c r="G12" s="87">
        <f>IFERROR(IF($B$2="Tonnes",AppAn.Data!P53,(AppAn.Data!P53*ozton*AppAn.Data!P$6)/1000000),"-")</f>
        <v>8.4000368068228557</v>
      </c>
      <c r="H12" s="87">
        <f>IFERROR(IF($B$2="Tonnes",AppAn.Data!Q53,(AppAn.Data!Q53*ozton*AppAn.Data!Q$6)/1000000),"-")</f>
        <v>7.0469766499898707</v>
      </c>
      <c r="I12" s="87">
        <f>IFERROR(IF($B$2="Tonnes",AppAn.Data!R53,(AppAn.Data!R53*ozton*AppAn.Data!R$6)/1000000),"-")</f>
        <v>6.6152913895834935</v>
      </c>
      <c r="J12" s="87">
        <f>IFERROR(IF($B$2="Tonnes",AppAn.Data!S53,(AppAn.Data!S53*ozton*AppAn.Data!S$6)/1000000),"-")</f>
        <v>6.2770538281249992</v>
      </c>
      <c r="K12" s="87">
        <f>IFERROR(IF($B$2="Tonnes",AppAn.Data!T53,(AppAn.Data!T53*ozton*AppAn.Data!T$6)/1000000),"-")</f>
        <v>6.01</v>
      </c>
      <c r="L12" s="87">
        <f>IFERROR(IF($B$2="Tonnes",AppAn.Data!U53,(AppAn.Data!U53*ozton*AppAn.Data!U$6)/1000000),"-")</f>
        <v>5.44</v>
      </c>
      <c r="M12" s="87">
        <f>IFERROR(IF($B$2="Tonnes",AppAn.Data!V53,(AppAn.Data!V53*ozton*AppAn.Data!V$6)/1000000),"-")</f>
        <v>4.1400000000000006</v>
      </c>
      <c r="N12" s="88" t="str">
        <f t="shared" si="2"/>
        <v>▼</v>
      </c>
      <c r="O12" s="129">
        <f t="shared" si="0"/>
        <v>-23.897058823529406</v>
      </c>
      <c r="P12" s="50"/>
      <c r="Q12" s="87">
        <f>IFERROR(IF($B$2="Tonnes",AppQt.Data!M78,(AppQt.Data!M78*ozton*AppQt.Data!M$7)/1000000),"-")</f>
        <v>2.0311040045606794</v>
      </c>
      <c r="R12" s="87">
        <f>IFERROR(IF($B$2="Tonnes",AppQt.Data!N78,(AppQt.Data!N78*ozton*AppQt.Data!N$7)/1000000),"-")</f>
        <v>2.0522297629058057</v>
      </c>
      <c r="S12" s="87">
        <f>IFERROR(IF($B$2="Tonnes",AppQt.Data!O78,(AppQt.Data!O78*ozton*AppQt.Data!O$7)/1000000),"-")</f>
        <v>1.5525288774419508</v>
      </c>
      <c r="T12" s="87">
        <f>IFERROR(IF($B$2="Tonnes",AppQt.Data!P78,(AppQt.Data!P78*ozton*AppQt.Data!P$7)/1000000),"-")</f>
        <v>2.1045682947338471</v>
      </c>
      <c r="U12" s="87">
        <f>IFERROR(IF($B$2="Tonnes",AppQt.Data!Q78,(AppQt.Data!Q78*ozton*AppQt.Data!Q$7)/1000000),"-")</f>
        <v>1.9086178307810502</v>
      </c>
      <c r="V12" s="87">
        <f>IFERROR(IF($B$2="Tonnes",AppQt.Data!R78,(AppQt.Data!R78*ozton*AppQt.Data!R$7)/1000000),"-")</f>
        <v>1.9432364121213606</v>
      </c>
      <c r="W12" s="87">
        <f>IFERROR(IF($B$2="Tonnes",AppQt.Data!S78,(AppQt.Data!S78*ozton*AppQt.Data!S$7)/1000000),"-")</f>
        <v>1.2416068785055949</v>
      </c>
      <c r="X12" s="87">
        <f>IFERROR(IF($B$2="Tonnes",AppQt.Data!T78,(AppQt.Data!T78*ozton*AppQt.Data!T$7)/1000000),"-")</f>
        <v>2.0133685899860829</v>
      </c>
      <c r="Y12" s="87">
        <f>IFERROR(IF($B$2="Tonnes",AppQt.Data!U78,(AppQt.Data!U78*ozton*AppQt.Data!U$7)/1000000),"-")</f>
        <v>2.0989575337784454</v>
      </c>
      <c r="Z12" s="87">
        <f>IFERROR(IF($B$2="Tonnes",AppQt.Data!V78,(AppQt.Data!V78*ozton*AppQt.Data!V$7)/1000000),"-")</f>
        <v>2.0458912055654879</v>
      </c>
      <c r="AA12" s="87">
        <f>IFERROR(IF($B$2="Tonnes",AppQt.Data!W78,(AppQt.Data!W78*ozton*AppQt.Data!W$7)/1000000),"-")</f>
        <v>1.0540924749343779</v>
      </c>
      <c r="AB12" s="87">
        <f>IFERROR(IF($B$2="Tonnes",AppQt.Data!X78,(AppQt.Data!X78*ozton*AppQt.Data!X$7)/1000000),"-")</f>
        <v>2.012118948045801</v>
      </c>
      <c r="AC12" s="87">
        <f>IFERROR(IF($B$2="Tonnes",AppQt.Data!Y78,(AppQt.Data!Y78*ozton*AppQt.Data!Y$7)/1000000),"-")</f>
        <v>2.5839333730634091</v>
      </c>
      <c r="AD12" s="87">
        <f>IFERROR(IF($B$2="Tonnes",AppQt.Data!Z78,(AppQt.Data!Z78*ozton*AppQt.Data!Z$7)/1000000),"-")</f>
        <v>2.6337880643543485</v>
      </c>
      <c r="AE12" s="87">
        <f>IFERROR(IF($B$2="Tonnes",AppQt.Data!AA78,(AppQt.Data!AA78*ozton*AppQt.Data!AA$7)/1000000),"-")</f>
        <v>2.1620142327019338</v>
      </c>
      <c r="AF12" s="87">
        <f>IFERROR(IF($B$2="Tonnes",AppQt.Data!AB78,(AppQt.Data!AB78*ozton*AppQt.Data!AB$7)/1000000),"-")</f>
        <v>2.525636151928754</v>
      </c>
      <c r="AG12" s="87">
        <f>IFERROR(IF($B$2="Tonnes",AppQt.Data!AC78,(AppQt.Data!AC78*ozton*AppQt.Data!AC$7)/1000000),"-")</f>
        <v>1.9283974777752264</v>
      </c>
      <c r="AH12" s="87">
        <f>IFERROR(IF($B$2="Tonnes",AppQt.Data!AD78,(AppQt.Data!AD78*ozton*AppQt.Data!AD$7)/1000000),"-")</f>
        <v>2.322512146616587</v>
      </c>
      <c r="AI12" s="87">
        <f>IFERROR(IF($B$2="Tonnes",AppQt.Data!AE78,(AppQt.Data!AE78*ozton*AppQt.Data!AE$7)/1000000),"-")</f>
        <v>1.9058540180419155</v>
      </c>
      <c r="AJ12" s="87">
        <f>IFERROR(IF($B$2="Tonnes",AppQt.Data!AF78,(AppQt.Data!AF78*ozton*AppQt.Data!AF$7)/1000000),"-")</f>
        <v>2.2432731643891271</v>
      </c>
      <c r="AK12" s="87">
        <f>IFERROR(IF($B$2="Tonnes",AppQt.Data!AG78,(AppQt.Data!AG78*ozton*AppQt.Data!AG$7)/1000000),"-")</f>
        <v>1.831977603886465</v>
      </c>
      <c r="AL12" s="87">
        <f>IFERROR(IF($B$2="Tonnes",AppQt.Data!AH78,(AppQt.Data!AH78*ozton*AppQt.Data!AH$7)/1000000),"-")</f>
        <v>1.5571809633034952</v>
      </c>
      <c r="AM12" s="87">
        <f>IFERROR(IF($B$2="Tonnes",AppQt.Data!AI78,(AppQt.Data!AI78*ozton*AppQt.Data!AI$7)/1000000),"-")</f>
        <v>1.681755440367775</v>
      </c>
      <c r="AN12" s="87">
        <f>IFERROR(IF($B$2="Tonnes",AppQt.Data!AJ78,(AppQt.Data!AJ78*ozton*AppQt.Data!AJ$7)/1000000),"-")</f>
        <v>1.9760626424321359</v>
      </c>
      <c r="AO12" s="87">
        <f>IFERROR(IF($B$2="Tonnes",AppQt.Data!AK78,(AppQt.Data!AK78*ozton*AppQt.Data!AK$7)/1000000),"-")</f>
        <v>1.9365413895834931</v>
      </c>
      <c r="AP12" s="87">
        <f>IFERROR(IF($B$2="Tonnes",AppQt.Data!AL78,(AppQt.Data!AL78*ozton*AppQt.Data!AL$7)/1000000),"-")</f>
        <v>1.9</v>
      </c>
      <c r="AQ12" s="87">
        <f>IFERROR(IF($B$2="Tonnes",AppQt.Data!AM78,(AppQt.Data!AM78*ozton*AppQt.Data!AM$7)/1000000),"-")</f>
        <v>1.2350000000000001</v>
      </c>
      <c r="AR12" s="87">
        <f>IFERROR(IF($B$2="Tonnes",AppQt.Data!AN78,(AppQt.Data!AN78*ozton*AppQt.Data!AN$7)/1000000),"-")</f>
        <v>1.54375</v>
      </c>
      <c r="AS12" s="87">
        <f>IFERROR(IF($B$2="Tonnes",AppQt.Data!AO78,(AppQt.Data!AO78*ozton*AppQt.Data!AO$7)/1000000),"-")</f>
        <v>1.7753124999999998</v>
      </c>
      <c r="AT12" s="87">
        <f>IFERROR(IF($B$2="Tonnes",AppQt.Data!AP78,(AppQt.Data!AP78*ozton*AppQt.Data!AP$7)/1000000),"-")</f>
        <v>1.4646328124999999</v>
      </c>
      <c r="AU12" s="87">
        <f>IFERROR(IF($B$2="Tonnes",AppQt.Data!AQ78,(AppQt.Data!AQ78*ozton*AppQt.Data!AQ$7)/1000000),"-")</f>
        <v>1.3621085156249999</v>
      </c>
      <c r="AV12" s="87">
        <f>IFERROR(IF($B$2="Tonnes",AppQt.Data!AR78,(AppQt.Data!AR78*ozton*AppQt.Data!AR$7)/1000000),"-")</f>
        <v>1.675</v>
      </c>
      <c r="AW12" s="87">
        <f>IFERROR(IF($B$2="Tonnes",AppQt.Data!AS78,(AppQt.Data!AS78*ozton*AppQt.Data!AS$7)/1000000),"-")</f>
        <v>1.8</v>
      </c>
      <c r="AX12" s="87">
        <f>IFERROR(IF($B$2="Tonnes",AppQt.Data!AT78,(AppQt.Data!AT78*ozton*AppQt.Data!AT$7)/1000000),"-")</f>
        <v>1.38</v>
      </c>
      <c r="AY12" s="87">
        <f>IFERROR(IF($B$2="Tonnes",AppQt.Data!AU78,(AppQt.Data!AU78*ozton*AppQt.Data!AU$7)/1000000),"-")</f>
        <v>1.43</v>
      </c>
      <c r="AZ12" s="87">
        <f>IFERROR(IF($B$2="Tonnes",AppQt.Data!AV78,(AppQt.Data!AV78*ozton*AppQt.Data!AV$7)/1000000),"-")</f>
        <v>1.4</v>
      </c>
      <c r="BA12" s="87">
        <f>IFERROR(IF($B$2="Tonnes",AppQt.Data!AW78,(AppQt.Data!AW78*ozton*AppQt.Data!AW$7)/1000000),"-")</f>
        <v>1.6</v>
      </c>
      <c r="BB12" s="87">
        <f>IFERROR(IF($B$2="Tonnes",AppQt.Data!AX78,(AppQt.Data!AX78*ozton*AppQt.Data!AX$7)/1000000),"-")</f>
        <v>1.3</v>
      </c>
      <c r="BC12" s="87">
        <f>IFERROR(IF($B$2="Tonnes",AppQt.Data!AY78,(AppQt.Data!AY78*ozton*AppQt.Data!AY$7)/1000000),"-")</f>
        <v>1.2</v>
      </c>
      <c r="BD12" s="87">
        <f>IFERROR(IF($B$2="Tonnes",AppQt.Data!AZ78,(AppQt.Data!AZ78*ozton*AppQt.Data!AZ$7)/1000000),"-")</f>
        <v>1.34</v>
      </c>
      <c r="BE12" s="87">
        <f>IFERROR(IF($B$2="Tonnes",AppQt.Data!BA78,(AppQt.Data!BA78*ozton*AppQt.Data!BA$7)/1000000),"-")</f>
        <v>1.23</v>
      </c>
      <c r="BF12" s="87">
        <f>IFERROR(IF($B$2="Tonnes",AppQt.Data!BB78,(AppQt.Data!BB78*ozton*AppQt.Data!BB$7)/1000000),"-")</f>
        <v>0.83</v>
      </c>
      <c r="BG12" s="87">
        <f>IFERROR(IF($B$2="Tonnes",AppQt.Data!BC78,(AppQt.Data!BC78*ozton*AppQt.Data!BC$7)/1000000),"-")</f>
        <v>0.98</v>
      </c>
      <c r="BH12" s="87">
        <f>IFERROR(IF($B$2="Tonnes",AppQt.Data!BD78,(AppQt.Data!BD78*ozton*AppQt.Data!BD$7)/1000000),"-")</f>
        <v>1.1000000000000001</v>
      </c>
      <c r="BI12" s="88" t="str">
        <f t="shared" si="3"/>
        <v>▼</v>
      </c>
      <c r="BJ12" s="129">
        <f t="shared" si="1"/>
        <v>-17.910447761194025</v>
      </c>
    </row>
    <row r="13" spans="1:62" ht="13.8">
      <c r="A13" s="50"/>
      <c r="B13" s="86" t="s">
        <v>69</v>
      </c>
      <c r="C13" s="87">
        <f>IFERROR(IF($B$2="Tonnes",AppAn.Data!L54,(AppAn.Data!L54*ozton*AppAn.Data!L$6)/1000000),"-")</f>
        <v>20.752929448639424</v>
      </c>
      <c r="D13" s="87">
        <f>IFERROR(IF($B$2="Tonnes",AppAn.Data!M54,(AppAn.Data!M54*ozton*AppAn.Data!M$6)/1000000),"-")</f>
        <v>15.925840909298252</v>
      </c>
      <c r="E13" s="87">
        <f>IFERROR(IF($B$2="Tonnes",AppAn.Data!N54,(AppAn.Data!N54*ozton*AppAn.Data!N$6)/1000000),"-")</f>
        <v>16.111873862644646</v>
      </c>
      <c r="F13" s="87">
        <f>IFERROR(IF($B$2="Tonnes",AppAn.Data!O54,(AppAn.Data!O54*ozton*AppAn.Data!O$6)/1000000),"-")</f>
        <v>16.952167236713521</v>
      </c>
      <c r="G13" s="87">
        <f>IFERROR(IF($B$2="Tonnes",AppAn.Data!P54,(AppAn.Data!P54*ozton*AppAn.Data!P$6)/1000000),"-")</f>
        <v>16.449725311152172</v>
      </c>
      <c r="H13" s="87">
        <f>IFERROR(IF($B$2="Tonnes",AppAn.Data!Q54,(AppAn.Data!Q54*ozton*AppAn.Data!Q$6)/1000000),"-")</f>
        <v>16.50694112367712</v>
      </c>
      <c r="I13" s="87">
        <f>IFERROR(IF($B$2="Tonnes",AppAn.Data!R54,(AppAn.Data!R54*ozton*AppAn.Data!R$6)/1000000),"-")</f>
        <v>16.926071909073691</v>
      </c>
      <c r="J13" s="87">
        <f>IFERROR(IF($B$2="Tonnes",AppAn.Data!S54,(AppAn.Data!S54*ozton*AppAn.Data!S$6)/1000000),"-")</f>
        <v>16.615226784168982</v>
      </c>
      <c r="K13" s="87">
        <f>IFERROR(IF($B$2="Tonnes",AppAn.Data!T54,(AppAn.Data!T54*ozton*AppAn.Data!T$6)/1000000),"-")</f>
        <v>16.454580736898361</v>
      </c>
      <c r="L13" s="87">
        <f>IFERROR(IF($B$2="Tonnes",AppAn.Data!U54,(AppAn.Data!U54*ozton*AppAn.Data!U$6)/1000000),"-")</f>
        <v>17.003901884581232</v>
      </c>
      <c r="M13" s="87">
        <f>IFERROR(IF($B$2="Tonnes",AppAn.Data!V54,(AppAn.Data!V54*ozton*AppAn.Data!V$6)/1000000),"-")</f>
        <v>13.836298896407367</v>
      </c>
      <c r="N13" s="88" t="str">
        <f t="shared" si="2"/>
        <v>▼</v>
      </c>
      <c r="O13" s="129">
        <f t="shared" si="0"/>
        <v>-18.628683049777994</v>
      </c>
      <c r="P13" s="50"/>
      <c r="Q13" s="87">
        <f>IFERROR(IF($B$2="Tonnes",AppQt.Data!M79,(AppQt.Data!M79*ozton*AppQt.Data!M$7)/1000000),"-")</f>
        <v>4.7536462727885134</v>
      </c>
      <c r="R13" s="87">
        <f>IFERROR(IF($B$2="Tonnes",AppQt.Data!N79,(AppQt.Data!N79*ozton*AppQt.Data!N$7)/1000000),"-")</f>
        <v>4.8053611402765473</v>
      </c>
      <c r="S13" s="87">
        <f>IFERROR(IF($B$2="Tonnes",AppQt.Data!O79,(AppQt.Data!O79*ozton*AppQt.Data!O$7)/1000000),"-")</f>
        <v>4.2239758041437678</v>
      </c>
      <c r="T13" s="87">
        <f>IFERROR(IF($B$2="Tonnes",AppQt.Data!P79,(AppQt.Data!P79*ozton*AppQt.Data!P$7)/1000000),"-")</f>
        <v>6.9699462314305958</v>
      </c>
      <c r="U13" s="87">
        <f>IFERROR(IF($B$2="Tonnes",AppQt.Data!Q79,(AppQt.Data!Q79*ozton*AppQt.Data!Q$7)/1000000),"-")</f>
        <v>3.9720346170427243</v>
      </c>
      <c r="V13" s="87">
        <f>IFERROR(IF($B$2="Tonnes",AppQt.Data!R79,(AppQt.Data!R79*ozton*AppQt.Data!R$7)/1000000),"-")</f>
        <v>3.9464415404512678</v>
      </c>
      <c r="W13" s="87">
        <f>IFERROR(IF($B$2="Tonnes",AppQt.Data!S79,(AppQt.Data!S79*ozton*AppQt.Data!S$7)/1000000),"-")</f>
        <v>4.1121093645359013</v>
      </c>
      <c r="X13" s="87">
        <f>IFERROR(IF($B$2="Tonnes",AppQt.Data!T79,(AppQt.Data!T79*ozton*AppQt.Data!T$7)/1000000),"-")</f>
        <v>3.8952553872683584</v>
      </c>
      <c r="Y13" s="87">
        <f>IFERROR(IF($B$2="Tonnes",AppQt.Data!U79,(AppQt.Data!U79*ozton*AppQt.Data!U$7)/1000000),"-")</f>
        <v>3.9860438767953359</v>
      </c>
      <c r="Z13" s="87">
        <f>IFERROR(IF($B$2="Tonnes",AppQt.Data!V79,(AppQt.Data!V79*ozton*AppQt.Data!V$7)/1000000),"-")</f>
        <v>4.3610291180430929</v>
      </c>
      <c r="AA13" s="87">
        <f>IFERROR(IF($B$2="Tonnes",AppQt.Data!W79,(AppQt.Data!W79*ozton*AppQt.Data!W$7)/1000000),"-")</f>
        <v>4.105624694855881</v>
      </c>
      <c r="AB13" s="87">
        <f>IFERROR(IF($B$2="Tonnes",AppQt.Data!X79,(AppQt.Data!X79*ozton*AppQt.Data!X$7)/1000000),"-")</f>
        <v>3.6591761729503345</v>
      </c>
      <c r="AC13" s="87">
        <f>IFERROR(IF($B$2="Tonnes",AppQt.Data!Y79,(AppQt.Data!Y79*ozton*AppQt.Data!Y$7)/1000000),"-")</f>
        <v>3.3551638460111644</v>
      </c>
      <c r="AD13" s="87">
        <f>IFERROR(IF($B$2="Tonnes",AppQt.Data!Z79,(AppQt.Data!Z79*ozton*AppQt.Data!Z$7)/1000000),"-")</f>
        <v>3.8832287703082056</v>
      </c>
      <c r="AE13" s="87">
        <f>IFERROR(IF($B$2="Tonnes",AppQt.Data!AA79,(AppQt.Data!AA79*ozton*AppQt.Data!AA$7)/1000000),"-")</f>
        <v>4.6787613886995487</v>
      </c>
      <c r="AF13" s="87">
        <f>IFERROR(IF($B$2="Tonnes",AppQt.Data!AB79,(AppQt.Data!AB79*ozton*AppQt.Data!AB$7)/1000000),"-")</f>
        <v>5.0350132316946024</v>
      </c>
      <c r="AG13" s="87">
        <f>IFERROR(IF($B$2="Tonnes",AppQt.Data!AC79,(AppQt.Data!AC79*ozton*AppQt.Data!AC$7)/1000000),"-")</f>
        <v>3.7573499233309233</v>
      </c>
      <c r="AH13" s="87">
        <f>IFERROR(IF($B$2="Tonnes",AppQt.Data!AD79,(AppQt.Data!AD79*ozton*AppQt.Data!AD$7)/1000000),"-")</f>
        <v>3.6950231132233449</v>
      </c>
      <c r="AI13" s="87">
        <f>IFERROR(IF($B$2="Tonnes",AppQt.Data!AE79,(AppQt.Data!AE79*ozton*AppQt.Data!AE$7)/1000000),"-")</f>
        <v>4.151921951453466</v>
      </c>
      <c r="AJ13" s="87">
        <f>IFERROR(IF($B$2="Tonnes",AppQt.Data!AF79,(AppQt.Data!AF79*ozton*AppQt.Data!AF$7)/1000000),"-")</f>
        <v>4.8454303231444396</v>
      </c>
      <c r="AK13" s="87">
        <f>IFERROR(IF($B$2="Tonnes",AppQt.Data!AG79,(AppQt.Data!AG79*ozton*AppQt.Data!AG$7)/1000000),"-")</f>
        <v>3.1957957065799971</v>
      </c>
      <c r="AL13" s="87">
        <f>IFERROR(IF($B$2="Tonnes",AppQt.Data!AH79,(AppQt.Data!AH79*ozton*AppQt.Data!AH$7)/1000000),"-")</f>
        <v>3.8690209501456287</v>
      </c>
      <c r="AM13" s="87">
        <f>IFERROR(IF($B$2="Tonnes",AppQt.Data!AI79,(AppQt.Data!AI79*ozton*AppQt.Data!AI$7)/1000000),"-")</f>
        <v>4.3753416659505504</v>
      </c>
      <c r="AN13" s="87">
        <f>IFERROR(IF($B$2="Tonnes",AppQt.Data!AJ79,(AppQt.Data!AJ79*ozton*AppQt.Data!AJ$7)/1000000),"-")</f>
        <v>5.0667828010009428</v>
      </c>
      <c r="AO13" s="87">
        <f>IFERROR(IF($B$2="Tonnes",AppQt.Data!AK79,(AppQt.Data!AK79*ozton*AppQt.Data!AK$7)/1000000),"-")</f>
        <v>3.5541967139835355</v>
      </c>
      <c r="AP13" s="87">
        <f>IFERROR(IF($B$2="Tonnes",AppQt.Data!AL79,(AppQt.Data!AL79*ozton*AppQt.Data!AL$7)/1000000),"-")</f>
        <v>4.0394035758726679</v>
      </c>
      <c r="AQ13" s="87">
        <f>IFERROR(IF($B$2="Tonnes",AppQt.Data!AM79,(AppQt.Data!AM79*ozton*AppQt.Data!AM$7)/1000000),"-")</f>
        <v>4.1618557836903394</v>
      </c>
      <c r="AR13" s="87">
        <f>IFERROR(IF($B$2="Tonnes",AppQt.Data!AN79,(AppQt.Data!AN79*ozton*AppQt.Data!AN$7)/1000000),"-")</f>
        <v>5.1706158355271459</v>
      </c>
      <c r="AS13" s="87">
        <f>IFERROR(IF($B$2="Tonnes",AppQt.Data!AO79,(AppQt.Data!AO79*ozton*AppQt.Data!AO$7)/1000000),"-")</f>
        <v>3.2669631524209404</v>
      </c>
      <c r="AT13" s="87">
        <f>IFERROR(IF($B$2="Tonnes",AppQt.Data!AP79,(AppQt.Data!AP79*ozton*AppQt.Data!AP$7)/1000000),"-")</f>
        <v>4.1091167287227313</v>
      </c>
      <c r="AU13" s="87">
        <f>IFERROR(IF($B$2="Tonnes",AppQt.Data!AQ79,(AppQt.Data!AQ79*ozton*AppQt.Data!AQ$7)/1000000),"-")</f>
        <v>4.1202372258534359</v>
      </c>
      <c r="AV13" s="87">
        <f>IFERROR(IF($B$2="Tonnes",AppQt.Data!AR79,(AppQt.Data!AR79*ozton*AppQt.Data!AR$7)/1000000),"-")</f>
        <v>5.1189096771718745</v>
      </c>
      <c r="AW13" s="87">
        <f>IFERROR(IF($B$2="Tonnes",AppQt.Data!AS79,(AppQt.Data!AS79*ozton*AppQt.Data!AS$7)/1000000),"-")</f>
        <v>3.3323024154693592</v>
      </c>
      <c r="AX13" s="87">
        <f>IFERROR(IF($B$2="Tonnes",AppQt.Data!AT79,(AppQt.Data!AT79*ozton*AppQt.Data!AT$7)/1000000),"-")</f>
        <v>4.1091167287227313</v>
      </c>
      <c r="AY13" s="87">
        <f>IFERROR(IF($B$2="Tonnes",AppQt.Data!AU79,(AppQt.Data!AU79*ozton*AppQt.Data!AU$7)/1000000),"-")</f>
        <v>3.9966301090778327</v>
      </c>
      <c r="AZ13" s="87">
        <f>IFERROR(IF($B$2="Tonnes",AppQt.Data!AV79,(AppQt.Data!AV79*ozton*AppQt.Data!AV$7)/1000000),"-")</f>
        <v>5.0165314836284365</v>
      </c>
      <c r="BA13" s="87">
        <f>IFERROR(IF($B$2="Tonnes",AppQt.Data!AW79,(AppQt.Data!AW79*ozton*AppQt.Data!AW$7)/1000000),"-")</f>
        <v>3.3989484637787464</v>
      </c>
      <c r="BB13" s="87">
        <f>IFERROR(IF($B$2="Tonnes",AppQt.Data!AX79,(AppQt.Data!AX79*ozton*AppQt.Data!AX$7)/1000000),"-")</f>
        <v>4.191299063297186</v>
      </c>
      <c r="BC13" s="87">
        <f>IFERROR(IF($B$2="Tonnes",AppQt.Data!AY79,(AppQt.Data!AY79*ozton*AppQt.Data!AY$7)/1000000),"-")</f>
        <v>4.1964616145317244</v>
      </c>
      <c r="BD13" s="87">
        <f>IFERROR(IF($B$2="Tonnes",AppQt.Data!AZ79,(AppQt.Data!AZ79*ozton*AppQt.Data!AZ$7)/1000000),"-")</f>
        <v>5.217192742973574</v>
      </c>
      <c r="BE13" s="87">
        <f>IFERROR(IF($B$2="Tonnes",AppQt.Data!BA79,(AppQt.Data!BA79*ozton*AppQt.Data!BA$7)/1000000),"-")</f>
        <v>3.0590536174008718</v>
      </c>
      <c r="BF13" s="87">
        <f>IFERROR(IF($B$2="Tonnes",AppQt.Data!BB79,(AppQt.Data!BB79*ozton*AppQt.Data!BB$7)/1000000),"-")</f>
        <v>2.5147794379783117</v>
      </c>
      <c r="BG13" s="87">
        <f>IFERROR(IF($B$2="Tonnes",AppQt.Data!BC79,(AppQt.Data!BC79*ozton*AppQt.Data!BC$7)/1000000),"-")</f>
        <v>3.5669923723519656</v>
      </c>
      <c r="BH13" s="87">
        <f>IFERROR(IF($B$2="Tonnes",AppQt.Data!BD79,(AppQt.Data!BD79*ozton*AppQt.Data!BD$7)/1000000),"-")</f>
        <v>4.6954734686762167</v>
      </c>
      <c r="BI13" s="88" t="str">
        <f t="shared" si="3"/>
        <v>▼</v>
      </c>
      <c r="BJ13" s="129">
        <f t="shared" si="1"/>
        <v>-9.9999999999999982</v>
      </c>
    </row>
    <row r="14" spans="1:62" ht="13.8">
      <c r="A14" s="50"/>
      <c r="B14" s="86" t="s">
        <v>70</v>
      </c>
      <c r="C14" s="87">
        <f>IFERROR(IF($B$2="Tonnes",AppAn.Data!L55,(AppAn.Data!L55*ozton*AppAn.Data!L$6)/1000000),"-")</f>
        <v>33.402897766679018</v>
      </c>
      <c r="D14" s="87">
        <f>IFERROR(IF($B$2="Tonnes",AppAn.Data!M55,(AppAn.Data!M55*ozton*AppAn.Data!M$6)/1000000),"-")</f>
        <v>33.388808682277947</v>
      </c>
      <c r="E14" s="87">
        <f>IFERROR(IF($B$2="Tonnes",AppAn.Data!N55,(AppAn.Data!N55*ozton*AppAn.Data!N$6)/1000000),"-")</f>
        <v>35.220113652666747</v>
      </c>
      <c r="F14" s="87">
        <f>IFERROR(IF($B$2="Tonnes",AppAn.Data!O55,(AppAn.Data!O55*ozton*AppAn.Data!O$6)/1000000),"-")</f>
        <v>41.173682035880191</v>
      </c>
      <c r="G14" s="87">
        <f>IFERROR(IF($B$2="Tonnes",AppAn.Data!P55,(AppAn.Data!P55*ozton*AppAn.Data!P$6)/1000000),"-")</f>
        <v>36.482704848543065</v>
      </c>
      <c r="H14" s="87">
        <f>IFERROR(IF($B$2="Tonnes",AppAn.Data!Q55,(AppAn.Data!Q55*ozton*AppAn.Data!Q$6)/1000000),"-")</f>
        <v>38.89268807259846</v>
      </c>
      <c r="I14" s="87">
        <f>IFERROR(IF($B$2="Tonnes",AppAn.Data!R55,(AppAn.Data!R55*ozton*AppAn.Data!R$6)/1000000),"-")</f>
        <v>38.360817000000004</v>
      </c>
      <c r="J14" s="87">
        <f>IFERROR(IF($B$2="Tonnes",AppAn.Data!S55,(AppAn.Data!S55*ozton*AppAn.Data!S$6)/1000000),"-")</f>
        <v>38.559016057500003</v>
      </c>
      <c r="K14" s="87">
        <f>IFERROR(IF($B$2="Tonnes",AppAn.Data!T55,(AppAn.Data!T55*ozton*AppAn.Data!T$6)/1000000),"-")</f>
        <v>41.885188294046259</v>
      </c>
      <c r="L14" s="87">
        <f>IFERROR(IF($B$2="Tonnes",AppAn.Data!U55,(AppAn.Data!U55*ozton*AppAn.Data!U$6)/1000000),"-")</f>
        <v>40.3800312362442</v>
      </c>
      <c r="M14" s="87">
        <f>IFERROR(IF($B$2="Tonnes",AppAn.Data!V55,(AppAn.Data!V55*ozton*AppAn.Data!V$6)/1000000),"-")</f>
        <v>20.864946879139097</v>
      </c>
      <c r="N14" s="88" t="str">
        <f t="shared" si="2"/>
        <v>▼</v>
      </c>
      <c r="O14" s="129">
        <f t="shared" si="0"/>
        <v>-48.328551909560701</v>
      </c>
      <c r="P14" s="50"/>
      <c r="Q14" s="87">
        <f>IFERROR(IF($B$2="Tonnes",AppQt.Data!M80,(AppQt.Data!M80*ozton*AppQt.Data!M$7)/1000000),"-")</f>
        <v>9.6287269403003091</v>
      </c>
      <c r="R14" s="87">
        <f>IFERROR(IF($B$2="Tonnes",AppQt.Data!N80,(AppQt.Data!N80*ozton*AppQt.Data!N$7)/1000000),"-")</f>
        <v>6.3022213675103504</v>
      </c>
      <c r="S14" s="87">
        <f>IFERROR(IF($B$2="Tonnes",AppQt.Data!O80,(AppQt.Data!O80*ozton*AppQt.Data!O$7)/1000000),"-")</f>
        <v>11.015857992113618</v>
      </c>
      <c r="T14" s="87">
        <f>IFERROR(IF($B$2="Tonnes",AppQt.Data!P80,(AppQt.Data!P80*ozton*AppQt.Data!P$7)/1000000),"-")</f>
        <v>6.4560914667547422</v>
      </c>
      <c r="U14" s="87">
        <f>IFERROR(IF($B$2="Tonnes",AppQt.Data!Q80,(AppQt.Data!Q80*ozton*AppQt.Data!Q$7)/1000000),"-")</f>
        <v>10.800543051406184</v>
      </c>
      <c r="V14" s="87">
        <f>IFERROR(IF($B$2="Tonnes",AppQt.Data!R80,(AppQt.Data!R80*ozton*AppQt.Data!R$7)/1000000),"-")</f>
        <v>6.0650945729510912</v>
      </c>
      <c r="W14" s="87">
        <f>IFERROR(IF($B$2="Tonnes",AppQt.Data!S80,(AppQt.Data!S80*ozton*AppQt.Data!S$7)/1000000),"-")</f>
        <v>9.6194458076664233</v>
      </c>
      <c r="X14" s="87">
        <f>IFERROR(IF($B$2="Tonnes",AppQt.Data!T80,(AppQt.Data!T80*ozton*AppQt.Data!T$7)/1000000),"-")</f>
        <v>6.9037252502542499</v>
      </c>
      <c r="Y14" s="87">
        <f>IFERROR(IF($B$2="Tonnes",AppQt.Data!U80,(AppQt.Data!U80*ozton*AppQt.Data!U$7)/1000000),"-")</f>
        <v>11.583383138084308</v>
      </c>
      <c r="Z14" s="87">
        <f>IFERROR(IF($B$2="Tonnes",AppQt.Data!V80,(AppQt.Data!V80*ozton*AppQt.Data!V$7)/1000000),"-")</f>
        <v>7.0643256747384715</v>
      </c>
      <c r="AA14" s="87">
        <f>IFERROR(IF($B$2="Tonnes",AppQt.Data!W80,(AppQt.Data!W80*ozton*AppQt.Data!W$7)/1000000),"-")</f>
        <v>8.9868221230485545</v>
      </c>
      <c r="AB14" s="87">
        <f>IFERROR(IF($B$2="Tonnes",AppQt.Data!X80,(AppQt.Data!X80*ozton*AppQt.Data!X$7)/1000000),"-")</f>
        <v>7.5855827167954128</v>
      </c>
      <c r="AC14" s="87">
        <f>IFERROR(IF($B$2="Tonnes",AppQt.Data!Y80,(AppQt.Data!Y80*ozton*AppQt.Data!Y$7)/1000000),"-")</f>
        <v>12.286987302291074</v>
      </c>
      <c r="AD14" s="87">
        <f>IFERROR(IF($B$2="Tonnes",AppQt.Data!Z80,(AppQt.Data!Z80*ozton*AppQt.Data!Z$7)/1000000),"-")</f>
        <v>10.275912306955304</v>
      </c>
      <c r="AE14" s="87">
        <f>IFERROR(IF($B$2="Tonnes",AppQt.Data!AA80,(AppQt.Data!AA80*ozton*AppQt.Data!AA$7)/1000000),"-")</f>
        <v>9.6303472444285951</v>
      </c>
      <c r="AF14" s="87">
        <f>IFERROR(IF($B$2="Tonnes",AppQt.Data!AB80,(AppQt.Data!AB80*ozton*AppQt.Data!AB$7)/1000000),"-")</f>
        <v>8.9804351822052162</v>
      </c>
      <c r="AG14" s="87">
        <f>IFERROR(IF($B$2="Tonnes",AppQt.Data!AC80,(AppQt.Data!AC80*ozton*AppQt.Data!AC$7)/1000000),"-")</f>
        <v>11.514394388149032</v>
      </c>
      <c r="AH14" s="87">
        <f>IFERROR(IF($B$2="Tonnes",AppQt.Data!AD80,(AppQt.Data!AD80*ozton*AppQt.Data!AD$7)/1000000),"-")</f>
        <v>9.0505640333382651</v>
      </c>
      <c r="AI14" s="87">
        <f>IFERROR(IF($B$2="Tonnes",AppQt.Data!AE80,(AppQt.Data!AE80*ozton*AppQt.Data!AE$7)/1000000),"-")</f>
        <v>8.208357510454583</v>
      </c>
      <c r="AJ14" s="87">
        <f>IFERROR(IF($B$2="Tonnes",AppQt.Data!AF80,(AppQt.Data!AF80*ozton*AppQt.Data!AF$7)/1000000),"-")</f>
        <v>7.7093889166011875</v>
      </c>
      <c r="AK14" s="87">
        <f>IFERROR(IF($B$2="Tonnes",AppQt.Data!AG80,(AppQt.Data!AG80*ozton*AppQt.Data!AG$7)/1000000),"-")</f>
        <v>12.090114107556484</v>
      </c>
      <c r="AL14" s="87">
        <f>IFERROR(IF($B$2="Tonnes",AppQt.Data!AH80,(AppQt.Data!AH80*ozton*AppQt.Data!AH$7)/1000000),"-")</f>
        <v>8.4630798752895391</v>
      </c>
      <c r="AM14" s="87">
        <f>IFERROR(IF($B$2="Tonnes",AppQt.Data!AI80,(AppQt.Data!AI80*ozton*AppQt.Data!AI$7)/1000000),"-")</f>
        <v>9.3093878628184932</v>
      </c>
      <c r="AN14" s="87">
        <f>IFERROR(IF($B$2="Tonnes",AppQt.Data!AJ80,(AppQt.Data!AJ80*ozton*AppQt.Data!AJ$7)/1000000),"-")</f>
        <v>9.0301062269339383</v>
      </c>
      <c r="AO14" s="87">
        <f>IFERROR(IF($B$2="Tonnes",AppQt.Data!AK80,(AppQt.Data!AK80*ozton*AppQt.Data!AK$7)/1000000),"-")</f>
        <v>10.8</v>
      </c>
      <c r="AP14" s="87">
        <f>IFERROR(IF($B$2="Tonnes",AppQt.Data!AL80,(AppQt.Data!AL80*ozton*AppQt.Data!AL$7)/1000000),"-")</f>
        <v>9.3960000000000008</v>
      </c>
      <c r="AQ14" s="87">
        <f>IFERROR(IF($B$2="Tonnes",AppQt.Data!AM80,(AppQt.Data!AM80*ozton*AppQt.Data!AM$7)/1000000),"-")</f>
        <v>8.6913000000000018</v>
      </c>
      <c r="AR14" s="87">
        <f>IFERROR(IF($B$2="Tonnes",AppQt.Data!AN80,(AppQt.Data!AN80*ozton*AppQt.Data!AN$7)/1000000),"-")</f>
        <v>9.4735170000000011</v>
      </c>
      <c r="AS14" s="87">
        <f>IFERROR(IF($B$2="Tonnes",AppQt.Data!AO80,(AppQt.Data!AO80*ozton*AppQt.Data!AO$7)/1000000),"-")</f>
        <v>9.2366790750000014</v>
      </c>
      <c r="AT14" s="87">
        <f>IFERROR(IF($B$2="Tonnes",AppQt.Data!AP80,(AppQt.Data!AP80*ozton*AppQt.Data!AP$7)/1000000),"-")</f>
        <v>10.160346982500004</v>
      </c>
      <c r="AU14" s="87">
        <f>IFERROR(IF($B$2="Tonnes",AppQt.Data!AQ80,(AppQt.Data!AQ80*ozton*AppQt.Data!AQ$7)/1000000),"-")</f>
        <v>9.2569999999999997</v>
      </c>
      <c r="AV14" s="87">
        <f>IFERROR(IF($B$2="Tonnes",AppQt.Data!AR80,(AppQt.Data!AR80*ozton*AppQt.Data!AR$7)/1000000),"-")</f>
        <v>9.9049899999999997</v>
      </c>
      <c r="AW14" s="87">
        <f>IFERROR(IF($B$2="Tonnes",AppQt.Data!AS80,(AppQt.Data!AS80*ozton*AppQt.Data!AS$7)/1000000),"-")</f>
        <v>9.4906877495625039</v>
      </c>
      <c r="AX14" s="87">
        <f>IFERROR(IF($B$2="Tonnes",AppQt.Data!AT80,(AppQt.Data!AT80*ozton*AppQt.Data!AT$7)/1000000),"-")</f>
        <v>11.199011544483755</v>
      </c>
      <c r="AY14" s="87">
        <f>IFERROR(IF($B$2="Tonnes",AppQt.Data!AU80,(AppQt.Data!AU80*ozton*AppQt.Data!AU$7)/1000000),"-")</f>
        <v>10.3</v>
      </c>
      <c r="AZ14" s="87">
        <f>IFERROR(IF($B$2="Tonnes",AppQt.Data!AV80,(AppQt.Data!AV80*ozton*AppQt.Data!AV$7)/1000000),"-")</f>
        <v>10.895489000000001</v>
      </c>
      <c r="BA14" s="87">
        <f>IFERROR(IF($B$2="Tonnes",AppQt.Data!AW80,(AppQt.Data!AW80*ozton*AppQt.Data!AW$7)/1000000),"-")</f>
        <v>10.060129014536255</v>
      </c>
      <c r="BB14" s="87">
        <f>IFERROR(IF($B$2="Tonnes",AppQt.Data!AX80,(AppQt.Data!AX80*ozton*AppQt.Data!AX$7)/1000000),"-")</f>
        <v>11.758962121707942</v>
      </c>
      <c r="BC14" s="87">
        <f>IFERROR(IF($B$2="Tonnes",AppQt.Data!AY80,(AppQt.Data!AY80*ozton*AppQt.Data!AY$7)/1000000),"-")</f>
        <v>8.7550000000000008</v>
      </c>
      <c r="BD14" s="87">
        <f>IFERROR(IF($B$2="Tonnes",AppQt.Data!AZ80,(AppQt.Data!AZ80*ozton*AppQt.Data!AZ$7)/1000000),"-")</f>
        <v>9.8059401000000008</v>
      </c>
      <c r="BE14" s="87">
        <f>IFERROR(IF($B$2="Tonnes",AppQt.Data!BA80,(AppQt.Data!BA80*ozton*AppQt.Data!BA$7)/1000000),"-")</f>
        <v>4.527058056541315</v>
      </c>
      <c r="BF14" s="87">
        <f>IFERROR(IF($B$2="Tonnes",AppQt.Data!BB80,(AppQt.Data!BB80*ozton*AppQt.Data!BB$7)/1000000),"-")</f>
        <v>4.11563674259778</v>
      </c>
      <c r="BG14" s="87">
        <f>IFERROR(IF($B$2="Tonnes",AppQt.Data!BC80,(AppQt.Data!BC80*ozton*AppQt.Data!BC$7)/1000000),"-")</f>
        <v>4.3775000000000004</v>
      </c>
      <c r="BH14" s="87">
        <f>IFERROR(IF($B$2="Tonnes",AppQt.Data!BD80,(AppQt.Data!BD80*ozton*AppQt.Data!BD$7)/1000000),"-")</f>
        <v>7.8447520800000019</v>
      </c>
      <c r="BI14" s="88" t="str">
        <f t="shared" si="3"/>
        <v>▼</v>
      </c>
      <c r="BJ14" s="129">
        <f t="shared" si="1"/>
        <v>-19.999999999999986</v>
      </c>
    </row>
    <row r="15" spans="1:62" ht="13.8">
      <c r="A15" s="50"/>
      <c r="B15" s="86" t="s">
        <v>71</v>
      </c>
      <c r="C15" s="87">
        <f>IFERROR(IF($B$2="Tonnes",AppAn.Data!L56,(AppAn.Data!L56*ozton*AppAn.Data!L$6)/1000000),"-")</f>
        <v>11.497740804892738</v>
      </c>
      <c r="D15" s="87">
        <f>IFERROR(IF($B$2="Tonnes",AppAn.Data!M56,(AppAn.Data!M56*ozton*AppAn.Data!M$6)/1000000),"-")</f>
        <v>10.640686747291639</v>
      </c>
      <c r="E15" s="87">
        <f>IFERROR(IF($B$2="Tonnes",AppAn.Data!N56,(AppAn.Data!N56*ozton*AppAn.Data!N$6)/1000000),"-")</f>
        <v>12.960855482703284</v>
      </c>
      <c r="F15" s="87">
        <f>IFERROR(IF($B$2="Tonnes",AppAn.Data!O56,(AppAn.Data!O56*ozton*AppAn.Data!O$6)/1000000),"-")</f>
        <v>18.323186416656945</v>
      </c>
      <c r="G15" s="87">
        <f>IFERROR(IF($B$2="Tonnes",AppAn.Data!P56,(AppAn.Data!P56*ozton*AppAn.Data!P$6)/1000000),"-")</f>
        <v>18.626594741350655</v>
      </c>
      <c r="H15" s="87">
        <f>IFERROR(IF($B$2="Tonnes",AppAn.Data!Q56,(AppAn.Data!Q56*ozton*AppAn.Data!Q$6)/1000000),"-")</f>
        <v>15.311181570359977</v>
      </c>
      <c r="I15" s="87">
        <f>IFERROR(IF($B$2="Tonnes",AppAn.Data!R56,(AppAn.Data!R56*ozton*AppAn.Data!R$6)/1000000),"-")</f>
        <v>14.168150581633842</v>
      </c>
      <c r="J15" s="87">
        <f>IFERROR(IF($B$2="Tonnes",AppAn.Data!S56,(AppAn.Data!S56*ozton*AppAn.Data!S$6)/1000000),"-")</f>
        <v>13.301658012577734</v>
      </c>
      <c r="K15" s="87">
        <f>IFERROR(IF($B$2="Tonnes",AppAn.Data!T56,(AppAn.Data!T56*ozton*AppAn.Data!T$6)/1000000),"-")</f>
        <v>12.919999999999998</v>
      </c>
      <c r="L15" s="87">
        <f>IFERROR(IF($B$2="Tonnes",AppAn.Data!U56,(AppAn.Data!U56*ozton*AppAn.Data!U$6)/1000000),"-")</f>
        <v>12.21</v>
      </c>
      <c r="M15" s="87">
        <f>IFERROR(IF($B$2="Tonnes",AppAn.Data!V56,(AppAn.Data!V56*ozton*AppAn.Data!V$6)/1000000),"-")</f>
        <v>9.1615000000000002</v>
      </c>
      <c r="N15" s="88" t="str">
        <f t="shared" si="2"/>
        <v>▼</v>
      </c>
      <c r="O15" s="129">
        <f t="shared" si="0"/>
        <v>-24.967239967239973</v>
      </c>
      <c r="P15" s="50"/>
      <c r="Q15" s="87">
        <f>IFERROR(IF($B$2="Tonnes",AppQt.Data!M81,(AppQt.Data!M81*ozton*AppQt.Data!M$7)/1000000),"-")</f>
        <v>2.7017328097313138</v>
      </c>
      <c r="R15" s="87">
        <f>IFERROR(IF($B$2="Tonnes",AppQt.Data!N81,(AppQt.Data!N81*ozton*AppQt.Data!N$7)/1000000),"-")</f>
        <v>3.0879634762934662</v>
      </c>
      <c r="S15" s="87">
        <f>IFERROR(IF($B$2="Tonnes",AppQt.Data!O81,(AppQt.Data!O81*ozton*AppQt.Data!O$7)/1000000),"-")</f>
        <v>4.0130659505595716</v>
      </c>
      <c r="T15" s="87">
        <f>IFERROR(IF($B$2="Tonnes",AppQt.Data!P81,(AppQt.Data!P81*ozton*AppQt.Data!P$7)/1000000),"-")</f>
        <v>1.6949785683083862</v>
      </c>
      <c r="U15" s="87">
        <f>IFERROR(IF($B$2="Tonnes",AppQt.Data!Q81,(AppQt.Data!Q81*ozton*AppQt.Data!Q$7)/1000000),"-")</f>
        <v>3.5250490571221662</v>
      </c>
      <c r="V15" s="87">
        <f>IFERROR(IF($B$2="Tonnes",AppQt.Data!R81,(AppQt.Data!R81*ozton*AppQt.Data!R$7)/1000000),"-")</f>
        <v>3.0833991831327698</v>
      </c>
      <c r="W15" s="87">
        <f>IFERROR(IF($B$2="Tonnes",AppQt.Data!S81,(AppQt.Data!S81*ozton*AppQt.Data!S$7)/1000000),"-")</f>
        <v>2.6806542539586888</v>
      </c>
      <c r="X15" s="87">
        <f>IFERROR(IF($B$2="Tonnes",AppQt.Data!T81,(AppQt.Data!T81*ozton*AppQt.Data!T$7)/1000000),"-")</f>
        <v>1.3515842530780153</v>
      </c>
      <c r="Y15" s="87">
        <f>IFERROR(IF($B$2="Tonnes",AppQt.Data!U81,(AppQt.Data!U81*ozton*AppQt.Data!U$7)/1000000),"-")</f>
        <v>2.7405376082675641</v>
      </c>
      <c r="Z15" s="87">
        <f>IFERROR(IF($B$2="Tonnes",AppQt.Data!V81,(AppQt.Data!V81*ozton*AppQt.Data!V$7)/1000000),"-")</f>
        <v>3.1708372068273221</v>
      </c>
      <c r="AA15" s="87">
        <f>IFERROR(IF($B$2="Tonnes",AppQt.Data!W81,(AppQt.Data!W81*ozton*AppQt.Data!W$7)/1000000),"-")</f>
        <v>3.3658303099610412</v>
      </c>
      <c r="AB15" s="87">
        <f>IFERROR(IF($B$2="Tonnes",AppQt.Data!X81,(AppQt.Data!X81*ozton*AppQt.Data!X$7)/1000000),"-")</f>
        <v>3.6836503576473563</v>
      </c>
      <c r="AC15" s="87">
        <f>IFERROR(IF($B$2="Tonnes",AppQt.Data!Y81,(AppQt.Data!Y81*ozton*AppQt.Data!Y$7)/1000000),"-")</f>
        <v>3.2933266154265075</v>
      </c>
      <c r="AD15" s="87">
        <f>IFERROR(IF($B$2="Tonnes",AppQt.Data!Z81,(AppQt.Data!Z81*ozton*AppQt.Data!Z$7)/1000000),"-")</f>
        <v>5.7112100140494144</v>
      </c>
      <c r="AE15" s="87">
        <f>IFERROR(IF($B$2="Tonnes",AppQt.Data!AA81,(AppQt.Data!AA81*ozton*AppQt.Data!AA$7)/1000000),"-")</f>
        <v>5.2036802274358056</v>
      </c>
      <c r="AF15" s="87">
        <f>IFERROR(IF($B$2="Tonnes",AppQt.Data!AB81,(AppQt.Data!AB81*ozton*AppQt.Data!AB$7)/1000000),"-")</f>
        <v>4.1149695597452194</v>
      </c>
      <c r="AG15" s="87">
        <f>IFERROR(IF($B$2="Tonnes",AppQt.Data!AC81,(AppQt.Data!AC81*ozton*AppQt.Data!AC$7)/1000000),"-")</f>
        <v>4.878825530239765</v>
      </c>
      <c r="AH15" s="87">
        <f>IFERROR(IF($B$2="Tonnes",AppQt.Data!AD81,(AppQt.Data!AD81*ozton*AppQt.Data!AD$7)/1000000),"-")</f>
        <v>3.6971453009180553</v>
      </c>
      <c r="AI15" s="87">
        <f>IFERROR(IF($B$2="Tonnes",AppQt.Data!AE81,(AppQt.Data!AE81*ozton*AppQt.Data!AE$7)/1000000),"-")</f>
        <v>5.0011706268703584</v>
      </c>
      <c r="AJ15" s="87">
        <f>IFERROR(IF($B$2="Tonnes",AppQt.Data!AF81,(AppQt.Data!AF81*ozton*AppQt.Data!AF$7)/1000000),"-")</f>
        <v>5.0494532833224763</v>
      </c>
      <c r="AK15" s="87">
        <f>IFERROR(IF($B$2="Tonnes",AppQt.Data!AG81,(AppQt.Data!AG81*ozton*AppQt.Data!AG$7)/1000000),"-")</f>
        <v>5.1227668067517538</v>
      </c>
      <c r="AL15" s="87">
        <f>IFERROR(IF($B$2="Tonnes",AppQt.Data!AH81,(AppQt.Data!AH81*ozton*AppQt.Data!AH$7)/1000000),"-")</f>
        <v>3.0736600840510517</v>
      </c>
      <c r="AM15" s="87">
        <f>IFERROR(IF($B$2="Tonnes",AppQt.Data!AI81,(AppQt.Data!AI81*ozton*AppQt.Data!AI$7)/1000000),"-")</f>
        <v>3.6115505987599859</v>
      </c>
      <c r="AN15" s="87">
        <f>IFERROR(IF($B$2="Tonnes",AppQt.Data!AJ81,(AppQt.Data!AJ81*ozton*AppQt.Data!AJ$7)/1000000),"-")</f>
        <v>3.503204080797186</v>
      </c>
      <c r="AO15" s="87">
        <f>IFERROR(IF($B$2="Tonnes",AppQt.Data!AK81,(AppQt.Data!AK81*ozton*AppQt.Data!AK$7)/1000000),"-")</f>
        <v>3.95862061130082</v>
      </c>
      <c r="AP15" s="87">
        <f>IFERROR(IF($B$2="Tonnes",AppQt.Data!AL81,(AppQt.Data!AL81*ozton*AppQt.Data!AL$7)/1000000),"-")</f>
        <v>3.463793034888218</v>
      </c>
      <c r="AQ15" s="87">
        <f>IFERROR(IF($B$2="Tonnes",AppQt.Data!AM81,(AppQt.Data!AM81*ozton*AppQt.Data!AM$7)/1000000),"-")</f>
        <v>3.2906033831438068</v>
      </c>
      <c r="AR15" s="87">
        <f>IFERROR(IF($B$2="Tonnes",AppQt.Data!AN81,(AppQt.Data!AN81*ozton*AppQt.Data!AN$7)/1000000),"-")</f>
        <v>3.4551335523009969</v>
      </c>
      <c r="AS15" s="87">
        <f>IFERROR(IF($B$2="Tonnes",AppQt.Data!AO81,(AppQt.Data!AO81*ozton*AppQt.Data!AO$7)/1000000),"-")</f>
        <v>3.282376874685947</v>
      </c>
      <c r="AT15" s="87">
        <f>IFERROR(IF($B$2="Tonnes",AppQt.Data!AP81,(AppQt.Data!AP81*ozton*AppQt.Data!AP$7)/1000000),"-")</f>
        <v>3.7062585473303935</v>
      </c>
      <c r="AU15" s="87">
        <f>IFERROR(IF($B$2="Tonnes",AppQt.Data!AQ81,(AppQt.Data!AQ81*ozton*AppQt.Data!AQ$7)/1000000),"-")</f>
        <v>2.9615430448294258</v>
      </c>
      <c r="AV15" s="87">
        <f>IFERROR(IF($B$2="Tonnes",AppQt.Data!AR81,(AppQt.Data!AR81*ozton*AppQt.Data!AR$7)/1000000),"-")</f>
        <v>3.351479545731967</v>
      </c>
      <c r="AW15" s="87">
        <f>IFERROR(IF($B$2="Tonnes",AppQt.Data!AS81,(AppQt.Data!AS81*ozton*AppQt.Data!AS$7)/1000000),"-")</f>
        <v>3.15</v>
      </c>
      <c r="AX15" s="87">
        <f>IFERROR(IF($B$2="Tonnes",AppQt.Data!AT81,(AppQt.Data!AT81*ozton*AppQt.Data!AT$7)/1000000),"-")</f>
        <v>3.04</v>
      </c>
      <c r="AY15" s="87">
        <f>IFERROR(IF($B$2="Tonnes",AppQt.Data!AU81,(AppQt.Data!AU81*ozton*AppQt.Data!AU$7)/1000000),"-")</f>
        <v>3.28</v>
      </c>
      <c r="AZ15" s="87">
        <f>IFERROR(IF($B$2="Tonnes",AppQt.Data!AV81,(AppQt.Data!AV81*ozton*AppQt.Data!AV$7)/1000000),"-")</f>
        <v>3.45</v>
      </c>
      <c r="BA15" s="87">
        <f>IFERROR(IF($B$2="Tonnes",AppQt.Data!AW81,(AppQt.Data!AW81*ozton*AppQt.Data!AW$7)/1000000),"-")</f>
        <v>3.16</v>
      </c>
      <c r="BB15" s="87">
        <f>IFERROR(IF($B$2="Tonnes",AppQt.Data!AX81,(AppQt.Data!AX81*ozton*AppQt.Data!AX$7)/1000000),"-")</f>
        <v>3</v>
      </c>
      <c r="BC15" s="87">
        <f>IFERROR(IF($B$2="Tonnes",AppQt.Data!AY81,(AppQt.Data!AY81*ozton*AppQt.Data!AY$7)/1000000),"-")</f>
        <v>2.9</v>
      </c>
      <c r="BD15" s="87">
        <f>IFERROR(IF($B$2="Tonnes",AppQt.Data!AZ81,(AppQt.Data!AZ81*ozton*AppQt.Data!AZ$7)/1000000),"-")</f>
        <v>3.15</v>
      </c>
      <c r="BE15" s="87">
        <f>IFERROR(IF($B$2="Tonnes",AppQt.Data!BA81,(AppQt.Data!BA81*ozton*AppQt.Data!BA$7)/1000000),"-")</f>
        <v>2.2364999999999999</v>
      </c>
      <c r="BF15" s="87">
        <f>IFERROR(IF($B$2="Tonnes",AppQt.Data!BB81,(AppQt.Data!BB81*ozton*AppQt.Data!BB$7)/1000000),"-")</f>
        <v>1.78</v>
      </c>
      <c r="BG15" s="87">
        <f>IFERROR(IF($B$2="Tonnes",AppQt.Data!BC81,(AppQt.Data!BC81*ozton*AppQt.Data!BC$7)/1000000),"-")</f>
        <v>2.4500000000000002</v>
      </c>
      <c r="BH15" s="87">
        <f>IFERROR(IF($B$2="Tonnes",AppQt.Data!BD81,(AppQt.Data!BD81*ozton*AppQt.Data!BD$7)/1000000),"-")</f>
        <v>2.6949999999999998</v>
      </c>
      <c r="BI15" s="88" t="str">
        <f t="shared" si="3"/>
        <v>▼</v>
      </c>
      <c r="BJ15" s="129">
        <f t="shared" si="1"/>
        <v>-14.444444444444448</v>
      </c>
    </row>
    <row r="16" spans="1:62" ht="13.8">
      <c r="A16" s="50"/>
      <c r="B16" s="86" t="s">
        <v>72</v>
      </c>
      <c r="C16" s="87">
        <f>IFERROR(IF($B$2="Tonnes",AppAn.Data!L57,(AppAn.Data!L57*ozton*AppAn.Data!L$6)/1000000),"-")</f>
        <v>8.5376019642345025</v>
      </c>
      <c r="D16" s="87">
        <f>IFERROR(IF($B$2="Tonnes",AppAn.Data!M57,(AppAn.Data!M57*ozton*AppAn.Data!M$6)/1000000),"-")</f>
        <v>8.8677792080862776</v>
      </c>
      <c r="E16" s="87">
        <f>IFERROR(IF($B$2="Tonnes",AppAn.Data!N57,(AppAn.Data!N57*ozton*AppAn.Data!N$6)/1000000),"-")</f>
        <v>9.6761052951487105</v>
      </c>
      <c r="F16" s="87">
        <f>IFERROR(IF($B$2="Tonnes",AppAn.Data!O57,(AppAn.Data!O57*ozton*AppAn.Data!O$6)/1000000),"-")</f>
        <v>14.349940925318117</v>
      </c>
      <c r="G16" s="87">
        <f>IFERROR(IF($B$2="Tonnes",AppAn.Data!P57,(AppAn.Data!P57*ozton*AppAn.Data!P$6)/1000000),"-")</f>
        <v>14.007963965811756</v>
      </c>
      <c r="H16" s="87">
        <f>IFERROR(IF($B$2="Tonnes",AppAn.Data!Q57,(AppAn.Data!Q57*ozton*AppAn.Data!Q$6)/1000000),"-")</f>
        <v>12.158451816630372</v>
      </c>
      <c r="I16" s="87">
        <f>IFERROR(IF($B$2="Tonnes",AppAn.Data!R57,(AppAn.Data!R57*ozton*AppAn.Data!R$6)/1000000),"-")</f>
        <v>12.101274504948265</v>
      </c>
      <c r="J16" s="87">
        <f>IFERROR(IF($B$2="Tonnes",AppAn.Data!S57,(AppAn.Data!S57*ozton*AppAn.Data!S$6)/1000000),"-")</f>
        <v>11.817428470359133</v>
      </c>
      <c r="K16" s="87">
        <f>IFERROR(IF($B$2="Tonnes",AppAn.Data!T57,(AppAn.Data!T57*ozton*AppAn.Data!T$6)/1000000),"-")</f>
        <v>11.519375</v>
      </c>
      <c r="L16" s="87">
        <f>IFERROR(IF($B$2="Tonnes",AppAn.Data!U57,(AppAn.Data!U57*ozton*AppAn.Data!U$6)/1000000),"-")</f>
        <v>10.540000000000001</v>
      </c>
      <c r="M16" s="87">
        <f>IFERROR(IF($B$2="Tonnes",AppAn.Data!V57,(AppAn.Data!V57*ozton*AppAn.Data!V$6)/1000000),"-")</f>
        <v>5.6979999999999995</v>
      </c>
      <c r="N16" s="88" t="str">
        <f t="shared" si="2"/>
        <v>▼</v>
      </c>
      <c r="O16" s="129">
        <f t="shared" si="0"/>
        <v>-45.93927893738141</v>
      </c>
      <c r="P16" s="50"/>
      <c r="Q16" s="87">
        <f>IFERROR(IF($B$2="Tonnes",AppQt.Data!M82,(AppQt.Data!M82*ozton*AppQt.Data!M$7)/1000000),"-")</f>
        <v>1.9306783074883305</v>
      </c>
      <c r="R16" s="87">
        <f>IFERROR(IF($B$2="Tonnes",AppQt.Data!N82,(AppQt.Data!N82*ozton*AppQt.Data!N$7)/1000000),"-")</f>
        <v>2.2015464004915311</v>
      </c>
      <c r="S16" s="87">
        <f>IFERROR(IF($B$2="Tonnes",AppQt.Data!O82,(AppQt.Data!O82*ozton*AppQt.Data!O$7)/1000000),"-")</f>
        <v>2.3024250371344461</v>
      </c>
      <c r="T16" s="87">
        <f>IFERROR(IF($B$2="Tonnes",AppQt.Data!P82,(AppQt.Data!P82*ozton*AppQt.Data!P$7)/1000000),"-")</f>
        <v>2.102952219120195</v>
      </c>
      <c r="U16" s="87">
        <f>IFERROR(IF($B$2="Tonnes",AppQt.Data!Q82,(AppQt.Data!Q82*ozton*AppQt.Data!Q$7)/1000000),"-")</f>
        <v>1.9296324075134237</v>
      </c>
      <c r="V16" s="87">
        <f>IFERROR(IF($B$2="Tonnes",AppQt.Data!R82,(AppQt.Data!R82*ozton*AppQt.Data!R$7)/1000000),"-")</f>
        <v>2.4994286127151657</v>
      </c>
      <c r="W16" s="87">
        <f>IFERROR(IF($B$2="Tonnes",AppQt.Data!S82,(AppQt.Data!S82*ozton*AppQt.Data!S$7)/1000000),"-")</f>
        <v>1.869501369362768</v>
      </c>
      <c r="X16" s="87">
        <f>IFERROR(IF($B$2="Tonnes",AppQt.Data!T82,(AppQt.Data!T82*ozton*AppQt.Data!T$7)/1000000),"-")</f>
        <v>2.5692168184949207</v>
      </c>
      <c r="Y16" s="87">
        <f>IFERROR(IF($B$2="Tonnes",AppQt.Data!U82,(AppQt.Data!U82*ozton*AppQt.Data!U$7)/1000000),"-")</f>
        <v>1.9699194577833561</v>
      </c>
      <c r="Z16" s="87">
        <f>IFERROR(IF($B$2="Tonnes",AppQt.Data!V82,(AppQt.Data!V82*ozton*AppQt.Data!V$7)/1000000),"-")</f>
        <v>2.1858660007865778</v>
      </c>
      <c r="AA16" s="87">
        <f>IFERROR(IF($B$2="Tonnes",AppQt.Data!W82,(AppQt.Data!W82*ozton*AppQt.Data!W$7)/1000000),"-")</f>
        <v>2.1108544065465598</v>
      </c>
      <c r="AB16" s="87">
        <f>IFERROR(IF($B$2="Tonnes",AppQt.Data!X82,(AppQt.Data!X82*ozton*AppQt.Data!X$7)/1000000),"-")</f>
        <v>3.4094654300322165</v>
      </c>
      <c r="AC16" s="87">
        <f>IFERROR(IF($B$2="Tonnes",AppQt.Data!Y82,(AppQt.Data!Y82*ozton*AppQt.Data!Y$7)/1000000),"-")</f>
        <v>2.7897249727520914</v>
      </c>
      <c r="AD16" s="87">
        <f>IFERROR(IF($B$2="Tonnes",AppQt.Data!Z82,(AppQt.Data!Z82*ozton*AppQt.Data!Z$7)/1000000),"-")</f>
        <v>4.5504145931503492</v>
      </c>
      <c r="AE16" s="87">
        <f>IFERROR(IF($B$2="Tonnes",AppQt.Data!AA82,(AppQt.Data!AA82*ozton*AppQt.Data!AA$7)/1000000),"-")</f>
        <v>3.7821277479213329</v>
      </c>
      <c r="AF16" s="87">
        <f>IFERROR(IF($B$2="Tonnes",AppQt.Data!AB82,(AppQt.Data!AB82*ozton*AppQt.Data!AB$7)/1000000),"-")</f>
        <v>3.2276736114943447</v>
      </c>
      <c r="AG16" s="87">
        <f>IFERROR(IF($B$2="Tonnes",AppQt.Data!AC82,(AppQt.Data!AC82*ozton*AppQt.Data!AC$7)/1000000),"-")</f>
        <v>3.6103550928307704</v>
      </c>
      <c r="AH16" s="87">
        <f>IFERROR(IF($B$2="Tonnes",AppQt.Data!AD82,(AppQt.Data!AD82*ozton*AppQt.Data!AD$7)/1000000),"-")</f>
        <v>3.8195947304828906</v>
      </c>
      <c r="AI16" s="87">
        <f>IFERROR(IF($B$2="Tonnes",AppQt.Data!AE82,(AppQt.Data!AE82*ozton*AppQt.Data!AE$7)/1000000),"-")</f>
        <v>3.4570237375698043</v>
      </c>
      <c r="AJ16" s="87">
        <f>IFERROR(IF($B$2="Tonnes",AppQt.Data!AF82,(AppQt.Data!AF82*ozton*AppQt.Data!AF$7)/1000000),"-")</f>
        <v>3.1209904049282913</v>
      </c>
      <c r="AK16" s="87">
        <f>IFERROR(IF($B$2="Tonnes",AppQt.Data!AG82,(AppQt.Data!AG82*ozton*AppQt.Data!AG$7)/1000000),"-")</f>
        <v>3.4298373381892318</v>
      </c>
      <c r="AL16" s="87">
        <f>IFERROR(IF($B$2="Tonnes",AppQt.Data!AH82,(AppQt.Data!AH82*ozton*AppQt.Data!AH$7)/1000000),"-")</f>
        <v>2.6581239370966547</v>
      </c>
      <c r="AM16" s="87">
        <f>IFERROR(IF($B$2="Tonnes",AppQt.Data!AI82,(AppQt.Data!AI82*ozton*AppQt.Data!AI$7)/1000000),"-")</f>
        <v>2.9903894292337365</v>
      </c>
      <c r="AN16" s="87">
        <f>IFERROR(IF($B$2="Tonnes",AppQt.Data!AJ82,(AppQt.Data!AJ82*ozton*AppQt.Data!AJ$7)/1000000),"-")</f>
        <v>3.0801011121107487</v>
      </c>
      <c r="AO16" s="87">
        <f>IFERROR(IF($B$2="Tonnes",AppQt.Data!AK82,(AppQt.Data!AK82*ozton*AppQt.Data!AK$7)/1000000),"-")</f>
        <v>3.3111086955190543</v>
      </c>
      <c r="AP16" s="87">
        <f>IFERROR(IF($B$2="Tonnes",AppQt.Data!AL82,(AppQt.Data!AL82*ozton*AppQt.Data!AL$7)/1000000),"-")</f>
        <v>3.0627755433551256</v>
      </c>
      <c r="AQ16" s="87">
        <f>IFERROR(IF($B$2="Tonnes",AppQt.Data!AM82,(AppQt.Data!AM82*ozton*AppQt.Data!AM$7)/1000000),"-")</f>
        <v>2.6033592118518567</v>
      </c>
      <c r="AR16" s="87">
        <f>IFERROR(IF($B$2="Tonnes",AppQt.Data!AN82,(AppQt.Data!AN82*ozton*AppQt.Data!AN$7)/1000000),"-")</f>
        <v>3.124031054222228</v>
      </c>
      <c r="AS16" s="87">
        <f>IFERROR(IF($B$2="Tonnes",AppQt.Data!AO82,(AppQt.Data!AO82*ozton*AppQt.Data!AO$7)/1000000),"-")</f>
        <v>3.1865116753066727</v>
      </c>
      <c r="AT16" s="87">
        <f>IFERROR(IF($B$2="Tonnes",AppQt.Data!AP82,(AppQt.Data!AP82*ozton*AppQt.Data!AP$7)/1000000),"-")</f>
        <v>2.9953209747882719</v>
      </c>
      <c r="AU16" s="87">
        <f>IFERROR(IF($B$2="Tonnes",AppQt.Data!AQ82,(AppQt.Data!AQ82*ozton*AppQt.Data!AQ$7)/1000000),"-")</f>
        <v>2.620905852939738</v>
      </c>
      <c r="AV16" s="87">
        <f>IFERROR(IF($B$2="Tonnes",AppQt.Data!AR82,(AppQt.Data!AR82*ozton*AppQt.Data!AR$7)/1000000),"-")</f>
        <v>3.01468996732445</v>
      </c>
      <c r="AW16" s="87">
        <f>IFERROR(IF($B$2="Tonnes",AppQt.Data!AS82,(AppQt.Data!AS82*ozton*AppQt.Data!AS$7)/1000000),"-")</f>
        <v>3.125</v>
      </c>
      <c r="AX16" s="87">
        <f>IFERROR(IF($B$2="Tonnes",AppQt.Data!AT82,(AppQt.Data!AT82*ozton*AppQt.Data!AT$7)/1000000),"-")</f>
        <v>2.734375</v>
      </c>
      <c r="AY16" s="87">
        <f>IFERROR(IF($B$2="Tonnes",AppQt.Data!AU82,(AppQt.Data!AU82*ozton*AppQt.Data!AU$7)/1000000),"-")</f>
        <v>2.78</v>
      </c>
      <c r="AZ16" s="87">
        <f>IFERROR(IF($B$2="Tonnes",AppQt.Data!AV82,(AppQt.Data!AV82*ozton*AppQt.Data!AV$7)/1000000),"-")</f>
        <v>2.88</v>
      </c>
      <c r="BA16" s="87">
        <f>IFERROR(IF($B$2="Tonnes",AppQt.Data!AW82,(AppQt.Data!AW82*ozton*AppQt.Data!AW$7)/1000000),"-")</f>
        <v>2.85</v>
      </c>
      <c r="BB16" s="87">
        <f>IFERROR(IF($B$2="Tonnes",AppQt.Data!AX82,(AppQt.Data!AX82*ozton*AppQt.Data!AX$7)/1000000),"-")</f>
        <v>2.5499999999999998</v>
      </c>
      <c r="BC16" s="87">
        <f>IFERROR(IF($B$2="Tonnes",AppQt.Data!AY82,(AppQt.Data!AY82*ozton*AppQt.Data!AY$7)/1000000),"-")</f>
        <v>2.4500000000000002</v>
      </c>
      <c r="BD16" s="87">
        <f>IFERROR(IF($B$2="Tonnes",AppQt.Data!AZ82,(AppQt.Data!AZ82*ozton*AppQt.Data!AZ$7)/1000000),"-")</f>
        <v>2.69</v>
      </c>
      <c r="BE16" s="87">
        <f>IFERROR(IF($B$2="Tonnes",AppQt.Data!BA82,(AppQt.Data!BA82*ozton*AppQt.Data!BA$7)/1000000),"-")</f>
        <v>1.89</v>
      </c>
      <c r="BF16" s="87">
        <f>IFERROR(IF($B$2="Tonnes",AppQt.Data!BB82,(AppQt.Data!BB82*ozton*AppQt.Data!BB$7)/1000000),"-")</f>
        <v>0.76</v>
      </c>
      <c r="BG16" s="87">
        <f>IFERROR(IF($B$2="Tonnes",AppQt.Data!BC82,(AppQt.Data!BC82*ozton*AppQt.Data!BC$7)/1000000),"-")</f>
        <v>1.3680000000000001</v>
      </c>
      <c r="BH16" s="87">
        <f>IFERROR(IF($B$2="Tonnes",AppQt.Data!BD82,(AppQt.Data!BD82*ozton*AppQt.Data!BD$7)/1000000),"-")</f>
        <v>1.68</v>
      </c>
      <c r="BI16" s="88" t="str">
        <f t="shared" si="3"/>
        <v>▼</v>
      </c>
      <c r="BJ16" s="129">
        <f t="shared" si="1"/>
        <v>-37.54646840148699</v>
      </c>
    </row>
    <row r="17" spans="1:62" ht="13.8">
      <c r="A17" s="50"/>
      <c r="B17" s="86" t="s">
        <v>258</v>
      </c>
      <c r="C17" s="87">
        <f>IFERROR(IF($B$2="Tonnes",AppAn.Data!L58,(AppAn.Data!L58*ozton*AppAn.Data!L$6)/1000000),"-")</f>
        <v>17.844291853733459</v>
      </c>
      <c r="D17" s="87">
        <f>IFERROR(IF($B$2="Tonnes",AppAn.Data!M58,(AppAn.Data!M58*ozton*AppAn.Data!M$6)/1000000),"-")</f>
        <v>18.630854066985648</v>
      </c>
      <c r="E17" s="87">
        <f>IFERROR(IF($B$2="Tonnes",AppAn.Data!N58,(AppAn.Data!N58*ozton*AppAn.Data!N$6)/1000000),"-")</f>
        <v>16.615126842350744</v>
      </c>
      <c r="F17" s="87">
        <f>IFERROR(IF($B$2="Tonnes",AppAn.Data!O58,(AppAn.Data!O58*ozton*AppAn.Data!O$6)/1000000),"-")</f>
        <v>22.903835937499998</v>
      </c>
      <c r="G17" s="87">
        <f>IFERROR(IF($B$2="Tonnes",AppAn.Data!P58,(AppAn.Data!P58*ozton*AppAn.Data!P$6)/1000000),"-")</f>
        <v>22.933124999999997</v>
      </c>
      <c r="H17" s="87">
        <f>IFERROR(IF($B$2="Tonnes",AppAn.Data!Q58,(AppAn.Data!Q58*ozton*AppAn.Data!Q$6)/1000000),"-")</f>
        <v>25.605</v>
      </c>
      <c r="I17" s="87">
        <f>IFERROR(IF($B$2="Tonnes",AppAn.Data!R58,(AppAn.Data!R58*ozton*AppAn.Data!R$6)/1000000),"-")</f>
        <v>24.070499999999999</v>
      </c>
      <c r="J17" s="87">
        <f>IFERROR(IF($B$2="Tonnes",AppAn.Data!S58,(AppAn.Data!S58*ozton*AppAn.Data!S$6)/1000000),"-")</f>
        <v>22.667625000000001</v>
      </c>
      <c r="K17" s="87">
        <f>IFERROR(IF($B$2="Tonnes",AppAn.Data!T58,(AppAn.Data!T58*ozton*AppAn.Data!T$6)/1000000),"-")</f>
        <v>21.704333999999999</v>
      </c>
      <c r="L17" s="87">
        <f>IFERROR(IF($B$2="Tonnes",AppAn.Data!U58,(AppAn.Data!U58*ozton*AppAn.Data!U$6)/1000000),"-")</f>
        <v>19.46</v>
      </c>
      <c r="M17" s="87">
        <f>IFERROR(IF($B$2="Tonnes",AppAn.Data!V58,(AppAn.Data!V58*ozton*AppAn.Data!V$6)/1000000),"-")</f>
        <v>16.375</v>
      </c>
      <c r="N17" s="88" t="str">
        <f t="shared" si="2"/>
        <v>▼</v>
      </c>
      <c r="O17" s="129">
        <f t="shared" si="0"/>
        <v>-15.853031860226107</v>
      </c>
      <c r="P17" s="50"/>
      <c r="Q17" s="87">
        <f>IFERROR(IF($B$2="Tonnes",AppQt.Data!M83,(AppQt.Data!M83*ozton*AppQt.Data!M$7)/1000000),"-")</f>
        <v>5.4353259392722117</v>
      </c>
      <c r="R17" s="87">
        <f>IFERROR(IF($B$2="Tonnes",AppQt.Data!N83,(AppQt.Data!N83*ozton*AppQt.Data!N$7)/1000000),"-")</f>
        <v>3.3630538161625707</v>
      </c>
      <c r="S17" s="87">
        <f>IFERROR(IF($B$2="Tonnes",AppQt.Data!O83,(AppQt.Data!O83*ozton*AppQt.Data!O$7)/1000000),"-")</f>
        <v>3.9234670368620037</v>
      </c>
      <c r="T17" s="87">
        <f>IFERROR(IF($B$2="Tonnes",AppQt.Data!P83,(AppQt.Data!P83*ozton*AppQt.Data!P$7)/1000000),"-")</f>
        <v>5.1224450614366734</v>
      </c>
      <c r="U17" s="87">
        <f>IFERROR(IF($B$2="Tonnes",AppQt.Data!Q83,(AppQt.Data!Q83*ozton*AppQt.Data!Q$7)/1000000),"-")</f>
        <v>6.9482100403708138</v>
      </c>
      <c r="V17" s="87">
        <f>IFERROR(IF($B$2="Tonnes",AppQt.Data!R83,(AppQt.Data!R83*ozton*AppQt.Data!R$7)/1000000),"-")</f>
        <v>3.0749080442583736</v>
      </c>
      <c r="W17" s="87">
        <f>IFERROR(IF($B$2="Tonnes",AppQt.Data!S83,(AppQt.Data!S83*ozton*AppQt.Data!S$7)/1000000),"-")</f>
        <v>3.6536289249401914</v>
      </c>
      <c r="X17" s="87">
        <f>IFERROR(IF($B$2="Tonnes",AppQt.Data!T83,(AppQt.Data!T83*ozton*AppQt.Data!T$7)/1000000),"-")</f>
        <v>4.9541070574162678</v>
      </c>
      <c r="Y17" s="87">
        <f>IFERROR(IF($B$2="Tonnes",AppQt.Data!U83,(AppQt.Data!U83*ozton*AppQt.Data!U$7)/1000000),"-")</f>
        <v>5.897233558768658</v>
      </c>
      <c r="Z17" s="87">
        <f>IFERROR(IF($B$2="Tonnes",AppQt.Data!V83,(AppQt.Data!V83*ozton*AppQt.Data!V$7)/1000000),"-")</f>
        <v>3.2069860074626861</v>
      </c>
      <c r="AA17" s="87">
        <f>IFERROR(IF($B$2="Tonnes",AppQt.Data!W83,(AppQt.Data!W83*ozton*AppQt.Data!W$7)/1000000),"-")</f>
        <v>3.8076395522388049</v>
      </c>
      <c r="AB17" s="87">
        <f>IFERROR(IF($B$2="Tonnes",AppQt.Data!X83,(AppQt.Data!X83*ozton*AppQt.Data!X$7)/1000000),"-")</f>
        <v>3.7032677238805958</v>
      </c>
      <c r="AC17" s="87">
        <f>IFERROR(IF($B$2="Tonnes",AppQt.Data!Y83,(AppQt.Data!Y83*ozton*AppQt.Data!Y$7)/1000000),"-")</f>
        <v>6.2539687500000003</v>
      </c>
      <c r="AD17" s="87">
        <f>IFERROR(IF($B$2="Tonnes",AppQt.Data!Z83,(AppQt.Data!Z83*ozton*AppQt.Data!Z$7)/1000000),"-")</f>
        <v>5.4665937500000004</v>
      </c>
      <c r="AE17" s="87">
        <f>IFERROR(IF($B$2="Tonnes",AppQt.Data!AA83,(AppQt.Data!AA83*ozton*AppQt.Data!AA$7)/1000000),"-")</f>
        <v>5.5852734374999997</v>
      </c>
      <c r="AF17" s="87">
        <f>IFERROR(IF($B$2="Tonnes",AppQt.Data!AB83,(AppQt.Data!AB83*ozton*AppQt.Data!AB$7)/1000000),"-")</f>
        <v>5.5979999999999999</v>
      </c>
      <c r="AG17" s="87">
        <f>IFERROR(IF($B$2="Tonnes",AppQt.Data!AC83,(AppQt.Data!AC83*ozton*AppQt.Data!AC$7)/1000000),"-")</f>
        <v>6.39</v>
      </c>
      <c r="AH17" s="87">
        <f>IFERROR(IF($B$2="Tonnes",AppQt.Data!AD83,(AppQt.Data!AD83*ozton*AppQt.Data!AD$7)/1000000),"-")</f>
        <v>5.5136250000000002</v>
      </c>
      <c r="AI17" s="87">
        <f>IFERROR(IF($B$2="Tonnes",AppQt.Data!AE83,(AppQt.Data!AE83*ozton*AppQt.Data!AE$7)/1000000),"-")</f>
        <v>5.5507499999999999</v>
      </c>
      <c r="AJ17" s="87">
        <f>IFERROR(IF($B$2="Tonnes",AppQt.Data!AF83,(AppQt.Data!AF83*ozton*AppQt.Data!AF$7)/1000000),"-")</f>
        <v>5.4787499999999998</v>
      </c>
      <c r="AK17" s="87">
        <f>IFERROR(IF($B$2="Tonnes",AppQt.Data!AG83,(AppQt.Data!AG83*ozton*AppQt.Data!AG$7)/1000000),"-")</f>
        <v>6.6026249999999997</v>
      </c>
      <c r="AL17" s="87">
        <f>IFERROR(IF($B$2="Tonnes",AppQt.Data!AH83,(AppQt.Data!AH83*ozton*AppQt.Data!AH$7)/1000000),"-")</f>
        <v>5.5293749999999999</v>
      </c>
      <c r="AM17" s="87">
        <f>IFERROR(IF($B$2="Tonnes",AppQt.Data!AI83,(AppQt.Data!AI83*ozton*AppQt.Data!AI$7)/1000000),"-")</f>
        <v>6.6026249999999997</v>
      </c>
      <c r="AN17" s="87">
        <f>IFERROR(IF($B$2="Tonnes",AppQt.Data!AJ83,(AppQt.Data!AJ83*ozton*AppQt.Data!AJ$7)/1000000),"-")</f>
        <v>6.8703750000000001</v>
      </c>
      <c r="AO17" s="87">
        <f>IFERROR(IF($B$2="Tonnes",AppQt.Data!AK83,(AppQt.Data!AK83*ozton*AppQt.Data!AK$7)/1000000),"-")</f>
        <v>7.0053749999999999</v>
      </c>
      <c r="AP17" s="87">
        <f>IFERROR(IF($B$2="Tonnes",AppQt.Data!AL83,(AppQt.Data!AL83*ozton*AppQt.Data!AL$7)/1000000),"-")</f>
        <v>4.9871249999999998</v>
      </c>
      <c r="AQ17" s="87">
        <f>IFERROR(IF($B$2="Tonnes",AppQt.Data!AM83,(AppQt.Data!AM83*ozton*AppQt.Data!AM$7)/1000000),"-")</f>
        <v>5.3235000000000001</v>
      </c>
      <c r="AR17" s="87">
        <f>IFERROR(IF($B$2="Tonnes",AppQt.Data!AN83,(AppQt.Data!AN83*ozton*AppQt.Data!AN$7)/1000000),"-")</f>
        <v>6.7545000000000002</v>
      </c>
      <c r="AS17" s="87">
        <f>IFERROR(IF($B$2="Tonnes",AppQt.Data!AO83,(AppQt.Data!AO83*ozton*AppQt.Data!AO$7)/1000000),"-")</f>
        <v>6.5339999999999998</v>
      </c>
      <c r="AT17" s="87">
        <f>IFERROR(IF($B$2="Tonnes",AppQt.Data!AP83,(AppQt.Data!AP83*ozton*AppQt.Data!AP$7)/1000000),"-")</f>
        <v>5.2627499999999996</v>
      </c>
      <c r="AU17" s="87">
        <f>IFERROR(IF($B$2="Tonnes",AppQt.Data!AQ83,(AppQt.Data!AQ83*ozton*AppQt.Data!AQ$7)/1000000),"-")</f>
        <v>5.1423750000000004</v>
      </c>
      <c r="AV17" s="87">
        <f>IFERROR(IF($B$2="Tonnes",AppQt.Data!AR83,(AppQt.Data!AR83*ozton*AppQt.Data!AR$7)/1000000),"-")</f>
        <v>5.7285000000000004</v>
      </c>
      <c r="AW17" s="87">
        <f>IFERROR(IF($B$2="Tonnes",AppQt.Data!AS83,(AppQt.Data!AS83*ozton*AppQt.Data!AS$7)/1000000),"-")</f>
        <v>6.1746300000000005</v>
      </c>
      <c r="AX17" s="87">
        <f>IFERROR(IF($B$2="Tonnes",AppQt.Data!AT83,(AppQt.Data!AT83*ozton*AppQt.Data!AT$7)/1000000),"-")</f>
        <v>4.9397040000000008</v>
      </c>
      <c r="AY17" s="87">
        <f>IFERROR(IF($B$2="Tonnes",AppQt.Data!AU83,(AppQt.Data!AU83*ozton*AppQt.Data!AU$7)/1000000),"-")</f>
        <v>5.39</v>
      </c>
      <c r="AZ17" s="87">
        <f>IFERROR(IF($B$2="Tonnes",AppQt.Data!AV83,(AppQt.Data!AV83*ozton*AppQt.Data!AV$7)/1000000),"-")</f>
        <v>5.2</v>
      </c>
      <c r="BA17" s="87">
        <f>IFERROR(IF($B$2="Tonnes",AppQt.Data!AW83,(AppQt.Data!AW83*ozton*AppQt.Data!AW$7)/1000000),"-")</f>
        <v>4.9800000000000004</v>
      </c>
      <c r="BB17" s="87">
        <f>IFERROR(IF($B$2="Tonnes",AppQt.Data!AX83,(AppQt.Data!AX83*ozton*AppQt.Data!AX$7)/1000000),"-")</f>
        <v>4.75</v>
      </c>
      <c r="BC17" s="87">
        <f>IFERROR(IF($B$2="Tonnes",AppQt.Data!AY83,(AppQt.Data!AY83*ozton*AppQt.Data!AY$7)/1000000),"-")</f>
        <v>4.91</v>
      </c>
      <c r="BD17" s="87">
        <f>IFERROR(IF($B$2="Tonnes",AppQt.Data!AZ83,(AppQt.Data!AZ83*ozton*AppQt.Data!AZ$7)/1000000),"-")</f>
        <v>4.82</v>
      </c>
      <c r="BE17" s="87">
        <f>IFERROR(IF($B$2="Tonnes",AppQt.Data!BA83,(AppQt.Data!BA83*ozton*AppQt.Data!BA$7)/1000000),"-")</f>
        <v>3.98</v>
      </c>
      <c r="BF17" s="87">
        <f>IFERROR(IF($B$2="Tonnes",AppQt.Data!BB83,(AppQt.Data!BB83*ozton*AppQt.Data!BB$7)/1000000),"-")</f>
        <v>3.65</v>
      </c>
      <c r="BG17" s="87">
        <f>IFERROR(IF($B$2="Tonnes",AppQt.Data!BC83,(AppQt.Data!BC83*ozton*AppQt.Data!BC$7)/1000000),"-")</f>
        <v>4.2149999999999999</v>
      </c>
      <c r="BH17" s="87">
        <f>IFERROR(IF($B$2="Tonnes",AppQt.Data!BD83,(AppQt.Data!BD83*ozton*AppQt.Data!BD$7)/1000000),"-")</f>
        <v>4.53</v>
      </c>
      <c r="BI17" s="88" t="str">
        <f t="shared" si="3"/>
        <v>▼</v>
      </c>
      <c r="BJ17" s="129">
        <f t="shared" si="1"/>
        <v>-6.0165975103734448</v>
      </c>
    </row>
    <row r="18" spans="1:62" ht="13.8">
      <c r="A18" s="50"/>
      <c r="B18" s="86" t="s">
        <v>74</v>
      </c>
      <c r="C18" s="87">
        <f>IFERROR(IF($B$2="Tonnes",AppAn.Data!L59,(AppAn.Data!L59*ozton*AppAn.Data!L$6)/1000000),"-")</f>
        <v>7.0600656847133765</v>
      </c>
      <c r="D18" s="87">
        <f>IFERROR(IF($B$2="Tonnes",AppAn.Data!M59,(AppAn.Data!M59*ozton*AppAn.Data!M$6)/1000000),"-")</f>
        <v>6.9248076923076916</v>
      </c>
      <c r="E18" s="87">
        <f>IFERROR(IF($B$2="Tonnes",AppAn.Data!N59,(AppAn.Data!N59*ozton*AppAn.Data!N$6)/1000000),"-")</f>
        <v>9.1488372093023251</v>
      </c>
      <c r="F18" s="87">
        <f>IFERROR(IF($B$2="Tonnes",AppAn.Data!O59,(AppAn.Data!O59*ozton*AppAn.Data!O$6)/1000000),"-")</f>
        <v>14.874625</v>
      </c>
      <c r="G18" s="87">
        <f>IFERROR(IF($B$2="Tonnes",AppAn.Data!P59,(AppAn.Data!P59*ozton*AppAn.Data!P$6)/1000000),"-")</f>
        <v>12.369</v>
      </c>
      <c r="H18" s="87">
        <f>IFERROR(IF($B$2="Tonnes",AppAn.Data!Q59,(AppAn.Data!Q59*ozton*AppAn.Data!Q$6)/1000000),"-")</f>
        <v>12.227640075</v>
      </c>
      <c r="I18" s="87">
        <f>IFERROR(IF($B$2="Tonnes",AppAn.Data!R59,(AppAn.Data!R59*ozton*AppAn.Data!R$6)/1000000),"-")</f>
        <v>11.847635570156402</v>
      </c>
      <c r="J18" s="87">
        <f>IFERROR(IF($B$2="Tonnes",AppAn.Data!S59,(AppAn.Data!S59*ozton*AppAn.Data!S$6)/1000000),"-")</f>
        <v>11.441273145528369</v>
      </c>
      <c r="K18" s="87">
        <f>IFERROR(IF($B$2="Tonnes",AppAn.Data!T59,(AppAn.Data!T59*ozton*AppAn.Data!T$6)/1000000),"-")</f>
        <v>12.093805228164143</v>
      </c>
      <c r="L18" s="87">
        <f>IFERROR(IF($B$2="Tonnes",AppAn.Data!U59,(AppAn.Data!U59*ozton*AppAn.Data!U$6)/1000000),"-")</f>
        <v>11.093788405228159</v>
      </c>
      <c r="M18" s="87">
        <f>IFERROR(IF($B$2="Tonnes",AppAn.Data!V59,(AppAn.Data!V59*ozton*AppAn.Data!V$6)/1000000),"-")</f>
        <v>5.8458497607075923</v>
      </c>
      <c r="N18" s="88" t="str">
        <f t="shared" si="2"/>
        <v>▼</v>
      </c>
      <c r="O18" s="129">
        <f t="shared" si="0"/>
        <v>-47.30519866457319</v>
      </c>
      <c r="P18" s="50"/>
      <c r="Q18" s="87">
        <f>IFERROR(IF($B$2="Tonnes",AppQt.Data!M84,(AppQt.Data!M84*ozton*AppQt.Data!M$7)/1000000),"-")</f>
        <v>2.6656122611464972</v>
      </c>
      <c r="R18" s="87">
        <f>IFERROR(IF($B$2="Tonnes",AppQt.Data!N84,(AppQt.Data!N84*ozton*AppQt.Data!N$7)/1000000),"-")</f>
        <v>1.4502348726114651</v>
      </c>
      <c r="S18" s="87">
        <f>IFERROR(IF($B$2="Tonnes",AppQt.Data!O84,(AppQt.Data!O84*ozton*AppQt.Data!O$7)/1000000),"-")</f>
        <v>1.7130879777070063</v>
      </c>
      <c r="T18" s="87">
        <f>IFERROR(IF($B$2="Tonnes",AppQt.Data!P84,(AppQt.Data!P84*ozton*AppQt.Data!P$7)/1000000),"-")</f>
        <v>1.2311305732484081</v>
      </c>
      <c r="U18" s="87">
        <f>IFERROR(IF($B$2="Tonnes",AppQt.Data!Q84,(AppQt.Data!Q84*ozton*AppQt.Data!Q$7)/1000000),"-")</f>
        <v>3.1975000000000007</v>
      </c>
      <c r="V18" s="87">
        <f>IFERROR(IF($B$2="Tonnes",AppQt.Data!R84,(AppQt.Data!R84*ozton*AppQt.Data!R$7)/1000000),"-")</f>
        <v>1.3930164835164833</v>
      </c>
      <c r="W18" s="87">
        <f>IFERROR(IF($B$2="Tonnes",AppQt.Data!S84,(AppQt.Data!S84*ozton*AppQt.Data!S$7)/1000000),"-")</f>
        <v>1.0298076923076922</v>
      </c>
      <c r="X18" s="87">
        <f>IFERROR(IF($B$2="Tonnes",AppQt.Data!T84,(AppQt.Data!T84*ozton*AppQt.Data!T$7)/1000000),"-")</f>
        <v>1.304483516483516</v>
      </c>
      <c r="Y18" s="87">
        <f>IFERROR(IF($B$2="Tonnes",AppQt.Data!U84,(AppQt.Data!U84*ozton*AppQt.Data!U$7)/1000000),"-")</f>
        <v>4.8083239202657815</v>
      </c>
      <c r="Z18" s="87">
        <f>IFERROR(IF($B$2="Tonnes",AppQt.Data!V84,(AppQt.Data!V84*ozton*AppQt.Data!V$7)/1000000),"-")</f>
        <v>2.0689867109634541</v>
      </c>
      <c r="AA18" s="87">
        <f>IFERROR(IF($B$2="Tonnes",AppQt.Data!W84,(AppQt.Data!W84*ozton*AppQt.Data!W$7)/1000000),"-")</f>
        <v>1.2198322259136218</v>
      </c>
      <c r="AB18" s="87">
        <f>IFERROR(IF($B$2="Tonnes",AppQt.Data!X84,(AppQt.Data!X84*ozton*AppQt.Data!X$7)/1000000),"-")</f>
        <v>1.0516943521594682</v>
      </c>
      <c r="AC18" s="87">
        <f>IFERROR(IF($B$2="Tonnes",AppQt.Data!Y84,(AppQt.Data!Y84*ozton*AppQt.Data!Y$7)/1000000),"-")</f>
        <v>4.2553749999999999</v>
      </c>
      <c r="AD18" s="87">
        <f>IFERROR(IF($B$2="Tonnes",AppQt.Data!Z84,(AppQt.Data!Z84*ozton*AppQt.Data!Z$7)/1000000),"-")</f>
        <v>4.7311249999999996</v>
      </c>
      <c r="AE18" s="87">
        <f>IFERROR(IF($B$2="Tonnes",AppQt.Data!AA84,(AppQt.Data!AA84*ozton*AppQt.Data!AA$7)/1000000),"-")</f>
        <v>2.1281249999999998</v>
      </c>
      <c r="AF18" s="87">
        <f>IFERROR(IF($B$2="Tonnes",AppQt.Data!AB84,(AppQt.Data!AB84*ozton*AppQt.Data!AB$7)/1000000),"-")</f>
        <v>3.76</v>
      </c>
      <c r="AG18" s="87">
        <f>IFERROR(IF($B$2="Tonnes",AppQt.Data!AC84,(AppQt.Data!AC84*ozton*AppQt.Data!AC$7)/1000000),"-")</f>
        <v>3.22</v>
      </c>
      <c r="AH18" s="87">
        <f>IFERROR(IF($B$2="Tonnes",AppQt.Data!AD84,(AppQt.Data!AD84*ozton*AppQt.Data!AD$7)/1000000),"-")</f>
        <v>3.0720000000000001</v>
      </c>
      <c r="AI18" s="87">
        <f>IFERROR(IF($B$2="Tonnes",AppQt.Data!AE84,(AppQt.Data!AE84*ozton*AppQt.Data!AE$7)/1000000),"-")</f>
        <v>2.88</v>
      </c>
      <c r="AJ18" s="87">
        <f>IFERROR(IF($B$2="Tonnes",AppQt.Data!AF84,(AppQt.Data!AF84*ozton*AppQt.Data!AF$7)/1000000),"-")</f>
        <v>3.1970000000000001</v>
      </c>
      <c r="AK18" s="87">
        <f>IFERROR(IF($B$2="Tonnes",AppQt.Data!AG84,(AppQt.Data!AG84*ozton*AppQt.Data!AG$7)/1000000),"-")</f>
        <v>3.3809999999999998</v>
      </c>
      <c r="AL18" s="87">
        <f>IFERROR(IF($B$2="Tonnes",AppQt.Data!AH84,(AppQt.Data!AH84*ozton*AppQt.Data!AH$7)/1000000),"-")</f>
        <v>2.8062300000000002</v>
      </c>
      <c r="AM18" s="87">
        <f>IFERROR(IF($B$2="Tonnes",AppQt.Data!AI84,(AppQt.Data!AI84*ozton*AppQt.Data!AI$7)/1000000),"-")</f>
        <v>2.9465415000000004</v>
      </c>
      <c r="AN18" s="87">
        <f>IFERROR(IF($B$2="Tonnes",AppQt.Data!AJ84,(AppQt.Data!AJ84*ozton*AppQt.Data!AJ$7)/1000000),"-")</f>
        <v>3.0938685750000006</v>
      </c>
      <c r="AO18" s="87">
        <f>IFERROR(IF($B$2="Tonnes",AppQt.Data!AK84,(AppQt.Data!AK84*ozton*AppQt.Data!AK$7)/1000000),"-")</f>
        <v>3.2485620037500009</v>
      </c>
      <c r="AP18" s="87">
        <f>IFERROR(IF($B$2="Tonnes",AppQt.Data!AL84,(AppQt.Data!AL84*ozton*AppQt.Data!AL$7)/1000000),"-")</f>
        <v>2.5988496030000006</v>
      </c>
      <c r="AQ18" s="87">
        <f>IFERROR(IF($B$2="Tonnes",AppQt.Data!AM84,(AppQt.Data!AM84*ozton*AppQt.Data!AM$7)/1000000),"-")</f>
        <v>2.8847230593300011</v>
      </c>
      <c r="AR18" s="87">
        <f>IFERROR(IF($B$2="Tonnes",AppQt.Data!AN84,(AppQt.Data!AN84*ozton*AppQt.Data!AN$7)/1000000),"-")</f>
        <v>3.1155009040764012</v>
      </c>
      <c r="AS18" s="87">
        <f>IFERROR(IF($B$2="Tonnes",AppQt.Data!AO84,(AppQt.Data!AO84*ozton*AppQt.Data!AO$7)/1000000),"-")</f>
        <v>3.0843458950356371</v>
      </c>
      <c r="AT18" s="87">
        <f>IFERROR(IF($B$2="Tonnes",AppQt.Data!AP84,(AppQt.Data!AP84*ozton*AppQt.Data!AP$7)/1000000),"-")</f>
        <v>2.5445853634044004</v>
      </c>
      <c r="AU18" s="87">
        <f>IFERROR(IF($B$2="Tonnes",AppQt.Data!AQ84,(AppQt.Data!AQ84*ozton*AppQt.Data!AQ$7)/1000000),"-")</f>
        <v>2.7481521924767529</v>
      </c>
      <c r="AV18" s="87">
        <f>IFERROR(IF($B$2="Tonnes",AppQt.Data!AR84,(AppQt.Data!AR84*ozton*AppQt.Data!AR$7)/1000000),"-")</f>
        <v>3.0641896946115792</v>
      </c>
      <c r="AW18" s="87">
        <f>IFERROR(IF($B$2="Tonnes",AppQt.Data!AS84,(AppQt.Data!AS84*ozton*AppQt.Data!AS$7)/1000000),"-")</f>
        <v>3.2231414603122408</v>
      </c>
      <c r="AX18" s="87">
        <f>IFERROR(IF($B$2="Tonnes",AppQt.Data!AT84,(AppQt.Data!AT84*ozton*AppQt.Data!AT$7)/1000000),"-")</f>
        <v>2.514050339043548</v>
      </c>
      <c r="AY18" s="87">
        <f>IFERROR(IF($B$2="Tonnes",AppQt.Data!AU84,(AppQt.Data!AU84*ozton*AppQt.Data!AU$7)/1000000),"-")</f>
        <v>3.0779304555739637</v>
      </c>
      <c r="AZ18" s="87">
        <f>IFERROR(IF($B$2="Tonnes",AppQt.Data!AV84,(AppQt.Data!AV84*ozton*AppQt.Data!AV$7)/1000000),"-")</f>
        <v>3.2786829732343898</v>
      </c>
      <c r="BA18" s="87">
        <f>IFERROR(IF($B$2="Tonnes",AppQt.Data!AW84,(AppQt.Data!AW84*ozton*AppQt.Data!AW$7)/1000000),"-")</f>
        <v>3.2876042895184856</v>
      </c>
      <c r="BB18" s="87">
        <f>IFERROR(IF($B$2="Tonnes",AppQt.Data!AX84,(AppQt.Data!AX84*ozton*AppQt.Data!AX$7)/1000000),"-")</f>
        <v>2.212364298358322</v>
      </c>
      <c r="BC18" s="87">
        <f>IFERROR(IF($B$2="Tonnes",AppQt.Data!AY84,(AppQt.Data!AY84*ozton*AppQt.Data!AY$7)/1000000),"-")</f>
        <v>2.7085788009050882</v>
      </c>
      <c r="BD18" s="87">
        <f>IFERROR(IF($B$2="Tonnes",AppQt.Data!AZ84,(AppQt.Data!AZ84*ozton*AppQt.Data!AZ$7)/1000000),"-")</f>
        <v>2.8852410164462632</v>
      </c>
      <c r="BE18" s="87">
        <f>IFERROR(IF($B$2="Tonnes",AppQt.Data!BA84,(AppQt.Data!BA84*ozton*AppQt.Data!BA$7)/1000000),"-")</f>
        <v>1.8081823592351673</v>
      </c>
      <c r="BF18" s="87">
        <f>IFERROR(IF($B$2="Tonnes",AppQt.Data!BB84,(AppQt.Data!BB84*ozton*AppQt.Data!BB$7)/1000000),"-")</f>
        <v>0.66370928950749675</v>
      </c>
      <c r="BG18" s="87">
        <f>IFERROR(IF($B$2="Tonnes",AppQt.Data!BC84,(AppQt.Data!BC84*ozton*AppQt.Data!BC$7)/1000000),"-")</f>
        <v>1.3542894004525441</v>
      </c>
      <c r="BH18" s="87">
        <f>IFERROR(IF($B$2="Tonnes",AppQt.Data!BD84,(AppQt.Data!BD84*ozton*AppQt.Data!BD$7)/1000000),"-")</f>
        <v>2.0196687115123839</v>
      </c>
      <c r="BI18" s="88" t="str">
        <f t="shared" si="3"/>
        <v>▼</v>
      </c>
      <c r="BJ18" s="129">
        <f t="shared" si="1"/>
        <v>-30.000000000000014</v>
      </c>
    </row>
    <row r="19" spans="1:62" ht="13.8">
      <c r="A19" s="50"/>
      <c r="B19" s="86" t="s">
        <v>75</v>
      </c>
      <c r="C19" s="87">
        <f>IFERROR(IF($B$2="Tonnes",AppAn.Data!L60,(AppAn.Data!L60*ozton*AppAn.Data!L$6)/1000000),"-")</f>
        <v>14.166197848045673</v>
      </c>
      <c r="D19" s="87">
        <f>IFERROR(IF($B$2="Tonnes",AppAn.Data!M60,(AppAn.Data!M60*ozton*AppAn.Data!M$6)/1000000),"-")</f>
        <v>12.836228097195793</v>
      </c>
      <c r="E19" s="87">
        <f>IFERROR(IF($B$2="Tonnes",AppAn.Data!N60,(AppAn.Data!N60*ozton*AppAn.Data!N$6)/1000000),"-")</f>
        <v>10.471896892454522</v>
      </c>
      <c r="F19" s="87">
        <f>IFERROR(IF($B$2="Tonnes",AppAn.Data!O60,(AppAn.Data!O60*ozton*AppAn.Data!O$6)/1000000),"-")</f>
        <v>11.774157608695653</v>
      </c>
      <c r="G19" s="87">
        <f>IFERROR(IF($B$2="Tonnes",AppAn.Data!P60,(AppAn.Data!P60*ozton*AppAn.Data!P$6)/1000000),"-")</f>
        <v>12.5</v>
      </c>
      <c r="H19" s="87">
        <f>IFERROR(IF($B$2="Tonnes",AppAn.Data!Q60,(AppAn.Data!Q60*ozton*AppAn.Data!Q$6)/1000000),"-")</f>
        <v>15.630133749999999</v>
      </c>
      <c r="I19" s="87">
        <f>IFERROR(IF($B$2="Tonnes",AppAn.Data!R60,(AppAn.Data!R60*ozton*AppAn.Data!R$6)/1000000),"-")</f>
        <v>15.411434483320001</v>
      </c>
      <c r="J19" s="87">
        <f>IFERROR(IF($B$2="Tonnes",AppAn.Data!S60,(AppAn.Data!S60*ozton*AppAn.Data!S$6)/1000000),"-")</f>
        <v>16.493969662795472</v>
      </c>
      <c r="K19" s="87">
        <f>IFERROR(IF($B$2="Tonnes",AppAn.Data!T60,(AppAn.Data!T60*ozton*AppAn.Data!T$6)/1000000),"-")</f>
        <v>18.211236544445512</v>
      </c>
      <c r="L19" s="87">
        <f>IFERROR(IF($B$2="Tonnes",AppAn.Data!U60,(AppAn.Data!U60*ozton*AppAn.Data!U$6)/1000000),"-")</f>
        <v>17.289411785307998</v>
      </c>
      <c r="M19" s="87">
        <f>IFERROR(IF($B$2="Tonnes",AppAn.Data!V60,(AppAn.Data!V60*ozton*AppAn.Data!V$6)/1000000),"-")</f>
        <v>10.738128894678828</v>
      </c>
      <c r="N19" s="88" t="str">
        <f t="shared" si="2"/>
        <v>▼</v>
      </c>
      <c r="O19" s="129">
        <f t="shared" si="0"/>
        <v>-37.89187840500302</v>
      </c>
      <c r="P19" s="50"/>
      <c r="Q19" s="87">
        <f>IFERROR(IF($B$2="Tonnes",AppQt.Data!M85,(AppQt.Data!M85*ozton*AppQt.Data!M$7)/1000000),"-")</f>
        <v>5.0897848045674134</v>
      </c>
      <c r="R19" s="87">
        <f>IFERROR(IF($B$2="Tonnes",AppQt.Data!N85,(AppQt.Data!N85*ozton*AppQt.Data!N$7)/1000000),"-")</f>
        <v>3.1128211462450595</v>
      </c>
      <c r="S19" s="87">
        <f>IFERROR(IF($B$2="Tonnes",AppQt.Data!O85,(AppQt.Data!O85*ozton*AppQt.Data!O$7)/1000000),"-")</f>
        <v>2.8879496047430826</v>
      </c>
      <c r="T19" s="87">
        <f>IFERROR(IF($B$2="Tonnes",AppQt.Data!P85,(AppQt.Data!P85*ozton*AppQt.Data!P$7)/1000000),"-")</f>
        <v>3.0756422924901186</v>
      </c>
      <c r="U19" s="87">
        <f>IFERROR(IF($B$2="Tonnes",AppQt.Data!Q85,(AppQt.Data!Q85*ozton*AppQt.Data!Q$7)/1000000),"-")</f>
        <v>5.4471342577343487</v>
      </c>
      <c r="V19" s="87">
        <f>IFERROR(IF($B$2="Tonnes",AppQt.Data!R85,(AppQt.Data!R85*ozton*AppQt.Data!R$7)/1000000),"-")</f>
        <v>2.9124534902161714</v>
      </c>
      <c r="W19" s="87">
        <f>IFERROR(IF($B$2="Tonnes",AppQt.Data!S85,(AppQt.Data!S85*ozton*AppQt.Data!S$7)/1000000),"-")</f>
        <v>2.0473725098204265</v>
      </c>
      <c r="X19" s="87">
        <f>IFERROR(IF($B$2="Tonnes",AppQt.Data!T85,(AppQt.Data!T85*ozton*AppQt.Data!T$7)/1000000),"-")</f>
        <v>2.4292678394248446</v>
      </c>
      <c r="Y19" s="87">
        <f>IFERROR(IF($B$2="Tonnes",AppQt.Data!U85,(AppQt.Data!U85*ozton*AppQt.Data!U$7)/1000000),"-")</f>
        <v>4.6079566893315462</v>
      </c>
      <c r="Z19" s="87">
        <f>IFERROR(IF($B$2="Tonnes",AppQt.Data!V85,(AppQt.Data!V85*ozton*AppQt.Data!V$7)/1000000),"-")</f>
        <v>2.391146537680966</v>
      </c>
      <c r="AA19" s="87">
        <f>IFERROR(IF($B$2="Tonnes",AppQt.Data!W85,(AppQt.Data!W85*ozton*AppQt.Data!W$7)/1000000),"-")</f>
        <v>1.6479807508140203</v>
      </c>
      <c r="AB19" s="87">
        <f>IFERROR(IF($B$2="Tonnes",AppQt.Data!X85,(AppQt.Data!X85*ozton*AppQt.Data!X$7)/1000000),"-")</f>
        <v>1.8248129146279883</v>
      </c>
      <c r="AC19" s="87">
        <f>IFERROR(IF($B$2="Tonnes",AppQt.Data!Y85,(AppQt.Data!Y85*ozton*AppQt.Data!Y$7)/1000000),"-")</f>
        <v>3.370625</v>
      </c>
      <c r="AD19" s="87">
        <f>IFERROR(IF($B$2="Tonnes",AppQt.Data!Z85,(AppQt.Data!Z85*ozton*AppQt.Data!Z$7)/1000000),"-")</f>
        <v>3.1</v>
      </c>
      <c r="AE19" s="87">
        <f>IFERROR(IF($B$2="Tonnes",AppQt.Data!AA85,(AppQt.Data!AA85*ozton*AppQt.Data!AA$7)/1000000),"-")</f>
        <v>2.6687500000000002</v>
      </c>
      <c r="AF19" s="87">
        <f>IFERROR(IF($B$2="Tonnes",AppQt.Data!AB85,(AppQt.Data!AB85*ozton*AppQt.Data!AB$7)/1000000),"-")</f>
        <v>2.6347826086956525</v>
      </c>
      <c r="AG19" s="87">
        <f>IFERROR(IF($B$2="Tonnes",AppQt.Data!AC85,(AppQt.Data!AC85*ozton*AppQt.Data!AC$7)/1000000),"-")</f>
        <v>3.74</v>
      </c>
      <c r="AH19" s="87">
        <f>IFERROR(IF($B$2="Tonnes",AppQt.Data!AD85,(AppQt.Data!AD85*ozton*AppQt.Data!AD$7)/1000000),"-")</f>
        <v>3.06</v>
      </c>
      <c r="AI19" s="87">
        <f>IFERROR(IF($B$2="Tonnes",AppQt.Data!AE85,(AppQt.Data!AE85*ozton*AppQt.Data!AE$7)/1000000),"-")</f>
        <v>2.7</v>
      </c>
      <c r="AJ19" s="87">
        <f>IFERROR(IF($B$2="Tonnes",AppQt.Data!AF85,(AppQt.Data!AF85*ozton*AppQt.Data!AF$7)/1000000),"-")</f>
        <v>3</v>
      </c>
      <c r="AK19" s="87">
        <f>IFERROR(IF($B$2="Tonnes",AppQt.Data!AG85,(AppQt.Data!AG85*ozton*AppQt.Data!AG$7)/1000000),"-")</f>
        <v>4.4400000000000004</v>
      </c>
      <c r="AL19" s="87">
        <f>IFERROR(IF($B$2="Tonnes",AppQt.Data!AH85,(AppQt.Data!AH85*ozton*AppQt.Data!AH$7)/1000000),"-")</f>
        <v>3.7189999999999999</v>
      </c>
      <c r="AM19" s="87">
        <f>IFERROR(IF($B$2="Tonnes",AppQt.Data!AI85,(AppQt.Data!AI85*ozton*AppQt.Data!AI$7)/1000000),"-")</f>
        <v>3.5430499999999996</v>
      </c>
      <c r="AN19" s="87">
        <f>IFERROR(IF($B$2="Tonnes",AppQt.Data!AJ85,(AppQt.Data!AJ85*ozton*AppQt.Data!AJ$7)/1000000),"-")</f>
        <v>3.9280837499999999</v>
      </c>
      <c r="AO19" s="87">
        <f>IFERROR(IF($B$2="Tonnes",AppQt.Data!AK85,(AppQt.Data!AK85*ozton*AppQt.Data!AK$7)/1000000),"-")</f>
        <v>4.7137004999999998</v>
      </c>
      <c r="AP19" s="87">
        <f>IFERROR(IF($B$2="Tonnes",AppQt.Data!AL85,(AppQt.Data!AL85*ozton*AppQt.Data!AL$7)/1000000),"-")</f>
        <v>3.5209603999999999</v>
      </c>
      <c r="AQ19" s="87">
        <f>IFERROR(IF($B$2="Tonnes",AppQt.Data!AM85,(AppQt.Data!AM85*ozton*AppQt.Data!AM$7)/1000000),"-")</f>
        <v>3.2920979740000003</v>
      </c>
      <c r="AR19" s="87">
        <f>IFERROR(IF($B$2="Tonnes",AppQt.Data!AN85,(AppQt.Data!AN85*ozton*AppQt.Data!AN$7)/1000000),"-")</f>
        <v>3.8846756093200003</v>
      </c>
      <c r="AS19" s="87">
        <f>IFERROR(IF($B$2="Tonnes",AppQt.Data!AO85,(AppQt.Data!AO85*ozton*AppQt.Data!AO$7)/1000000),"-")</f>
        <v>4.5644938409510001</v>
      </c>
      <c r="AT19" s="87">
        <f>IFERROR(IF($B$2="Tonnes",AppQt.Data!AP85,(AppQt.Data!AP85*ozton*AppQt.Data!AP$7)/1000000),"-")</f>
        <v>3.8798197648083499</v>
      </c>
      <c r="AU19" s="87">
        <f>IFERROR(IF($B$2="Tonnes",AppQt.Data!AQ85,(AppQt.Data!AQ85*ozton*AppQt.Data!AQ$7)/1000000),"-")</f>
        <v>3.7440260730400579</v>
      </c>
      <c r="AV19" s="87">
        <f>IFERROR(IF($B$2="Tonnes",AppQt.Data!AR85,(AppQt.Data!AR85*ozton*AppQt.Data!AR$7)/1000000),"-")</f>
        <v>4.3056299839960657</v>
      </c>
      <c r="AW19" s="87">
        <f>IFERROR(IF($B$2="Tonnes",AppQt.Data!AS85,(AppQt.Data!AS85*ozton*AppQt.Data!AS$7)/1000000),"-")</f>
        <v>5.0939751265013173</v>
      </c>
      <c r="AX19" s="87">
        <f>IFERROR(IF($B$2="Tonnes",AppQt.Data!AT85,(AppQt.Data!AT85*ozton*AppQt.Data!AT$7)/1000000),"-")</f>
        <v>4.431758360056147</v>
      </c>
      <c r="AY19" s="87">
        <f>IFERROR(IF($B$2="Tonnes",AppQt.Data!AU85,(AppQt.Data!AU85*ozton*AppQt.Data!AU$7)/1000000),"-")</f>
        <v>4.1215352748522163</v>
      </c>
      <c r="AZ19" s="87">
        <f>IFERROR(IF($B$2="Tonnes",AppQt.Data!AV85,(AppQt.Data!AV85*ozton*AppQt.Data!AV$7)/1000000),"-")</f>
        <v>4.5639677830358298</v>
      </c>
      <c r="BA19" s="87">
        <f>IFERROR(IF($B$2="Tonnes",AppQt.Data!AW85,(AppQt.Data!AW85*ozton*AppQt.Data!AW$7)/1000000),"-")</f>
        <v>5.3996136340913967</v>
      </c>
      <c r="BB19" s="87">
        <f>IFERROR(IF($B$2="Tonnes",AppQt.Data!AX85,(AppQt.Data!AX85*ozton*AppQt.Data!AX$7)/1000000),"-")</f>
        <v>4.5203935272572702</v>
      </c>
      <c r="BC19" s="87">
        <f>IFERROR(IF($B$2="Tonnes",AppQt.Data!AY85,(AppQt.Data!AY85*ozton*AppQt.Data!AY$7)/1000000),"-")</f>
        <v>3.6269510418699507</v>
      </c>
      <c r="BD19" s="87">
        <f>IFERROR(IF($B$2="Tonnes",AppQt.Data!AZ85,(AppQt.Data!AZ85*ozton*AppQt.Data!AZ$7)/1000000),"-")</f>
        <v>3.7424535820893801</v>
      </c>
      <c r="BE19" s="87">
        <f>IFERROR(IF($B$2="Tonnes",AppQt.Data!BA85,(AppQt.Data!BA85*ozton*AppQt.Data!BA$7)/1000000),"-")</f>
        <v>4.5356754526367729</v>
      </c>
      <c r="BF19" s="87">
        <f>IFERROR(IF($B$2="Tonnes",AppQt.Data!BB85,(AppQt.Data!BB85*ozton*AppQt.Data!BB$7)/1000000),"-")</f>
        <v>1.5821377345400445</v>
      </c>
      <c r="BG19" s="87">
        <f>IFERROR(IF($B$2="Tonnes",AppQt.Data!BC85,(AppQt.Data!BC85*ozton*AppQt.Data!BC$7)/1000000),"-")</f>
        <v>1.8134755209349753</v>
      </c>
      <c r="BH19" s="87">
        <f>IFERROR(IF($B$2="Tonnes",AppQt.Data!BD85,(AppQt.Data!BD85*ozton*AppQt.Data!BD$7)/1000000),"-")</f>
        <v>2.8068401865670354</v>
      </c>
      <c r="BI19" s="88" t="str">
        <f t="shared" si="3"/>
        <v>▼</v>
      </c>
      <c r="BJ19" s="129">
        <f t="shared" si="1"/>
        <v>-24.999999999999989</v>
      </c>
    </row>
    <row r="20" spans="1:62" ht="13.8">
      <c r="A20" s="50"/>
      <c r="B20" s="92" t="s">
        <v>102</v>
      </c>
      <c r="C20" s="87">
        <f>IFERROR(IF($B$2="Tonnes",AppAn.Data!L61,(AppAn.Data!L61*ozton*AppAn.Data!L$6)/1000000),"-")</f>
        <v>254.26154231445187</v>
      </c>
      <c r="D20" s="87">
        <f>IFERROR(IF($B$2="Tonnes",AppAn.Data!M61,(AppAn.Data!M61*ozton*AppAn.Data!M$6)/1000000),"-")</f>
        <v>212.99882090211455</v>
      </c>
      <c r="E20" s="87">
        <f>IFERROR(IF($B$2="Tonnes",AppAn.Data!N61,(AppAn.Data!N61*ozton*AppAn.Data!N$6)/1000000),"-")</f>
        <v>209.64724192043519</v>
      </c>
      <c r="F20" s="87">
        <f>IFERROR(IF($B$2="Tonnes",AppAn.Data!O61,(AppAn.Data!O61*ozton*AppAn.Data!O$6)/1000000),"-")</f>
        <v>277.65166234535894</v>
      </c>
      <c r="G20" s="87">
        <f>IFERROR(IF($B$2="Tonnes",AppAn.Data!P61,(AppAn.Data!P61*ozton*AppAn.Data!P$6)/1000000),"-")</f>
        <v>253.98585728209633</v>
      </c>
      <c r="H20" s="87">
        <f>IFERROR(IF($B$2="Tonnes",AppAn.Data!Q61,(AppAn.Data!Q61*ozton*AppAn.Data!Q$6)/1000000),"-")</f>
        <v>237.98557936659861</v>
      </c>
      <c r="I20" s="87">
        <f>IFERROR(IF($B$2="Tonnes",AppAn.Data!R61,(AppAn.Data!R61*ozton*AppAn.Data!R$6)/1000000),"-")</f>
        <v>198.97624414290223</v>
      </c>
      <c r="J20" s="87">
        <f>IFERROR(IF($B$2="Tonnes",AppAn.Data!S61,(AppAn.Data!S61*ozton*AppAn.Data!S$6)/1000000),"-")</f>
        <v>198.75659605944094</v>
      </c>
      <c r="K20" s="87">
        <f>IFERROR(IF($B$2="Tonnes",AppAn.Data!T61,(AppAn.Data!T61*ozton*AppAn.Data!T$6)/1000000),"-")</f>
        <v>172.49416707534513</v>
      </c>
      <c r="L20" s="87">
        <f>IFERROR(IF($B$2="Tonnes",AppAn.Data!U61,(AppAn.Data!U61*ozton*AppAn.Data!U$6)/1000000),"-")</f>
        <v>169.85327845584646</v>
      </c>
      <c r="M20" s="87">
        <f>IFERROR(IF($B$2="Tonnes",AppAn.Data!V61,(AppAn.Data!V61*ozton*AppAn.Data!V$6)/1000000),"-")</f>
        <v>115.87007107724975</v>
      </c>
      <c r="N20" s="88" t="str">
        <f t="shared" si="2"/>
        <v>▼</v>
      </c>
      <c r="O20" s="129">
        <f t="shared" si="0"/>
        <v>-31.782258116748519</v>
      </c>
      <c r="P20" s="50"/>
      <c r="Q20" s="87">
        <f>IFERROR(IF($B$2="Tonnes",AppQt.Data!M86,(AppQt.Data!M86*ozton*AppQt.Data!M$7)/1000000),"-")</f>
        <v>71.454161972525682</v>
      </c>
      <c r="R20" s="87">
        <f>IFERROR(IF($B$2="Tonnes",AppQt.Data!N86,(AppQt.Data!N86*ozton*AppQt.Data!N$7)/1000000),"-")</f>
        <v>65.782352635164045</v>
      </c>
      <c r="S20" s="87">
        <f>IFERROR(IF($B$2="Tonnes",AppQt.Data!O86,(AppQt.Data!O86*ozton*AppQt.Data!O$7)/1000000),"-")</f>
        <v>69.184626003910068</v>
      </c>
      <c r="T20" s="87">
        <f>IFERROR(IF($B$2="Tonnes",AppQt.Data!P86,(AppQt.Data!P86*ozton*AppQt.Data!P$7)/1000000),"-")</f>
        <v>47.840401702852027</v>
      </c>
      <c r="U20" s="87">
        <f>IFERROR(IF($B$2="Tonnes",AppQt.Data!Q86,(AppQt.Data!Q86*ozton*AppQt.Data!Q$7)/1000000),"-")</f>
        <v>60.65118968577805</v>
      </c>
      <c r="V20" s="87">
        <f>IFERROR(IF($B$2="Tonnes",AppQt.Data!R86,(AppQt.Data!R86*ozton*AppQt.Data!R$7)/1000000),"-")</f>
        <v>59.991582423550085</v>
      </c>
      <c r="W20" s="87">
        <f>IFERROR(IF($B$2="Tonnes",AppQt.Data!S86,(AppQt.Data!S86*ozton*AppQt.Data!S$7)/1000000),"-")</f>
        <v>51.375495885550833</v>
      </c>
      <c r="X20" s="87">
        <f>IFERROR(IF($B$2="Tonnes",AppQt.Data!T86,(AppQt.Data!T86*ozton*AppQt.Data!T$7)/1000000),"-")</f>
        <v>40.980552907235598</v>
      </c>
      <c r="Y20" s="87">
        <f>IFERROR(IF($B$2="Tonnes",AppQt.Data!U86,(AppQt.Data!U86*ozton*AppQt.Data!U$7)/1000000),"-")</f>
        <v>55.264088431298497</v>
      </c>
      <c r="Z20" s="87">
        <f>IFERROR(IF($B$2="Tonnes",AppQt.Data!V86,(AppQt.Data!V86*ozton*AppQt.Data!V$7)/1000000),"-")</f>
        <v>55.881109897894326</v>
      </c>
      <c r="AA20" s="87">
        <f>IFERROR(IF($B$2="Tonnes",AppQt.Data!W86,(AppQt.Data!W86*ozton*AppQt.Data!W$7)/1000000),"-")</f>
        <v>51.014744664685175</v>
      </c>
      <c r="AB20" s="87">
        <f>IFERROR(IF($B$2="Tonnes",AppQt.Data!X86,(AppQt.Data!X86*ozton*AppQt.Data!X$7)/1000000),"-")</f>
        <v>47.487298926557223</v>
      </c>
      <c r="AC20" s="87">
        <f>IFERROR(IF($B$2="Tonnes",AppQt.Data!Y86,(AppQt.Data!Y86*ozton*AppQt.Data!Y$7)/1000000),"-")</f>
        <v>63.47057472897356</v>
      </c>
      <c r="AD20" s="87">
        <f>IFERROR(IF($B$2="Tonnes",AppQt.Data!Z86,(AppQt.Data!Z86*ozton*AppQt.Data!Z$7)/1000000),"-")</f>
        <v>91.237146406412492</v>
      </c>
      <c r="AE20" s="87">
        <f>IFERROR(IF($B$2="Tonnes",AppQt.Data!AA86,(AppQt.Data!AA86*ozton*AppQt.Data!AA$7)/1000000),"-")</f>
        <v>65.556899784959171</v>
      </c>
      <c r="AF20" s="87">
        <f>IFERROR(IF($B$2="Tonnes",AppQt.Data!AB86,(AppQt.Data!AB86*ozton*AppQt.Data!AB$7)/1000000),"-")</f>
        <v>57.387041425013742</v>
      </c>
      <c r="AG20" s="87">
        <f>IFERROR(IF($B$2="Tonnes",AppQt.Data!AC86,(AppQt.Data!AC86*ozton*AppQt.Data!AC$7)/1000000),"-")</f>
        <v>71.43645139960897</v>
      </c>
      <c r="AH20" s="87">
        <f>IFERROR(IF($B$2="Tonnes",AppQt.Data!AD86,(AppQt.Data!AD86*ozton*AppQt.Data!AD$7)/1000000),"-")</f>
        <v>69.898194965302892</v>
      </c>
      <c r="AI20" s="87">
        <f>IFERROR(IF($B$2="Tonnes",AppQt.Data!AE86,(AppQt.Data!AE86*ozton*AppQt.Data!AE$7)/1000000),"-")</f>
        <v>54.872044613646814</v>
      </c>
      <c r="AJ20" s="87">
        <f>IFERROR(IF($B$2="Tonnes",AppQt.Data!AF86,(AppQt.Data!AF86*ozton*AppQt.Data!AF$7)/1000000),"-")</f>
        <v>57.779166303537664</v>
      </c>
      <c r="AK20" s="87">
        <f>IFERROR(IF($B$2="Tonnes",AppQt.Data!AG86,(AppQt.Data!AG86*ozton*AppQt.Data!AG$7)/1000000),"-")</f>
        <v>63.799358699799811</v>
      </c>
      <c r="AL20" s="87">
        <f>IFERROR(IF($B$2="Tonnes",AppQt.Data!AH86,(AppQt.Data!AH86*ozton*AppQt.Data!AH$7)/1000000),"-")</f>
        <v>62.090581636849031</v>
      </c>
      <c r="AM20" s="87">
        <f>IFERROR(IF($B$2="Tonnes",AppQt.Data!AI86,(AppQt.Data!AI86*ozton*AppQt.Data!AI$7)/1000000),"-")</f>
        <v>56.654904624598274</v>
      </c>
      <c r="AN20" s="87">
        <f>IFERROR(IF($B$2="Tonnes",AppQt.Data!AJ86,(AppQt.Data!AJ86*ozton*AppQt.Data!AJ$7)/1000000),"-")</f>
        <v>55.440734405351478</v>
      </c>
      <c r="AO20" s="87">
        <f>IFERROR(IF($B$2="Tonnes",AppQt.Data!AK86,(AppQt.Data!AK86*ozton*AppQt.Data!AK$7)/1000000),"-")</f>
        <v>57.225171486851316</v>
      </c>
      <c r="AP20" s="87">
        <f>IFERROR(IF($B$2="Tonnes",AppQt.Data!AL86,(AppQt.Data!AL86*ozton*AppQt.Data!AL$7)/1000000),"-")</f>
        <v>49.924843841983474</v>
      </c>
      <c r="AQ20" s="87">
        <f>IFERROR(IF($B$2="Tonnes",AppQt.Data!AM86,(AppQt.Data!AM86*ozton*AppQt.Data!AM$7)/1000000),"-")</f>
        <v>43.474439581327417</v>
      </c>
      <c r="AR20" s="87">
        <f>IFERROR(IF($B$2="Tonnes",AppQt.Data!AN86,(AppQt.Data!AN86*ozton*AppQt.Data!AN$7)/1000000),"-")</f>
        <v>48.351789232740011</v>
      </c>
      <c r="AS20" s="87">
        <f>IFERROR(IF($B$2="Tonnes",AppQt.Data!AO86,(AppQt.Data!AO86*ozton*AppQt.Data!AO$7)/1000000),"-")</f>
        <v>55.104379461241024</v>
      </c>
      <c r="AT20" s="87">
        <f>IFERROR(IF($B$2="Tonnes",AppQt.Data!AP86,(AppQt.Data!AP86*ozton*AppQt.Data!AP$7)/1000000),"-")</f>
        <v>50.445183897880852</v>
      </c>
      <c r="AU20" s="87">
        <f>IFERROR(IF($B$2="Tonnes",AppQt.Data!AQ86,(AppQt.Data!AQ86*ozton*AppQt.Data!AQ$7)/1000000),"-")</f>
        <v>42.307156684845125</v>
      </c>
      <c r="AV20" s="87">
        <f>IFERROR(IF($B$2="Tonnes",AppQt.Data!AR86,(AppQt.Data!AR86*ozton*AppQt.Data!AR$7)/1000000),"-")</f>
        <v>50.899876015473907</v>
      </c>
      <c r="AW20" s="87">
        <f>IFERROR(IF($B$2="Tonnes",AppQt.Data!AS86,(AppQt.Data!AS86*ozton*AppQt.Data!AS$7)/1000000),"-")</f>
        <v>44.547044173022684</v>
      </c>
      <c r="AX20" s="87">
        <f>IFERROR(IF($B$2="Tonnes",AppQt.Data!AT86,(AppQt.Data!AT86*ozton*AppQt.Data!AT$7)/1000000),"-")</f>
        <v>44.709407032352274</v>
      </c>
      <c r="AY20" s="87">
        <f>IFERROR(IF($B$2="Tonnes",AppQt.Data!AU86,(AppQt.Data!AU86*ozton*AppQt.Data!AU$7)/1000000),"-")</f>
        <v>40.103294901211562</v>
      </c>
      <c r="AZ20" s="87">
        <f>IFERROR(IF($B$2="Tonnes",AppQt.Data!AV86,(AppQt.Data!AV86*ozton*AppQt.Data!AV$7)/1000000),"-")</f>
        <v>43.134420968758612</v>
      </c>
      <c r="BA20" s="87">
        <f>IFERROR(IF($B$2="Tonnes",AppQt.Data!AW86,(AppQt.Data!AW86*ozton*AppQt.Data!AW$7)/1000000),"-")</f>
        <v>47.346538603089748</v>
      </c>
      <c r="BB20" s="87">
        <f>IFERROR(IF($B$2="Tonnes",AppQt.Data!AX86,(AppQt.Data!AX86*ozton*AppQt.Data!AX$7)/1000000),"-")</f>
        <v>43.950892798042361</v>
      </c>
      <c r="BC20" s="87">
        <f>IFERROR(IF($B$2="Tonnes",AppQt.Data!AY86,(AppQt.Data!AY86*ozton*AppQt.Data!AY$7)/1000000),"-")</f>
        <v>36.572122080746844</v>
      </c>
      <c r="BD20" s="87">
        <f>IFERROR(IF($B$2="Tonnes",AppQt.Data!AZ86,(AppQt.Data!AZ86*ozton*AppQt.Data!AZ$7)/1000000),"-")</f>
        <v>41.983724973967504</v>
      </c>
      <c r="BE20" s="87">
        <f>IFERROR(IF($B$2="Tonnes",AppQt.Data!BA86,(AppQt.Data!BA86*ozton*AppQt.Data!BA$7)/1000000),"-")</f>
        <v>42.94651157303111</v>
      </c>
      <c r="BF20" s="87">
        <f>IFERROR(IF($B$2="Tonnes",AppQt.Data!BB86,(AppQt.Data!BB86*ozton*AppQt.Data!BB$7)/1000000),"-")</f>
        <v>12.599218415603964</v>
      </c>
      <c r="BG20" s="87">
        <f>IFERROR(IF($B$2="Tonnes",AppQt.Data!BC86,(AppQt.Data!BC86*ozton*AppQt.Data!BC$7)/1000000),"-")</f>
        <v>26.654629925175421</v>
      </c>
      <c r="BH20" s="87">
        <f>IFERROR(IF($B$2="Tonnes",AppQt.Data!BD86,(AppQt.Data!BD86*ozton*AppQt.Data!BD$7)/1000000),"-")</f>
        <v>33.669711163439253</v>
      </c>
      <c r="BI20" s="88" t="str">
        <f t="shared" si="3"/>
        <v>▼</v>
      </c>
      <c r="BJ20" s="129">
        <f t="shared" si="1"/>
        <v>-19.802944630766927</v>
      </c>
    </row>
    <row r="21" spans="1:62" ht="13.8">
      <c r="A21" s="50"/>
      <c r="B21" s="94" t="s">
        <v>77</v>
      </c>
      <c r="C21" s="87">
        <f>IFERROR(IF($B$2="Tonnes",AppAn.Data!L62,(AppAn.Data!L62*ozton*AppAn.Data!L$6)/1000000),"-")</f>
        <v>69.914157254711355</v>
      </c>
      <c r="D21" s="87">
        <f>IFERROR(IF($B$2="Tonnes",AppAn.Data!M62,(AppAn.Data!M62*ozton*AppAn.Data!M$6)/1000000),"-")</f>
        <v>54.742374384039096</v>
      </c>
      <c r="E21" s="87">
        <f>IFERROR(IF($B$2="Tonnes",AppAn.Data!N62,(AppAn.Data!N62*ozton*AppAn.Data!N$6)/1000000),"-")</f>
        <v>49.004296145911127</v>
      </c>
      <c r="F21" s="87">
        <f>IFERROR(IF($B$2="Tonnes",AppAn.Data!O62,(AppAn.Data!O62*ozton*AppAn.Data!O$6)/1000000),"-")</f>
        <v>66.421026990152356</v>
      </c>
      <c r="G21" s="87">
        <f>IFERROR(IF($B$2="Tonnes",AppAn.Data!P62,(AppAn.Data!P62*ozton*AppAn.Data!P$6)/1000000),"-")</f>
        <v>68.375948465591193</v>
      </c>
      <c r="H21" s="87">
        <f>IFERROR(IF($B$2="Tonnes",AppAn.Data!Q62,(AppAn.Data!Q62*ozton*AppAn.Data!Q$6)/1000000),"-")</f>
        <v>69.509531880924158</v>
      </c>
      <c r="I21" s="87">
        <f>IFERROR(IF($B$2="Tonnes",AppAn.Data!R62,(AppAn.Data!R62*ozton*AppAn.Data!R$6)/1000000),"-")</f>
        <v>49.404696649616938</v>
      </c>
      <c r="J21" s="87">
        <f>IFERROR(IF($B$2="Tonnes",AppAn.Data!S62,(AppAn.Data!S62*ozton*AppAn.Data!S$6)/1000000),"-")</f>
        <v>44.447255835847457</v>
      </c>
      <c r="K21" s="87">
        <f>IFERROR(IF($B$2="Tonnes",AppAn.Data!T62,(AppAn.Data!T62*ozton*AppAn.Data!T$6)/1000000),"-")</f>
        <v>39.378776623573138</v>
      </c>
      <c r="L21" s="87">
        <f>IFERROR(IF($B$2="Tonnes",AppAn.Data!U62,(AppAn.Data!U62*ozton*AppAn.Data!U$6)/1000000),"-")</f>
        <v>37.853883901595964</v>
      </c>
      <c r="M21" s="87">
        <f>IFERROR(IF($B$2="Tonnes",AppAn.Data!V62,(AppAn.Data!V62*ozton*AppAn.Data!V$6)/1000000),"-")</f>
        <v>25.33546033334629</v>
      </c>
      <c r="N21" s="88" t="str">
        <f t="shared" si="2"/>
        <v>▼</v>
      </c>
      <c r="O21" s="129">
        <f t="shared" si="0"/>
        <v>-33.070380838046262</v>
      </c>
      <c r="P21" s="50"/>
      <c r="Q21" s="87">
        <f>IFERROR(IF($B$2="Tonnes",AppQt.Data!M87,(AppQt.Data!M87*ozton*AppQt.Data!M$7)/1000000),"-")</f>
        <v>16.979713486605768</v>
      </c>
      <c r="R21" s="87">
        <f>IFERROR(IF($B$2="Tonnes",AppQt.Data!N87,(AppQt.Data!N87*ozton*AppQt.Data!N$7)/1000000),"-")</f>
        <v>25.385665224850065</v>
      </c>
      <c r="S21" s="87">
        <f>IFERROR(IF($B$2="Tonnes",AppQt.Data!O87,(AppQt.Data!O87*ozton*AppQt.Data!O$7)/1000000),"-")</f>
        <v>17.657863345112229</v>
      </c>
      <c r="T21" s="87">
        <f>IFERROR(IF($B$2="Tonnes",AppQt.Data!P87,(AppQt.Data!P87*ozton*AppQt.Data!P$7)/1000000),"-")</f>
        <v>9.8909151981432935</v>
      </c>
      <c r="U21" s="87">
        <f>IFERROR(IF($B$2="Tonnes",AppQt.Data!Q87,(AppQt.Data!Q87*ozton*AppQt.Data!Q$7)/1000000),"-")</f>
        <v>13.513378791768645</v>
      </c>
      <c r="V21" s="87">
        <f>IFERROR(IF($B$2="Tonnes",AppQt.Data!R87,(AppQt.Data!R87*ozton*AppQt.Data!R$7)/1000000),"-")</f>
        <v>19.574706974265343</v>
      </c>
      <c r="W21" s="87">
        <f>IFERROR(IF($B$2="Tonnes",AppQt.Data!S87,(AppQt.Data!S87*ozton*AppQt.Data!S$7)/1000000),"-")</f>
        <v>12.948265698677702</v>
      </c>
      <c r="X21" s="87">
        <f>IFERROR(IF($B$2="Tonnes",AppQt.Data!T87,(AppQt.Data!T87*ozton*AppQt.Data!T$7)/1000000),"-")</f>
        <v>8.7060229193274061</v>
      </c>
      <c r="Y21" s="87">
        <f>IFERROR(IF($B$2="Tonnes",AppQt.Data!U87,(AppQt.Data!U87*ozton*AppQt.Data!U$7)/1000000),"-")</f>
        <v>11.831962449578342</v>
      </c>
      <c r="Z21" s="87">
        <f>IFERROR(IF($B$2="Tonnes",AppQt.Data!V87,(AppQt.Data!V87*ozton*AppQt.Data!V$7)/1000000),"-")</f>
        <v>15.882461682065719</v>
      </c>
      <c r="AA21" s="87">
        <f>IFERROR(IF($B$2="Tonnes",AppQt.Data!W87,(AppQt.Data!W87*ozton*AppQt.Data!W$7)/1000000),"-")</f>
        <v>11.512733447418876</v>
      </c>
      <c r="AB21" s="87">
        <f>IFERROR(IF($B$2="Tonnes",AppQt.Data!X87,(AppQt.Data!X87*ozton*AppQt.Data!X$7)/1000000),"-")</f>
        <v>9.7771385668481923</v>
      </c>
      <c r="AC21" s="87">
        <f>IFERROR(IF($B$2="Tonnes",AppQt.Data!Y87,(AppQt.Data!Y87*ozton*AppQt.Data!Y$7)/1000000),"-")</f>
        <v>12.287156206207555</v>
      </c>
      <c r="AD21" s="87">
        <f>IFERROR(IF($B$2="Tonnes",AppQt.Data!Z87,(AppQt.Data!Z87*ozton*AppQt.Data!Z$7)/1000000),"-")</f>
        <v>24.104141343506246</v>
      </c>
      <c r="AE21" s="87">
        <f>IFERROR(IF($B$2="Tonnes",AppQt.Data!AA87,(AppQt.Data!AA87*ozton*AppQt.Data!AA$7)/1000000),"-")</f>
        <v>16.721237751387644</v>
      </c>
      <c r="AF21" s="87">
        <f>IFERROR(IF($B$2="Tonnes",AppQt.Data!AB87,(AppQt.Data!AB87*ozton*AppQt.Data!AB$7)/1000000),"-")</f>
        <v>13.308491689050905</v>
      </c>
      <c r="AG21" s="87">
        <f>IFERROR(IF($B$2="Tonnes",AppQt.Data!AC87,(AppQt.Data!AC87*ozton*AppQt.Data!AC$7)/1000000),"-")</f>
        <v>16.461324842798224</v>
      </c>
      <c r="AH21" s="87">
        <f>IFERROR(IF($B$2="Tonnes",AppQt.Data!AD87,(AppQt.Data!AD87*ozton*AppQt.Data!AD$7)/1000000),"-")</f>
        <v>18.92730884090534</v>
      </c>
      <c r="AI21" s="87">
        <f>IFERROR(IF($B$2="Tonnes",AppQt.Data!AE87,(AppQt.Data!AE87*ozton*AppQt.Data!AE$7)/1000000),"-")</f>
        <v>14.984961229946643</v>
      </c>
      <c r="AJ21" s="87">
        <f>IFERROR(IF($B$2="Tonnes",AppQt.Data!AF87,(AppQt.Data!AF87*ozton*AppQt.Data!AF$7)/1000000),"-")</f>
        <v>18.002353551940999</v>
      </c>
      <c r="AK21" s="87">
        <f>IFERROR(IF($B$2="Tonnes",AppQt.Data!AG87,(AppQt.Data!AG87*ozton*AppQt.Data!AG$7)/1000000),"-")</f>
        <v>17.37839033152656</v>
      </c>
      <c r="AL21" s="87">
        <f>IFERROR(IF($B$2="Tonnes",AppQt.Data!AH87,(AppQt.Data!AH87*ozton*AppQt.Data!AH$7)/1000000),"-")</f>
        <v>18.774768753895859</v>
      </c>
      <c r="AM21" s="87">
        <f>IFERROR(IF($B$2="Tonnes",AppQt.Data!AI87,(AppQt.Data!AI87*ozton*AppQt.Data!AI$7)/1000000),"-")</f>
        <v>15.955732537688995</v>
      </c>
      <c r="AN21" s="87">
        <f>IFERROR(IF($B$2="Tonnes",AppQt.Data!AJ87,(AppQt.Data!AJ87*ozton*AppQt.Data!AJ$7)/1000000),"-")</f>
        <v>17.40064025781275</v>
      </c>
      <c r="AO21" s="87">
        <f>IFERROR(IF($B$2="Tonnes",AppQt.Data!AK87,(AppQt.Data!AK87*ozton*AppQt.Data!AK$7)/1000000),"-")</f>
        <v>12.929010238860595</v>
      </c>
      <c r="AP21" s="87">
        <f>IFERROR(IF($B$2="Tonnes",AppQt.Data!AL87,(AppQt.Data!AL87*ozton*AppQt.Data!AL$7)/1000000),"-")</f>
        <v>13.09015129067647</v>
      </c>
      <c r="AQ21" s="87">
        <f>IFERROR(IF($B$2="Tonnes",AppQt.Data!AM87,(AppQt.Data!AM87*ozton*AppQt.Data!AM$7)/1000000),"-")</f>
        <v>10.785625337684825</v>
      </c>
      <c r="AR21" s="87">
        <f>IFERROR(IF($B$2="Tonnes",AppQt.Data!AN87,(AppQt.Data!AN87*ozton*AppQt.Data!AN$7)/1000000),"-")</f>
        <v>12.599909782395045</v>
      </c>
      <c r="AS21" s="87">
        <f>IFERROR(IF($B$2="Tonnes",AppQt.Data!AO87,(AppQt.Data!AO87*ozton*AppQt.Data!AO$7)/1000000),"-")</f>
        <v>10.41750636226077</v>
      </c>
      <c r="AT21" s="87">
        <f>IFERROR(IF($B$2="Tonnes",AppQt.Data!AP87,(AppQt.Data!AP87*ozton*AppQt.Data!AP$7)/1000000),"-")</f>
        <v>11.986419076784363</v>
      </c>
      <c r="AU21" s="87">
        <f>IFERROR(IF($B$2="Tonnes",AppQt.Data!AQ87,(AppQt.Data!AQ87*ozton*AppQt.Data!AQ$7)/1000000),"-")</f>
        <v>9.48292330454629</v>
      </c>
      <c r="AV21" s="87">
        <f>IFERROR(IF($B$2="Tonnes",AppQt.Data!AR87,(AppQt.Data!AR87*ozton*AppQt.Data!AR$7)/1000000),"-")</f>
        <v>12.560407092256032</v>
      </c>
      <c r="AW21" s="87">
        <f>IFERROR(IF($B$2="Tonnes",AppQt.Data!AS87,(AppQt.Data!AS87*ozton*AppQt.Data!AS$7)/1000000),"-")</f>
        <v>7.4861314425207528</v>
      </c>
      <c r="AX21" s="87">
        <f>IFERROR(IF($B$2="Tonnes",AppQt.Data!AT87,(AppQt.Data!AT87*ozton*AppQt.Data!AT$7)/1000000),"-")</f>
        <v>10.52307698501151</v>
      </c>
      <c r="AY21" s="87">
        <f>IFERROR(IF($B$2="Tonnes",AppQt.Data!AU87,(AppQt.Data!AU87*ozton*AppQt.Data!AU$7)/1000000),"-")</f>
        <v>11.874580181190961</v>
      </c>
      <c r="AZ21" s="87">
        <f>IFERROR(IF($B$2="Tonnes",AppQt.Data!AV87,(AppQt.Data!AV87*ozton*AppQt.Data!AV$7)/1000000),"-")</f>
        <v>9.4949880148499126</v>
      </c>
      <c r="BA21" s="87">
        <f>IFERROR(IF($B$2="Tonnes",AppQt.Data!AW87,(AppQt.Data!AW87*ozton*AppQt.Data!AW$7)/1000000),"-")</f>
        <v>9.4307590676675197</v>
      </c>
      <c r="BB21" s="87">
        <f>IFERROR(IF($B$2="Tonnes",AppQt.Data!AX87,(AppQt.Data!AX87*ozton*AppQt.Data!AX$7)/1000000),"-")</f>
        <v>9.4767646551225191</v>
      </c>
      <c r="BC21" s="87">
        <f>IFERROR(IF($B$2="Tonnes",AppQt.Data!AY87,(AppQt.Data!AY87*ozton*AppQt.Data!AY$7)/1000000),"-")</f>
        <v>9.4855771223808727</v>
      </c>
      <c r="BD21" s="87">
        <f>IFERROR(IF($B$2="Tonnes",AppQt.Data!AZ87,(AppQt.Data!AZ87*ozton*AppQt.Data!AZ$7)/1000000),"-")</f>
        <v>9.4607830564250506</v>
      </c>
      <c r="BE21" s="87">
        <f>IFERROR(IF($B$2="Tonnes",AppQt.Data!BA87,(AppQt.Data!BA87*ozton*AppQt.Data!BA$7)/1000000),"-")</f>
        <v>9.2377668708142906</v>
      </c>
      <c r="BF21" s="87">
        <f>IFERROR(IF($B$2="Tonnes",AppQt.Data!BB87,(AppQt.Data!BB87*ozton*AppQt.Data!BB$7)/1000000),"-")</f>
        <v>1.8693029648172421</v>
      </c>
      <c r="BG21" s="87">
        <f>IFERROR(IF($B$2="Tonnes",AppQt.Data!BC87,(AppQt.Data!BC87*ozton*AppQt.Data!BC$7)/1000000),"-")</f>
        <v>7.2189715809890398</v>
      </c>
      <c r="BH21" s="87">
        <f>IFERROR(IF($B$2="Tonnes",AppQt.Data!BD87,(AppQt.Data!BD87*ozton*AppQt.Data!BD$7)/1000000),"-")</f>
        <v>7.0094189167257177</v>
      </c>
      <c r="BI21" s="88" t="str">
        <f t="shared" si="3"/>
        <v>▼</v>
      </c>
      <c r="BJ21" s="129">
        <f t="shared" si="1"/>
        <v>-25.910795386377149</v>
      </c>
    </row>
    <row r="22" spans="1:62" ht="13.8">
      <c r="A22" s="50"/>
      <c r="B22" s="94" t="s">
        <v>78</v>
      </c>
      <c r="C22" s="87">
        <f>IFERROR(IF($B$2="Tonnes",AppAn.Data!L63,(AppAn.Data!L63*ozton*AppAn.Data!L$6)/1000000),"-")</f>
        <v>66.942832562723311</v>
      </c>
      <c r="D22" s="87">
        <f>IFERROR(IF($B$2="Tonnes",AppAn.Data!M63,(AppAn.Data!M63*ozton*AppAn.Data!M$6)/1000000),"-")</f>
        <v>56.344669689304943</v>
      </c>
      <c r="E22" s="87">
        <f>IFERROR(IF($B$2="Tonnes",AppAn.Data!N63,(AppAn.Data!N63*ozton*AppAn.Data!N$6)/1000000),"-")</f>
        <v>49.361620164381186</v>
      </c>
      <c r="F22" s="87">
        <f>IFERROR(IF($B$2="Tonnes",AppAn.Data!O63,(AppAn.Data!O63*ozton*AppAn.Data!O$6)/1000000),"-")</f>
        <v>64.361212278310362</v>
      </c>
      <c r="G22" s="87">
        <f>IFERROR(IF($B$2="Tonnes",AppAn.Data!P63,(AppAn.Data!P63*ozton*AppAn.Data!P$6)/1000000),"-")</f>
        <v>56.012267509341157</v>
      </c>
      <c r="H22" s="87">
        <f>IFERROR(IF($B$2="Tonnes",AppAn.Data!Q63,(AppAn.Data!Q63*ozton*AppAn.Data!Q$6)/1000000),"-")</f>
        <v>51.40966972778719</v>
      </c>
      <c r="I22" s="87">
        <f>IFERROR(IF($B$2="Tonnes",AppAn.Data!R63,(AppAn.Data!R63*ozton*AppAn.Data!R$6)/1000000),"-")</f>
        <v>45.183784263203108</v>
      </c>
      <c r="J22" s="87">
        <f>IFERROR(IF($B$2="Tonnes",AppAn.Data!S63,(AppAn.Data!S63*ozton*AppAn.Data!S$6)/1000000),"-")</f>
        <v>46.690815471248165</v>
      </c>
      <c r="K22" s="87">
        <f>IFERROR(IF($B$2="Tonnes",AppAn.Data!T63,(AppAn.Data!T63*ozton*AppAn.Data!T$6)/1000000),"-")</f>
        <v>36.175375393102534</v>
      </c>
      <c r="L22" s="87">
        <f>IFERROR(IF($B$2="Tonnes",AppAn.Data!U63,(AppAn.Data!U63*ozton*AppAn.Data!U$6)/1000000),"-")</f>
        <v>34.013328550638583</v>
      </c>
      <c r="M22" s="87">
        <f>IFERROR(IF($B$2="Tonnes",AppAn.Data!V63,(AppAn.Data!V63*ozton*AppAn.Data!V$6)/1000000),"-")</f>
        <v>21.496678832314039</v>
      </c>
      <c r="N22" s="88" t="str">
        <f t="shared" si="2"/>
        <v>▼</v>
      </c>
      <c r="O22" s="129">
        <f t="shared" si="0"/>
        <v>-36.79924974025969</v>
      </c>
      <c r="P22" s="50"/>
      <c r="Q22" s="87">
        <f>IFERROR(IF($B$2="Tonnes",AppQt.Data!M88,(AppQt.Data!M88*ozton*AppQt.Data!M$7)/1000000),"-")</f>
        <v>20.559086559612751</v>
      </c>
      <c r="R22" s="87">
        <f>IFERROR(IF($B$2="Tonnes",AppQt.Data!N88,(AppQt.Data!N88*ozton*AppQt.Data!N$7)/1000000),"-")</f>
        <v>17.606256017698762</v>
      </c>
      <c r="S22" s="87">
        <f>IFERROR(IF($B$2="Tonnes",AppQt.Data!O88,(AppQt.Data!O88*ozton*AppQt.Data!O$7)/1000000),"-")</f>
        <v>15.597466925021408</v>
      </c>
      <c r="T22" s="87">
        <f>IFERROR(IF($B$2="Tonnes",AppQt.Data!P88,(AppQt.Data!P88*ozton*AppQt.Data!P$7)/1000000),"-")</f>
        <v>13.180023060390397</v>
      </c>
      <c r="U22" s="87">
        <f>IFERROR(IF($B$2="Tonnes",AppQt.Data!Q88,(AppQt.Data!Q88*ozton*AppQt.Data!Q$7)/1000000),"-")</f>
        <v>21.26134289452207</v>
      </c>
      <c r="V22" s="87">
        <f>IFERROR(IF($B$2="Tonnes",AppQt.Data!R88,(AppQt.Data!R88*ozton*AppQt.Data!R$7)/1000000),"-")</f>
        <v>16.495935552672027</v>
      </c>
      <c r="W22" s="87">
        <f>IFERROR(IF($B$2="Tonnes",AppQt.Data!S88,(AppQt.Data!S88*ozton*AppQt.Data!S$7)/1000000),"-")</f>
        <v>9.8471548868704186</v>
      </c>
      <c r="X22" s="87">
        <f>IFERROR(IF($B$2="Tonnes",AppQt.Data!T88,(AppQt.Data!T88*ozton*AppQt.Data!T$7)/1000000),"-")</f>
        <v>8.7402363552404285</v>
      </c>
      <c r="Y22" s="87">
        <f>IFERROR(IF($B$2="Tonnes",AppQt.Data!U88,(AppQt.Data!U88*ozton*AppQt.Data!U$7)/1000000),"-")</f>
        <v>16.663994522762291</v>
      </c>
      <c r="Z22" s="87">
        <f>IFERROR(IF($B$2="Tonnes",AppQt.Data!V88,(AppQt.Data!V88*ozton*AppQt.Data!V$7)/1000000),"-")</f>
        <v>14.072269988308502</v>
      </c>
      <c r="AA22" s="87">
        <f>IFERROR(IF($B$2="Tonnes",AppQt.Data!W88,(AppQt.Data!W88*ozton*AppQt.Data!W$7)/1000000),"-")</f>
        <v>9.3564962343990761</v>
      </c>
      <c r="AB22" s="87">
        <f>IFERROR(IF($B$2="Tonnes",AppQt.Data!X88,(AppQt.Data!X88*ozton*AppQt.Data!X$7)/1000000),"-")</f>
        <v>9.2688594189113207</v>
      </c>
      <c r="AC22" s="87">
        <f>IFERROR(IF($B$2="Tonnes",AppQt.Data!Y88,(AppQt.Data!Y88*ozton*AppQt.Data!Y$7)/1000000),"-")</f>
        <v>16.740400156049354</v>
      </c>
      <c r="AD22" s="87">
        <f>IFERROR(IF($B$2="Tonnes",AppQt.Data!Z88,(AppQt.Data!Z88*ozton*AppQt.Data!Z$7)/1000000),"-")</f>
        <v>22.723529010891934</v>
      </c>
      <c r="AE22" s="87">
        <f>IFERROR(IF($B$2="Tonnes",AppQt.Data!AA88,(AppQt.Data!AA88*ozton*AppQt.Data!AA$7)/1000000),"-")</f>
        <v>12.721855097110042</v>
      </c>
      <c r="AF22" s="87">
        <f>IFERROR(IF($B$2="Tonnes",AppQt.Data!AB88,(AppQt.Data!AB88*ozton*AppQt.Data!AB$7)/1000000),"-")</f>
        <v>12.175428014259037</v>
      </c>
      <c r="AG22" s="87">
        <f>IFERROR(IF($B$2="Tonnes",AppQt.Data!AC88,(AppQt.Data!AC88*ozton*AppQt.Data!AC$7)/1000000),"-")</f>
        <v>17.971801685482408</v>
      </c>
      <c r="AH22" s="87">
        <f>IFERROR(IF($B$2="Tonnes",AppQt.Data!AD88,(AppQt.Data!AD88*ozton*AppQt.Data!AD$7)/1000000),"-")</f>
        <v>17.029177837411954</v>
      </c>
      <c r="AI22" s="87">
        <f>IFERROR(IF($B$2="Tonnes",AppQt.Data!AE88,(AppQt.Data!AE88*ozton*AppQt.Data!AE$7)/1000000),"-")</f>
        <v>10.375829312093433</v>
      </c>
      <c r="AJ22" s="87">
        <f>IFERROR(IF($B$2="Tonnes",AppQt.Data!AF88,(AppQt.Data!AF88*ozton*AppQt.Data!AF$7)/1000000),"-")</f>
        <v>10.635458674353359</v>
      </c>
      <c r="AK22" s="87">
        <f>IFERROR(IF($B$2="Tonnes",AppQt.Data!AG88,(AppQt.Data!AG88*ozton*AppQt.Data!AG$7)/1000000),"-")</f>
        <v>16.289404150141497</v>
      </c>
      <c r="AL22" s="87">
        <f>IFERROR(IF($B$2="Tonnes",AppQt.Data!AH88,(AppQt.Data!AH88*ozton*AppQt.Data!AH$7)/1000000),"-")</f>
        <v>14.877277877697136</v>
      </c>
      <c r="AM22" s="87">
        <f>IFERROR(IF($B$2="Tonnes",AppQt.Data!AI88,(AppQt.Data!AI88*ozton*AppQt.Data!AI$7)/1000000),"-")</f>
        <v>10.006260905194043</v>
      </c>
      <c r="AN22" s="87">
        <f>IFERROR(IF($B$2="Tonnes",AppQt.Data!AJ88,(AppQt.Data!AJ88*ozton*AppQt.Data!AJ$7)/1000000),"-")</f>
        <v>10.236726794754514</v>
      </c>
      <c r="AO22" s="87">
        <f>IFERROR(IF($B$2="Tonnes",AppQt.Data!AK88,(AppQt.Data!AK88*ozton*AppQt.Data!AK$7)/1000000),"-")</f>
        <v>16.728281115858259</v>
      </c>
      <c r="AP22" s="87">
        <f>IFERROR(IF($B$2="Tonnes",AppQt.Data!AL88,(AppQt.Data!AL88*ozton*AppQt.Data!AL$7)/1000000),"-")</f>
        <v>11.717344356409505</v>
      </c>
      <c r="AQ22" s="87">
        <f>IFERROR(IF($B$2="Tonnes",AppQt.Data!AM88,(AppQt.Data!AM88*ozton*AppQt.Data!AM$7)/1000000),"-")</f>
        <v>7.7876877205707302</v>
      </c>
      <c r="AR22" s="87">
        <f>IFERROR(IF($B$2="Tonnes",AppQt.Data!AN88,(AppQt.Data!AN88*ozton*AppQt.Data!AN$7)/1000000),"-")</f>
        <v>8.9504710703646104</v>
      </c>
      <c r="AS22" s="87">
        <f>IFERROR(IF($B$2="Tonnes",AppQt.Data!AO88,(AppQt.Data!AO88*ozton*AppQt.Data!AO$7)/1000000),"-")</f>
        <v>15.532209461374089</v>
      </c>
      <c r="AT22" s="87">
        <f>IFERROR(IF($B$2="Tonnes",AppQt.Data!AP88,(AppQt.Data!AP88*ozton*AppQt.Data!AP$7)/1000000),"-")</f>
        <v>12.623216967001952</v>
      </c>
      <c r="AU22" s="87">
        <f>IFERROR(IF($B$2="Tonnes",AppQt.Data!AQ88,(AppQt.Data!AQ88*ozton*AppQt.Data!AQ$7)/1000000),"-")</f>
        <v>7.4003195701908684</v>
      </c>
      <c r="AV22" s="87">
        <f>IFERROR(IF($B$2="Tonnes",AppQt.Data!AR88,(AppQt.Data!AR88*ozton*AppQt.Data!AR$7)/1000000),"-")</f>
        <v>11.135069472681261</v>
      </c>
      <c r="AW22" s="87">
        <f>IFERROR(IF($B$2="Tonnes",AppQt.Data!AS88,(AppQt.Data!AS88*ozton*AppQt.Data!AS$7)/1000000),"-")</f>
        <v>10.052428962039913</v>
      </c>
      <c r="AX22" s="87">
        <f>IFERROR(IF($B$2="Tonnes",AppQt.Data!AT88,(AppQt.Data!AT88*ozton*AppQt.Data!AT$7)/1000000),"-")</f>
        <v>9.785574649148554</v>
      </c>
      <c r="AY22" s="87">
        <f>IFERROR(IF($B$2="Tonnes",AppQt.Data!AU88,(AppQt.Data!AU88*ozton*AppQt.Data!AU$7)/1000000),"-")</f>
        <v>6.8672111980676513</v>
      </c>
      <c r="AZ22" s="87">
        <f>IFERROR(IF($B$2="Tonnes",AppQt.Data!AV88,(AppQt.Data!AV88*ozton*AppQt.Data!AV$7)/1000000),"-")</f>
        <v>9.4701605838464129</v>
      </c>
      <c r="BA22" s="87">
        <f>IFERROR(IF($B$2="Tonnes",AppQt.Data!AW88,(AppQt.Data!AW88*ozton*AppQt.Data!AW$7)/1000000),"-")</f>
        <v>10.679352567785104</v>
      </c>
      <c r="BB22" s="87">
        <f>IFERROR(IF($B$2="Tonnes",AppQt.Data!AX88,(AppQt.Data!AX88*ozton*AppQt.Data!AX$7)/1000000),"-")</f>
        <v>9.2637811039410014</v>
      </c>
      <c r="BC22" s="87">
        <f>IFERROR(IF($B$2="Tonnes",AppQt.Data!AY88,(AppQt.Data!AY88*ozton*AppQt.Data!AY$7)/1000000),"-")</f>
        <v>5.4498247780888605</v>
      </c>
      <c r="BD22" s="87">
        <f>IFERROR(IF($B$2="Tonnes",AppQt.Data!AZ88,(AppQt.Data!AZ88*ozton*AppQt.Data!AZ$7)/1000000),"-")</f>
        <v>8.6203701008236191</v>
      </c>
      <c r="BE22" s="87">
        <f>IFERROR(IF($B$2="Tonnes",AppQt.Data!BA88,(AppQt.Data!BA88*ozton*AppQt.Data!BA$7)/1000000),"-")</f>
        <v>9.5149006328254053</v>
      </c>
      <c r="BF22" s="87">
        <f>IFERROR(IF($B$2="Tonnes",AppQt.Data!BB88,(AppQt.Data!BB88*ozton*AppQt.Data!BB$7)/1000000),"-")</f>
        <v>1.2835113034143162</v>
      </c>
      <c r="BG22" s="87">
        <f>IFERROR(IF($B$2="Tonnes",AppQt.Data!BC88,(AppQt.Data!BC88*ozton*AppQt.Data!BC$7)/1000000),"-")</f>
        <v>3.803409015193234</v>
      </c>
      <c r="BH22" s="87">
        <f>IFERROR(IF($B$2="Tonnes",AppQt.Data!BD88,(AppQt.Data!BD88*ozton*AppQt.Data!BD$7)/1000000),"-")</f>
        <v>6.8948578808810845</v>
      </c>
      <c r="BI22" s="88" t="str">
        <f t="shared" si="3"/>
        <v>▼</v>
      </c>
      <c r="BJ22" s="129">
        <f t="shared" si="1"/>
        <v>-20.016683735860408</v>
      </c>
    </row>
    <row r="23" spans="1:62" ht="13.8">
      <c r="A23" s="50"/>
      <c r="B23" s="94" t="s">
        <v>79</v>
      </c>
      <c r="C23" s="87">
        <f>IFERROR(IF($B$2="Tonnes",AppAn.Data!L64,(AppAn.Data!L64*ozton*AppAn.Data!L$6)/1000000),"-")</f>
        <v>8.9703643653502034</v>
      </c>
      <c r="D23" s="87">
        <f>IFERROR(IF($B$2="Tonnes",AppAn.Data!M64,(AppAn.Data!M64*ozton*AppAn.Data!M$6)/1000000),"-")</f>
        <v>8.3683846332028065</v>
      </c>
      <c r="E23" s="87">
        <f>IFERROR(IF($B$2="Tonnes",AppAn.Data!N64,(AppAn.Data!N64*ozton*AppAn.Data!N$6)/1000000),"-")</f>
        <v>7.6780776070867685</v>
      </c>
      <c r="F23" s="87">
        <f>IFERROR(IF($B$2="Tonnes",AppAn.Data!O64,(AppAn.Data!O64*ozton*AppAn.Data!O$6)/1000000),"-")</f>
        <v>11.674912969870952</v>
      </c>
      <c r="G23" s="87">
        <f>IFERROR(IF($B$2="Tonnes",AppAn.Data!P64,(AppAn.Data!P64*ozton*AppAn.Data!P$6)/1000000),"-")</f>
        <v>14.187805551611071</v>
      </c>
      <c r="H23" s="87">
        <f>IFERROR(IF($B$2="Tonnes",AppAn.Data!Q64,(AppAn.Data!Q64*ozton*AppAn.Data!Q$6)/1000000),"-")</f>
        <v>13.170969087400001</v>
      </c>
      <c r="I23" s="87">
        <f>IFERROR(IF($B$2="Tonnes",AppAn.Data!R64,(AppAn.Data!R64*ozton*AppAn.Data!R$6)/1000000),"-")</f>
        <v>12.559646645435</v>
      </c>
      <c r="J23" s="87">
        <f>IFERROR(IF($B$2="Tonnes",AppAn.Data!S64,(AppAn.Data!S64*ozton*AppAn.Data!S$6)/1000000),"-")</f>
        <v>13.884438660593752</v>
      </c>
      <c r="K23" s="87">
        <f>IFERROR(IF($B$2="Tonnes",AppAn.Data!T64,(AppAn.Data!T64*ozton*AppAn.Data!T$6)/1000000),"-")</f>
        <v>14.046187062499438</v>
      </c>
      <c r="L23" s="87">
        <f>IFERROR(IF($B$2="Tonnes",AppAn.Data!U64,(AppAn.Data!U64*ozton*AppAn.Data!U$6)/1000000),"-")</f>
        <v>13.293400236310671</v>
      </c>
      <c r="M23" s="87">
        <f>IFERROR(IF($B$2="Tonnes",AppAn.Data!V64,(AppAn.Data!V64*ozton*AppAn.Data!V$6)/1000000),"-")</f>
        <v>10.310403723100613</v>
      </c>
      <c r="N23" s="88" t="str">
        <f t="shared" si="2"/>
        <v>▼</v>
      </c>
      <c r="O23" s="129">
        <f t="shared" si="0"/>
        <v>-22.439680293850316</v>
      </c>
      <c r="P23" s="50"/>
      <c r="Q23" s="87">
        <f>IFERROR(IF($B$2="Tonnes",AppQt.Data!M89,(AppQt.Data!M89*ozton*AppQt.Data!M$7)/1000000),"-")</f>
        <v>2.6809957577797863</v>
      </c>
      <c r="R23" s="87">
        <f>IFERROR(IF($B$2="Tonnes",AppQt.Data!N89,(AppQt.Data!N89*ozton*AppQt.Data!N$7)/1000000),"-")</f>
        <v>1.8521394383058787</v>
      </c>
      <c r="S23" s="87">
        <f>IFERROR(IF($B$2="Tonnes",AppQt.Data!O89,(AppQt.Data!O89*ozton*AppQt.Data!O$7)/1000000),"-")</f>
        <v>2.7279318023094934</v>
      </c>
      <c r="T23" s="87">
        <f>IFERROR(IF($B$2="Tonnes",AppQt.Data!P89,(AppQt.Data!P89*ozton*AppQt.Data!P$7)/1000000),"-")</f>
        <v>1.7092973669550449</v>
      </c>
      <c r="U23" s="87">
        <f>IFERROR(IF($B$2="Tonnes",AppQt.Data!Q89,(AppQt.Data!Q89*ozton*AppQt.Data!Q$7)/1000000),"-")</f>
        <v>2.5400164534685028</v>
      </c>
      <c r="V23" s="87">
        <f>IFERROR(IF($B$2="Tonnes",AppQt.Data!R89,(AppQt.Data!R89*ozton*AppQt.Data!R$7)/1000000),"-")</f>
        <v>1.8190139854482272</v>
      </c>
      <c r="W23" s="87">
        <f>IFERROR(IF($B$2="Tonnes",AppQt.Data!S89,(AppQt.Data!S89*ozton*AppQt.Data!S$7)/1000000),"-")</f>
        <v>2.3256039687250798</v>
      </c>
      <c r="X23" s="87">
        <f>IFERROR(IF($B$2="Tonnes",AppQt.Data!T89,(AppQt.Data!T89*ozton*AppQt.Data!T$7)/1000000),"-")</f>
        <v>1.683750225560996</v>
      </c>
      <c r="Y23" s="87">
        <f>IFERROR(IF($B$2="Tonnes",AppQt.Data!U89,(AppQt.Data!U89*ozton*AppQt.Data!U$7)/1000000),"-")</f>
        <v>2.1811180896643108</v>
      </c>
      <c r="Z23" s="87">
        <f>IFERROR(IF($B$2="Tonnes",AppQt.Data!V89,(AppQt.Data!V89*ozton*AppQt.Data!V$7)/1000000),"-")</f>
        <v>1.8042509497985488</v>
      </c>
      <c r="AA23" s="87">
        <f>IFERROR(IF($B$2="Tonnes",AppQt.Data!W89,(AppQt.Data!W89*ozton*AppQt.Data!W$7)/1000000),"-")</f>
        <v>2.0944231731542242</v>
      </c>
      <c r="AB23" s="87">
        <f>IFERROR(IF($B$2="Tonnes",AppQt.Data!X89,(AppQt.Data!X89*ozton*AppQt.Data!X$7)/1000000),"-")</f>
        <v>1.5982853944696842</v>
      </c>
      <c r="AC23" s="87">
        <f>IFERROR(IF($B$2="Tonnes",AppQt.Data!Y89,(AppQt.Data!Y89*ozton*AppQt.Data!Y$7)/1000000),"-")</f>
        <v>4.1273389549999999</v>
      </c>
      <c r="AD23" s="87">
        <f>IFERROR(IF($B$2="Tonnes",AppQt.Data!Z89,(AppQt.Data!Z89*ozton*AppQt.Data!Z$7)/1000000),"-")</f>
        <v>3.4570193854037492</v>
      </c>
      <c r="AE23" s="87">
        <f>IFERROR(IF($B$2="Tonnes",AppQt.Data!AA89,(AppQt.Data!AA89*ozton*AppQt.Data!AA$7)/1000000),"-")</f>
        <v>1.8872656023794563</v>
      </c>
      <c r="AF23" s="87">
        <f>IFERROR(IF($B$2="Tonnes",AppQt.Data!AB89,(AppQt.Data!AB89*ozton*AppQt.Data!AB$7)/1000000),"-")</f>
        <v>2.203289027087747</v>
      </c>
      <c r="AG23" s="87">
        <f>IFERROR(IF($B$2="Tonnes",AppQt.Data!AC89,(AppQt.Data!AC89*ozton*AppQt.Data!AC$7)/1000000),"-")</f>
        <v>4.0420088220000014</v>
      </c>
      <c r="AH23" s="87">
        <f>IFERROR(IF($B$2="Tonnes",AppQt.Data!AD89,(AppQt.Data!AD89*ozton*AppQt.Data!AD$7)/1000000),"-")</f>
        <v>3.6512660233185699</v>
      </c>
      <c r="AI23" s="87">
        <f>IFERROR(IF($B$2="Tonnes",AppQt.Data!AE89,(AppQt.Data!AE89*ozton*AppQt.Data!AE$7)/1000000),"-")</f>
        <v>2.6175634792047533</v>
      </c>
      <c r="AJ23" s="87">
        <f>IFERROR(IF($B$2="Tonnes",AppQt.Data!AF89,(AppQt.Data!AF89*ozton*AppQt.Data!AF$7)/1000000),"-")</f>
        <v>3.8769672270877469</v>
      </c>
      <c r="AK23" s="87">
        <f>IFERROR(IF($B$2="Tonnes",AppQt.Data!AG89,(AppQt.Data!AG89*ozton*AppQt.Data!AG$7)/1000000),"-")</f>
        <v>3.7707070059000003</v>
      </c>
      <c r="AL23" s="87">
        <f>IFERROR(IF($B$2="Tonnes",AppQt.Data!AH89,(AppQt.Data!AH89*ozton*AppQt.Data!AH$7)/1000000),"-")</f>
        <v>3.4160980320000007</v>
      </c>
      <c r="AM23" s="87">
        <f>IFERROR(IF($B$2="Tonnes",AppQt.Data!AI89,(AppQt.Data!AI89*ozton*AppQt.Data!AI$7)/1000000),"-")</f>
        <v>2.3182698770000001</v>
      </c>
      <c r="AN23" s="87">
        <f>IFERROR(IF($B$2="Tonnes",AppQt.Data!AJ89,(AppQt.Data!AJ89*ozton*AppQt.Data!AJ$7)/1000000),"-")</f>
        <v>3.6658941724999998</v>
      </c>
      <c r="AO23" s="87">
        <f>IFERROR(IF($B$2="Tonnes",AppQt.Data!AK89,(AppQt.Data!AK89*ozton*AppQt.Data!AK$7)/1000000),"-")</f>
        <v>3.4322510053099999</v>
      </c>
      <c r="AP23" s="87">
        <f>IFERROR(IF($B$2="Tonnes",AppQt.Data!AL89,(AppQt.Data!AL89*ozton*AppQt.Data!AL$7)/1000000),"-")</f>
        <v>3.3436096768000008</v>
      </c>
      <c r="AQ23" s="87">
        <f>IFERROR(IF($B$2="Tonnes",AppQt.Data!AM89,(AppQt.Data!AM89*ozton*AppQt.Data!AM$7)/1000000),"-")</f>
        <v>2.3492849479500002</v>
      </c>
      <c r="AR23" s="87">
        <f>IFERROR(IF($B$2="Tonnes",AppQt.Data!AN89,(AppQt.Data!AN89*ozton*AppQt.Data!AN$7)/1000000),"-")</f>
        <v>3.434501015375</v>
      </c>
      <c r="AS23" s="87">
        <f>IFERROR(IF($B$2="Tonnes",AppQt.Data!AO89,(AppQt.Data!AO89*ozton*AppQt.Data!AO$7)/1000000),"-")</f>
        <v>3.9320804855450002</v>
      </c>
      <c r="AT23" s="87">
        <f>IFERROR(IF($B$2="Tonnes",AppQt.Data!AP89,(AppQt.Data!AP89*ozton*AppQt.Data!AP$7)/1000000),"-")</f>
        <v>3.7244476897600003</v>
      </c>
      <c r="AU23" s="87">
        <f>IFERROR(IF($B$2="Tonnes",AppQt.Data!AQ89,(AppQt.Data!AQ89*ozton*AppQt.Data!AQ$7)/1000000),"-")</f>
        <v>2.4444258050575001</v>
      </c>
      <c r="AV23" s="87">
        <f>IFERROR(IF($B$2="Tonnes",AppQt.Data!AR89,(AppQt.Data!AR89*ozton*AppQt.Data!AR$7)/1000000),"-")</f>
        <v>3.7834846802312496</v>
      </c>
      <c r="AW23" s="87">
        <f>IFERROR(IF($B$2="Tonnes",AppQt.Data!AS89,(AppQt.Data!AS89*ozton*AppQt.Data!AS$7)/1000000),"-")</f>
        <v>3.6007793769904999</v>
      </c>
      <c r="AX23" s="87">
        <f>IFERROR(IF($B$2="Tonnes",AppQt.Data!AT89,(AppQt.Data!AT89*ozton*AppQt.Data!AT$7)/1000000),"-")</f>
        <v>4.127944066136001</v>
      </c>
      <c r="AY23" s="87">
        <f>IFERROR(IF($B$2="Tonnes",AppQt.Data!AU89,(AppQt.Data!AU89*ozton*AppQt.Data!AU$7)/1000000),"-")</f>
        <v>2.6473562698601247</v>
      </c>
      <c r="AZ23" s="87">
        <f>IFERROR(IF($B$2="Tonnes",AppQt.Data!AV89,(AppQt.Data!AV89*ozton*AppQt.Data!AV$7)/1000000),"-")</f>
        <v>3.6701073495128123</v>
      </c>
      <c r="BA23" s="87">
        <f>IFERROR(IF($B$2="Tonnes",AppQt.Data!AW89,(AppQt.Data!AW89*ozton*AppQt.Data!AW$7)/1000000),"-")</f>
        <v>3.7913584541820753</v>
      </c>
      <c r="BB23" s="87">
        <f>IFERROR(IF($B$2="Tonnes",AppQt.Data!AX89,(AppQt.Data!AX89*ozton*AppQt.Data!AX$7)/1000000),"-")</f>
        <v>3.8051496595224004</v>
      </c>
      <c r="BC23" s="87">
        <f>IFERROR(IF($B$2="Tonnes",AppQt.Data!AY89,(AppQt.Data!AY89*ozton*AppQt.Data!AY$7)/1000000),"-")</f>
        <v>2.2717318597263056</v>
      </c>
      <c r="BD23" s="87">
        <f>IFERROR(IF($B$2="Tonnes",AppQt.Data!AZ89,(AppQt.Data!AZ89*ozton*AppQt.Data!AZ$7)/1000000),"-")</f>
        <v>3.4251602628798912</v>
      </c>
      <c r="BE23" s="87">
        <f>IFERROR(IF($B$2="Tonnes",AppQt.Data!BA89,(AppQt.Data!BA89*ozton*AppQt.Data!BA$7)/1000000),"-")</f>
        <v>3.3330696583065231</v>
      </c>
      <c r="BF23" s="87">
        <f>IFERROR(IF($B$2="Tonnes",AppQt.Data!BB89,(AppQt.Data!BB89*ozton*AppQt.Data!BB$7)/1000000),"-")</f>
        <v>2.456752731946481</v>
      </c>
      <c r="BG23" s="87">
        <f>IFERROR(IF($B$2="Tonnes",AppQt.Data!BC89,(AppQt.Data!BC89*ozton*AppQt.Data!BC$7)/1000000),"-")</f>
        <v>1.8128023180974098</v>
      </c>
      <c r="BH23" s="87">
        <f>IFERROR(IF($B$2="Tonnes",AppQt.Data!BD89,(AppQt.Data!BD89*ozton*AppQt.Data!BD$7)/1000000),"-")</f>
        <v>2.7077790147502001</v>
      </c>
      <c r="BI23" s="88" t="str">
        <f t="shared" si="3"/>
        <v>▼</v>
      </c>
      <c r="BJ23" s="129">
        <f t="shared" si="1"/>
        <v>-20.944457866812737</v>
      </c>
    </row>
    <row r="24" spans="1:62" ht="13.8">
      <c r="A24" s="50"/>
      <c r="B24" s="94" t="s">
        <v>80</v>
      </c>
      <c r="C24" s="87">
        <f>IFERROR(IF($B$2="Tonnes",AppAn.Data!L65,(AppAn.Data!L65*ozton*AppAn.Data!L$6)/1000000),"-")</f>
        <v>52.99244765373659</v>
      </c>
      <c r="D24" s="87">
        <f>IFERROR(IF($B$2="Tonnes",AppAn.Data!M65,(AppAn.Data!M65*ozton*AppAn.Data!M$6)/1000000),"-")</f>
        <v>34.062988063851321</v>
      </c>
      <c r="E24" s="87">
        <f>IFERROR(IF($B$2="Tonnes",AppAn.Data!N65,(AppAn.Data!N65*ozton*AppAn.Data!N$6)/1000000),"-")</f>
        <v>42.080194726112794</v>
      </c>
      <c r="F24" s="87">
        <f>IFERROR(IF($B$2="Tonnes",AppAn.Data!O65,(AppAn.Data!O65*ozton*AppAn.Data!O$6)/1000000),"-")</f>
        <v>45.646590261739433</v>
      </c>
      <c r="G24" s="87">
        <f>IFERROR(IF($B$2="Tonnes",AppAn.Data!P65,(AppAn.Data!P65*ozton*AppAn.Data!P$6)/1000000),"-")</f>
        <v>45.115205849040805</v>
      </c>
      <c r="H24" s="87">
        <f>IFERROR(IF($B$2="Tonnes",AppAn.Data!Q65,(AppAn.Data!Q65*ozton*AppAn.Data!Q$6)/1000000),"-")</f>
        <v>38.258207129808774</v>
      </c>
      <c r="I24" s="87">
        <f>IFERROR(IF($B$2="Tonnes",AppAn.Data!R65,(AppAn.Data!R65*ozton*AppAn.Data!R$6)/1000000),"-")</f>
        <v>25.509309803898759</v>
      </c>
      <c r="J24" s="87">
        <f>IFERROR(IF($B$2="Tonnes",AppAn.Data!S65,(AppAn.Data!S65*ozton*AppAn.Data!S$6)/1000000),"-")</f>
        <v>21.982294717224498</v>
      </c>
      <c r="K24" s="87">
        <f>IFERROR(IF($B$2="Tonnes",AppAn.Data!T65,(AppAn.Data!T65*ozton*AppAn.Data!T$6)/1000000),"-")</f>
        <v>24.614443315191437</v>
      </c>
      <c r="L24" s="87">
        <f>IFERROR(IF($B$2="Tonnes",AppAn.Data!U65,(AppAn.Data!U65*ozton*AppAn.Data!U$6)/1000000),"-")</f>
        <v>26.512418143511727</v>
      </c>
      <c r="M24" s="87">
        <f>IFERROR(IF($B$2="Tonnes",AppAn.Data!V65,(AppAn.Data!V65*ozton*AppAn.Data!V$6)/1000000),"-")</f>
        <v>19.785507973650144</v>
      </c>
      <c r="N24" s="88" t="str">
        <f t="shared" si="2"/>
        <v>▼</v>
      </c>
      <c r="O24" s="129">
        <f t="shared" si="0"/>
        <v>-25.372676809217541</v>
      </c>
      <c r="P24" s="50"/>
      <c r="Q24" s="87">
        <f>IFERROR(IF($B$2="Tonnes",AppQt.Data!M90,(AppQt.Data!M90*ozton*AppQt.Data!M$7)/1000000),"-")</f>
        <v>17.738572192101202</v>
      </c>
      <c r="R24" s="87">
        <f>IFERROR(IF($B$2="Tonnes",AppQt.Data!N90,(AppQt.Data!N90*ozton*AppQt.Data!N$7)/1000000),"-")</f>
        <v>8.9378819920124517</v>
      </c>
      <c r="S24" s="87">
        <f>IFERROR(IF($B$2="Tonnes",AppQt.Data!O90,(AppQt.Data!O90*ozton*AppQt.Data!O$7)/1000000),"-")</f>
        <v>15.369217889325563</v>
      </c>
      <c r="T24" s="87">
        <f>IFERROR(IF($B$2="Tonnes",AppQt.Data!P90,(AppQt.Data!P90*ozton*AppQt.Data!P$7)/1000000),"-")</f>
        <v>10.946775580297381</v>
      </c>
      <c r="U24" s="87">
        <f>IFERROR(IF($B$2="Tonnes",AppQt.Data!Q90,(AppQt.Data!Q90*ozton*AppQt.Data!Q$7)/1000000),"-")</f>
        <v>8.5669233523121786</v>
      </c>
      <c r="V24" s="87">
        <f>IFERROR(IF($B$2="Tonnes",AppQt.Data!R90,(AppQt.Data!R90*ozton*AppQt.Data!R$7)/1000000),"-")</f>
        <v>7.8515495983147865</v>
      </c>
      <c r="W24" s="87">
        <f>IFERROR(IF($B$2="Tonnes",AppQt.Data!S90,(AppQt.Data!S90*ozton*AppQt.Data!S$7)/1000000),"-")</f>
        <v>8.8678516080382668</v>
      </c>
      <c r="X24" s="87">
        <f>IFERROR(IF($B$2="Tonnes",AppQt.Data!T90,(AppQt.Data!T90*ozton*AppQt.Data!T$7)/1000000),"-")</f>
        <v>8.7766635051860931</v>
      </c>
      <c r="Y24" s="87">
        <f>IFERROR(IF($B$2="Tonnes",AppQt.Data!U90,(AppQt.Data!U90*ozton*AppQt.Data!U$7)/1000000),"-")</f>
        <v>9.8362122829348362</v>
      </c>
      <c r="Z24" s="87">
        <f>IFERROR(IF($B$2="Tonnes",AppQt.Data!V90,(AppQt.Data!V90*ozton*AppQt.Data!V$7)/1000000),"-")</f>
        <v>8.8324566325021827</v>
      </c>
      <c r="AA24" s="87">
        <f>IFERROR(IF($B$2="Tonnes",AppQt.Data!W90,(AppQt.Data!W90*ozton*AppQt.Data!W$7)/1000000),"-")</f>
        <v>11.114172334205103</v>
      </c>
      <c r="AB24" s="87">
        <f>IFERROR(IF($B$2="Tonnes",AppQt.Data!X90,(AppQt.Data!X90*ozton*AppQt.Data!X$7)/1000000),"-")</f>
        <v>12.297353476470672</v>
      </c>
      <c r="AC24" s="87">
        <f>IFERROR(IF($B$2="Tonnes",AppQt.Data!Y90,(AppQt.Data!Y90*ozton*AppQt.Data!Y$7)/1000000),"-")</f>
        <v>11.881872706473086</v>
      </c>
      <c r="AD24" s="87">
        <f>IFERROR(IF($B$2="Tonnes",AppQt.Data!Z90,(AppQt.Data!Z90*ozton*AppQt.Data!Z$7)/1000000),"-")</f>
        <v>13.299540743121984</v>
      </c>
      <c r="AE24" s="87">
        <f>IFERROR(IF($B$2="Tonnes",AppQt.Data!AA90,(AppQt.Data!AA90*ozton*AppQt.Data!AA$7)/1000000),"-")</f>
        <v>10.584661934462122</v>
      </c>
      <c r="AF24" s="87">
        <f>IFERROR(IF($B$2="Tonnes",AppQt.Data!AB90,(AppQt.Data!AB90*ozton*AppQt.Data!AB$7)/1000000),"-")</f>
        <v>9.8805148776822485</v>
      </c>
      <c r="AG24" s="87">
        <f>IFERROR(IF($B$2="Tonnes",AppQt.Data!AC90,(AppQt.Data!AC90*ozton*AppQt.Data!AC$7)/1000000),"-")</f>
        <v>13.039212568564997</v>
      </c>
      <c r="AH24" s="87">
        <f>IFERROR(IF($B$2="Tonnes",AppQt.Data!AD90,(AppQt.Data!AD90*ozton*AppQt.Data!AD$7)/1000000),"-")</f>
        <v>11.423647975965732</v>
      </c>
      <c r="AI24" s="87">
        <f>IFERROR(IF($B$2="Tonnes",AppQt.Data!AE90,(AppQt.Data!AE90*ozton*AppQt.Data!AE$7)/1000000),"-")</f>
        <v>11.109380087272498</v>
      </c>
      <c r="AJ24" s="87">
        <f>IFERROR(IF($B$2="Tonnes",AppQt.Data!AF90,(AppQt.Data!AF90*ozton*AppQt.Data!AF$7)/1000000),"-")</f>
        <v>9.5429652172375832</v>
      </c>
      <c r="AK24" s="87">
        <f>IFERROR(IF($B$2="Tonnes",AppQt.Data!AG90,(AppQt.Data!AG90*ozton*AppQt.Data!AG$7)/1000000),"-")</f>
        <v>9.2975493787365497</v>
      </c>
      <c r="AL24" s="87">
        <f>IFERROR(IF($B$2="Tonnes",AppQt.Data!AH90,(AppQt.Data!AH90*ozton*AppQt.Data!AH$7)/1000000),"-")</f>
        <v>8.9254298099909963</v>
      </c>
      <c r="AM24" s="87">
        <f>IFERROR(IF($B$2="Tonnes",AppQt.Data!AI90,(AppQt.Data!AI90*ozton*AppQt.Data!AI$7)/1000000),"-")</f>
        <v>11.848455216037745</v>
      </c>
      <c r="AN24" s="87">
        <f>IFERROR(IF($B$2="Tonnes",AppQt.Data!AJ90,(AppQt.Data!AJ90*ozton*AppQt.Data!AJ$7)/1000000),"-")</f>
        <v>8.1867727250434807</v>
      </c>
      <c r="AO24" s="87">
        <f>IFERROR(IF($B$2="Tonnes",AppQt.Data!AK90,(AppQt.Data!AK90*ozton*AppQt.Data!AK$7)/1000000),"-")</f>
        <v>6.6208873168757369</v>
      </c>
      <c r="AP24" s="87">
        <f>IFERROR(IF($B$2="Tonnes",AppQt.Data!AL90,(AppQt.Data!AL90*ozton*AppQt.Data!AL$7)/1000000),"-")</f>
        <v>5.841888180529252</v>
      </c>
      <c r="AQ24" s="87">
        <f>IFERROR(IF($B$2="Tonnes",AppQt.Data!AM90,(AppQt.Data!AM90*ozton*AppQt.Data!AM$7)/1000000),"-")</f>
        <v>7.0542706714676822</v>
      </c>
      <c r="AR24" s="87">
        <f>IFERROR(IF($B$2="Tonnes",AppQt.Data!AN90,(AppQt.Data!AN90*ozton*AppQt.Data!AN$7)/1000000),"-")</f>
        <v>5.9922636350260872</v>
      </c>
      <c r="AS24" s="87">
        <f>IFERROR(IF($B$2="Tonnes",AppQt.Data!AO90,(AppQt.Data!AO90*ozton*AppQt.Data!AO$7)/1000000),"-")</f>
        <v>5.6821961086040256</v>
      </c>
      <c r="AT24" s="87">
        <f>IFERROR(IF($B$2="Tonnes",AppQt.Data!AP90,(AppQt.Data!AP90*ozton*AppQt.Data!AP$7)/1000000),"-")</f>
        <v>4.6647076883686758</v>
      </c>
      <c r="AU24" s="87">
        <f>IFERROR(IF($B$2="Tonnes",AppQt.Data!AQ90,(AppQt.Data!AQ90*ozton*AppQt.Data!AQ$7)/1000000),"-")</f>
        <v>6.3428235766837355</v>
      </c>
      <c r="AV24" s="87">
        <f>IFERROR(IF($B$2="Tonnes",AppQt.Data!AR90,(AppQt.Data!AR90*ozton*AppQt.Data!AR$7)/1000000),"-")</f>
        <v>5.2925673435680611</v>
      </c>
      <c r="AW24" s="87">
        <f>IFERROR(IF($B$2="Tonnes",AppQt.Data!AS90,(AppQt.Data!AS90*ozton*AppQt.Data!AS$7)/1000000),"-")</f>
        <v>6.0234043675986708</v>
      </c>
      <c r="AX24" s="87">
        <f>IFERROR(IF($B$2="Tonnes",AppQt.Data!AT90,(AppQt.Data!AT90*ozton*AppQt.Data!AT$7)/1000000),"-")</f>
        <v>5.1417546346880272</v>
      </c>
      <c r="AY24" s="87">
        <f>IFERROR(IF($B$2="Tonnes",AppQt.Data!AU90,(AppQt.Data!AU90*ozton*AppQt.Data!AU$7)/1000000),"-")</f>
        <v>7.4138564605783328</v>
      </c>
      <c r="AZ24" s="87">
        <f>IFERROR(IF($B$2="Tonnes",AppQt.Data!AV90,(AppQt.Data!AV90*ozton*AppQt.Data!AV$7)/1000000),"-")</f>
        <v>6.0354278523264089</v>
      </c>
      <c r="BA24" s="87">
        <f>IFERROR(IF($B$2="Tonnes",AppQt.Data!AW90,(AppQt.Data!AW90*ozton*AppQt.Data!AW$7)/1000000),"-")</f>
        <v>6.9326278238797734</v>
      </c>
      <c r="BB24" s="87">
        <f>IFERROR(IF($B$2="Tonnes",AppQt.Data!AX90,(AppQt.Data!AX90*ozton*AppQt.Data!AX$7)/1000000),"-")</f>
        <v>5.5474463546896837</v>
      </c>
      <c r="BC24" s="87">
        <f>IFERROR(IF($B$2="Tonnes",AppQt.Data!AY90,(AppQt.Data!AY90*ozton*AppQt.Data!AY$7)/1000000),"-")</f>
        <v>7.0490598139988965</v>
      </c>
      <c r="BD24" s="87">
        <f>IFERROR(IF($B$2="Tonnes",AppQt.Data!AZ90,(AppQt.Data!AZ90*ozton*AppQt.Data!AZ$7)/1000000),"-")</f>
        <v>6.9832841509433727</v>
      </c>
      <c r="BE24" s="87">
        <f>IFERROR(IF($B$2="Tonnes",AppQt.Data!BA90,(AppQt.Data!BA90*ozton*AppQt.Data!BA$7)/1000000),"-")</f>
        <v>6.9413144976220922</v>
      </c>
      <c r="BF24" s="87">
        <f>IFERROR(IF($B$2="Tonnes",AppQt.Data!BB90,(AppQt.Data!BB90*ozton*AppQt.Data!BB$7)/1000000),"-")</f>
        <v>1.6510585485103546</v>
      </c>
      <c r="BG24" s="87">
        <f>IFERROR(IF($B$2="Tonnes",AppQt.Data!BC90,(AppQt.Data!BC90*ozton*AppQt.Data!BC$7)/1000000),"-")</f>
        <v>5.2593418697992282</v>
      </c>
      <c r="BH24" s="87">
        <f>IFERROR(IF($B$2="Tonnes",AppQt.Data!BD90,(AppQt.Data!BD90*ozton*AppQt.Data!BD$7)/1000000),"-")</f>
        <v>5.933793057718467</v>
      </c>
      <c r="BI24" s="88" t="str">
        <f t="shared" si="3"/>
        <v>▼</v>
      </c>
      <c r="BJ24" s="129">
        <f t="shared" si="1"/>
        <v>-15.028617918735698</v>
      </c>
    </row>
    <row r="25" spans="1:62" ht="13.8">
      <c r="A25" s="50"/>
      <c r="B25" s="94" t="s">
        <v>260</v>
      </c>
      <c r="C25" s="87">
        <f>IFERROR(IF($B$2="Tonnes",AppAn.Data!L66,(AppAn.Data!L66*ozton*AppAn.Data!L$6)/1000000),"-")</f>
        <v>41.528146044895784</v>
      </c>
      <c r="D25" s="87">
        <f>IFERROR(IF($B$2="Tonnes",AppAn.Data!M66,(AppAn.Data!M66*ozton*AppAn.Data!M$6)/1000000),"-")</f>
        <v>44.964425436730849</v>
      </c>
      <c r="E25" s="87">
        <f>IFERROR(IF($B$2="Tonnes",AppAn.Data!N66,(AppAn.Data!N66*ozton*AppAn.Data!N$6)/1000000),"-")</f>
        <v>45.16010436276671</v>
      </c>
      <c r="F25" s="87">
        <f>IFERROR(IF($B$2="Tonnes",AppAn.Data!O66,(AppAn.Data!O66*ozton*AppAn.Data!O$6)/1000000),"-")</f>
        <v>63.659739823747287</v>
      </c>
      <c r="G25" s="87">
        <f>IFERROR(IF($B$2="Tonnes",AppAn.Data!P66,(AppAn.Data!P66*ozton*AppAn.Data!P$6)/1000000),"-")</f>
        <v>39.298197304151742</v>
      </c>
      <c r="H25" s="87">
        <f>IFERROR(IF($B$2="Tonnes",AppAn.Data!Q66,(AppAn.Data!Q66*ozton*AppAn.Data!Q$6)/1000000),"-")</f>
        <v>37.217273141418616</v>
      </c>
      <c r="I25" s="87">
        <f>IFERROR(IF($B$2="Tonnes",AppAn.Data!R66,(AppAn.Data!R66*ozton*AppAn.Data!R$6)/1000000),"-")</f>
        <v>40.511752994773829</v>
      </c>
      <c r="J25" s="87">
        <f>IFERROR(IF($B$2="Tonnes",AppAn.Data!S66,(AppAn.Data!S66*ozton*AppAn.Data!S$6)/1000000),"-")</f>
        <v>45.375292838509765</v>
      </c>
      <c r="K25" s="87">
        <f>IFERROR(IF($B$2="Tonnes",AppAn.Data!T66,(AppAn.Data!T66*ozton*AppAn.Data!T$6)/1000000),"-")</f>
        <v>29.373255222543516</v>
      </c>
      <c r="L25" s="87">
        <f>IFERROR(IF($B$2="Tonnes",AppAn.Data!U66,(AppAn.Data!U66*ozton*AppAn.Data!U$6)/1000000),"-")</f>
        <v>30.541891411403537</v>
      </c>
      <c r="M25" s="87">
        <f>IFERROR(IF($B$2="Tonnes",AppAn.Data!V66,(AppAn.Data!V66*ozton*AppAn.Data!V$6)/1000000),"-")</f>
        <v>20.009731451529138</v>
      </c>
      <c r="N25" s="88" t="str">
        <f t="shared" si="2"/>
        <v>▼</v>
      </c>
      <c r="O25" s="129">
        <f t="shared" si="0"/>
        <v>-34.484308185124277</v>
      </c>
      <c r="P25" s="50"/>
      <c r="Q25" s="87">
        <f>IFERROR(IF($B$2="Tonnes",AppQt.Data!M91,(AppQt.Data!M91*ozton*AppQt.Data!M$7)/1000000),"-")</f>
        <v>10.022340994120791</v>
      </c>
      <c r="R25" s="87">
        <f>IFERROR(IF($B$2="Tonnes",AppQt.Data!N91,(AppQt.Data!N91*ozton*AppQt.Data!N$7)/1000000),"-")</f>
        <v>8.3231059593800119</v>
      </c>
      <c r="S25" s="87">
        <f>IFERROR(IF($B$2="Tonnes",AppQt.Data!O91,(AppQt.Data!O91*ozton*AppQt.Data!O$7)/1000000),"-")</f>
        <v>13.810175040085515</v>
      </c>
      <c r="T25" s="87">
        <f>IFERROR(IF($B$2="Tonnes",AppQt.Data!P91,(AppQt.Data!P91*ozton*AppQt.Data!P$7)/1000000),"-")</f>
        <v>9.3725240513094619</v>
      </c>
      <c r="U25" s="87">
        <f>IFERROR(IF($B$2="Tonnes",AppQt.Data!Q91,(AppQt.Data!Q91*ozton*AppQt.Data!Q$7)/1000000),"-")</f>
        <v>11.083161466492871</v>
      </c>
      <c r="V25" s="87">
        <f>IFERROR(IF($B$2="Tonnes",AppQt.Data!R91,(AppQt.Data!R91*ozton*AppQt.Data!R$7)/1000000),"-")</f>
        <v>10.256123435945547</v>
      </c>
      <c r="W25" s="87">
        <f>IFERROR(IF($B$2="Tonnes",AppQt.Data!S91,(AppQt.Data!S91*ozton*AppQt.Data!S$7)/1000000),"-")</f>
        <v>13.442548169981013</v>
      </c>
      <c r="X25" s="87">
        <f>IFERROR(IF($B$2="Tonnes",AppQt.Data!T91,(AppQt.Data!T91*ozton*AppQt.Data!T$7)/1000000),"-")</f>
        <v>10.182592364311418</v>
      </c>
      <c r="Y25" s="87">
        <f>IFERROR(IF($B$2="Tonnes",AppQt.Data!U91,(AppQt.Data!U91*ozton*AppQt.Data!U$7)/1000000),"-")</f>
        <v>10.882436060159277</v>
      </c>
      <c r="Z25" s="87">
        <f>IFERROR(IF($B$2="Tonnes",AppQt.Data!V91,(AppQt.Data!V91*ozton*AppQt.Data!V$7)/1000000),"-")</f>
        <v>10.987524460023447</v>
      </c>
      <c r="AA25" s="87">
        <f>IFERROR(IF($B$2="Tonnes",AppQt.Data!W91,(AppQt.Data!W91*ozton*AppQt.Data!W$7)/1000000),"-")</f>
        <v>12.634426859661239</v>
      </c>
      <c r="AB25" s="87">
        <f>IFERROR(IF($B$2="Tonnes",AppQt.Data!X91,(AppQt.Data!X91*ozton*AppQt.Data!X$7)/1000000),"-")</f>
        <v>10.655716982922749</v>
      </c>
      <c r="AC25" s="87">
        <f>IFERROR(IF($B$2="Tonnes",AppQt.Data!Y91,(AppQt.Data!Y91*ozton*AppQt.Data!Y$7)/1000000),"-")</f>
        <v>12.705014587490414</v>
      </c>
      <c r="AD25" s="87">
        <f>IFERROR(IF($B$2="Tonnes",AppQt.Data!Z91,(AppQt.Data!Z91*ozton*AppQt.Data!Z$7)/1000000),"-")</f>
        <v>20.650001784929444</v>
      </c>
      <c r="AE25" s="87">
        <f>IFERROR(IF($B$2="Tonnes",AppQt.Data!AA91,(AppQt.Data!AA91*ozton*AppQt.Data!AA$7)/1000000),"-")</f>
        <v>16.876935840707965</v>
      </c>
      <c r="AF25" s="87">
        <f>IFERROR(IF($B$2="Tonnes",AppQt.Data!AB91,(AppQt.Data!AB91*ozton*AppQt.Data!AB$7)/1000000),"-")</f>
        <v>13.42778761061947</v>
      </c>
      <c r="AG25" s="87">
        <f>IFERROR(IF($B$2="Tonnes",AppQt.Data!AC91,(AppQt.Data!AC91*ozton*AppQt.Data!AC$7)/1000000),"-")</f>
        <v>11.285926233392738</v>
      </c>
      <c r="AH25" s="87">
        <f>IFERROR(IF($B$2="Tonnes",AppQt.Data!AD91,(AppQt.Data!AD91*ozton*AppQt.Data!AD$7)/1000000),"-")</f>
        <v>10.36440563886762</v>
      </c>
      <c r="AI25" s="87">
        <f>IFERROR(IF($B$2="Tonnes",AppQt.Data!AE91,(AppQt.Data!AE91*ozton*AppQt.Data!AE$7)/1000000),"-")</f>
        <v>9.1134219003234094</v>
      </c>
      <c r="AJ25" s="87">
        <f>IFERROR(IF($B$2="Tonnes",AppQt.Data!AF91,(AppQt.Data!AF91*ozton*AppQt.Data!AF$7)/1000000),"-")</f>
        <v>8.5344435315679696</v>
      </c>
      <c r="AK25" s="87">
        <f>IFERROR(IF($B$2="Tonnes",AppQt.Data!AG91,(AppQt.Data!AG91*ozton*AppQt.Data!AG$7)/1000000),"-")</f>
        <v>9.3158429712022599</v>
      </c>
      <c r="AL25" s="87">
        <f>IFERROR(IF($B$2="Tonnes",AppQt.Data!AH91,(AppQt.Data!AH91*ozton*AppQt.Data!AH$7)/1000000),"-")</f>
        <v>7.9394540384250769</v>
      </c>
      <c r="AM25" s="87">
        <f>IFERROR(IF($B$2="Tonnes",AppQt.Data!AI91,(AppQt.Data!AI91*ozton*AppQt.Data!AI$7)/1000000),"-")</f>
        <v>10.446131949272157</v>
      </c>
      <c r="AN25" s="87">
        <f>IFERROR(IF($B$2="Tonnes",AppQt.Data!AJ91,(AppQt.Data!AJ91*ozton*AppQt.Data!AJ$7)/1000000),"-")</f>
        <v>9.5158441825191176</v>
      </c>
      <c r="AO25" s="87">
        <f>IFERROR(IF($B$2="Tonnes",AppQt.Data!AK91,(AppQt.Data!AK91*ozton*AppQt.Data!AK$7)/1000000),"-")</f>
        <v>10.198449309239818</v>
      </c>
      <c r="AP25" s="87">
        <f>IFERROR(IF($B$2="Tonnes",AppQt.Data!AL91,(AppQt.Data!AL91*ozton*AppQt.Data!AL$7)/1000000),"-")</f>
        <v>8.8431078595473647</v>
      </c>
      <c r="AQ25" s="87">
        <f>IFERROR(IF($B$2="Tonnes",AppQt.Data!AM91,(AppQt.Data!AM91*ozton*AppQt.Data!AM$7)/1000000),"-")</f>
        <v>10.526449714390317</v>
      </c>
      <c r="AR25" s="87">
        <f>IFERROR(IF($B$2="Tonnes",AppQt.Data!AN91,(AppQt.Data!AN91*ozton*AppQt.Data!AN$7)/1000000),"-")</f>
        <v>10.943746111596328</v>
      </c>
      <c r="AS25" s="87">
        <f>IFERROR(IF($B$2="Tonnes",AppQt.Data!AO91,(AppQt.Data!AO91*ozton*AppQt.Data!AO$7)/1000000),"-")</f>
        <v>12.701621113299463</v>
      </c>
      <c r="AT25" s="87">
        <f>IFERROR(IF($B$2="Tonnes",AppQt.Data!AP91,(AppQt.Data!AP91*ozton*AppQt.Data!AP$7)/1000000),"-")</f>
        <v>10.160770927306816</v>
      </c>
      <c r="AU25" s="87">
        <f>IFERROR(IF($B$2="Tonnes",AppQt.Data!AQ91,(AppQt.Data!AQ91*ozton*AppQt.Data!AQ$7)/1000000),"-")</f>
        <v>11.370880734073038</v>
      </c>
      <c r="AV25" s="87">
        <f>IFERROR(IF($B$2="Tonnes",AppQt.Data!AR91,(AppQt.Data!AR91*ozton*AppQt.Data!AR$7)/1000000),"-")</f>
        <v>11.142020063830444</v>
      </c>
      <c r="AW25" s="87">
        <f>IFERROR(IF($B$2="Tonnes",AppQt.Data!AS91,(AppQt.Data!AS91*ozton*AppQt.Data!AS$7)/1000000),"-")</f>
        <v>10.664939215141207</v>
      </c>
      <c r="AX25" s="87">
        <f>IFERROR(IF($B$2="Tonnes",AppQt.Data!AT91,(AppQt.Data!AT91*ozton*AppQt.Data!AT$7)/1000000),"-")</f>
        <v>6.5579097559670023</v>
      </c>
      <c r="AY25" s="87">
        <f>IFERROR(IF($B$2="Tonnes",AppQt.Data!AU91,(AppQt.Data!AU91*ozton*AppQt.Data!AU$7)/1000000),"-")</f>
        <v>4.6133086336779074</v>
      </c>
      <c r="AZ25" s="87">
        <f>IFERROR(IF($B$2="Tonnes",AppQt.Data!AV91,(AppQt.Data!AV91*ozton*AppQt.Data!AV$7)/1000000),"-")</f>
        <v>7.5370976177574009</v>
      </c>
      <c r="BA25" s="87">
        <f>IFERROR(IF($B$2="Tonnes",AppQt.Data!AW91,(AppQt.Data!AW91*ozton*AppQt.Data!AW$7)/1000000),"-")</f>
        <v>9.6782793285783288</v>
      </c>
      <c r="BB25" s="87">
        <f>IFERROR(IF($B$2="Tonnes",AppQt.Data!AX91,(AppQt.Data!AX91*ozton*AppQt.Data!AX$7)/1000000),"-")</f>
        <v>7.3833371248323383</v>
      </c>
      <c r="BC25" s="87">
        <f>IFERROR(IF($B$2="Tonnes",AppQt.Data!AY91,(AppQt.Data!AY91*ozton*AppQt.Data!AY$7)/1000000),"-")</f>
        <v>6.6623694044275679</v>
      </c>
      <c r="BD25" s="87">
        <f>IFERROR(IF($B$2="Tonnes",AppQt.Data!AZ91,(AppQt.Data!AZ91*ozton*AppQt.Data!AZ$7)/1000000),"-")</f>
        <v>6.8179055535653008</v>
      </c>
      <c r="BE25" s="87">
        <f>IFERROR(IF($B$2="Tonnes",AppQt.Data!BA91,(AppQt.Data!BA91*ozton*AppQt.Data!BA$7)/1000000),"-")</f>
        <v>7.7136649635704941</v>
      </c>
      <c r="BF25" s="87">
        <f>IFERROR(IF($B$2="Tonnes",AppQt.Data!BB91,(AppQt.Data!BB91*ozton*AppQt.Data!BB$7)/1000000),"-")</f>
        <v>2.4775953759732707</v>
      </c>
      <c r="BG25" s="87">
        <f>IFERROR(IF($B$2="Tonnes",AppQt.Data!BC91,(AppQt.Data!BC91*ozton*AppQt.Data!BC$7)/1000000),"-")</f>
        <v>4.4053708165272694</v>
      </c>
      <c r="BH25" s="87">
        <f>IFERROR(IF($B$2="Tonnes",AppQt.Data!BD91,(AppQt.Data!BD91*ozton*AppQt.Data!BD$7)/1000000),"-")</f>
        <v>5.4131002954581042</v>
      </c>
      <c r="BI25" s="88" t="str">
        <f t="shared" si="3"/>
        <v>▼</v>
      </c>
      <c r="BJ25" s="129">
        <f t="shared" si="1"/>
        <v>-20.604645327956749</v>
      </c>
    </row>
    <row r="26" spans="1:62" ht="13.8">
      <c r="A26" s="50"/>
      <c r="B26" s="94" t="s">
        <v>82</v>
      </c>
      <c r="C26" s="87">
        <f>IFERROR(IF($B$2="Tonnes",AppAn.Data!L67,(AppAn.Data!L67*ozton*AppAn.Data!L$6)/1000000),"-")</f>
        <v>13.913594433034596</v>
      </c>
      <c r="D26" s="87">
        <f>IFERROR(IF($B$2="Tonnes",AppAn.Data!M67,(AppAn.Data!M67*ozton*AppAn.Data!M$6)/1000000),"-")</f>
        <v>14.515978694985535</v>
      </c>
      <c r="E26" s="87">
        <f>IFERROR(IF($B$2="Tonnes",AppAn.Data!N67,(AppAn.Data!N67*ozton*AppAn.Data!N$6)/1000000),"-")</f>
        <v>16.362948914176624</v>
      </c>
      <c r="F26" s="87">
        <f>IFERROR(IF($B$2="Tonnes",AppAn.Data!O67,(AppAn.Data!O67*ozton*AppAn.Data!O$6)/1000000),"-")</f>
        <v>25.88818002153857</v>
      </c>
      <c r="G26" s="87">
        <f>IFERROR(IF($B$2="Tonnes",AppAn.Data!P67,(AppAn.Data!P67*ozton*AppAn.Data!P$6)/1000000),"-")</f>
        <v>30.99643260236035</v>
      </c>
      <c r="H26" s="87">
        <f>IFERROR(IF($B$2="Tonnes",AppAn.Data!Q67,(AppAn.Data!Q67*ozton*AppAn.Data!Q$6)/1000000),"-")</f>
        <v>28.419928399259877</v>
      </c>
      <c r="I26" s="87">
        <f>IFERROR(IF($B$2="Tonnes",AppAn.Data!R67,(AppAn.Data!R67*ozton*AppAn.Data!R$6)/1000000),"-")</f>
        <v>25.807053785974592</v>
      </c>
      <c r="J26" s="87">
        <f>IFERROR(IF($B$2="Tonnes",AppAn.Data!S67,(AppAn.Data!S67*ozton*AppAn.Data!S$6)/1000000),"-")</f>
        <v>26.376498536017266</v>
      </c>
      <c r="K26" s="87">
        <f>IFERROR(IF($B$2="Tonnes",AppAn.Data!T67,(AppAn.Data!T67*ozton*AppAn.Data!T$6)/1000000),"-")</f>
        <v>28.906129458435053</v>
      </c>
      <c r="L26" s="87">
        <f>IFERROR(IF($B$2="Tonnes",AppAn.Data!U67,(AppAn.Data!U67*ozton*AppAn.Data!U$6)/1000000),"-")</f>
        <v>27.638356212385972</v>
      </c>
      <c r="M26" s="87">
        <f>IFERROR(IF($B$2="Tonnes",AppAn.Data!V67,(AppAn.Data!V67*ozton*AppAn.Data!V$6)/1000000),"-")</f>
        <v>18.932288763309522</v>
      </c>
      <c r="N26" s="88" t="str">
        <f t="shared" si="2"/>
        <v>▼</v>
      </c>
      <c r="O26" s="129">
        <f t="shared" si="0"/>
        <v>-31.499946603824704</v>
      </c>
      <c r="P26" s="50"/>
      <c r="Q26" s="87">
        <f>IFERROR(IF($B$2="Tonnes",AppQt.Data!M92,(AppQt.Data!M92*ozton*AppQt.Data!M$7)/1000000),"-")</f>
        <v>3.473452982305393</v>
      </c>
      <c r="R26" s="87">
        <f>IFERROR(IF($B$2="Tonnes",AppQt.Data!N92,(AppQt.Data!N92*ozton*AppQt.Data!N$7)/1000000),"-")</f>
        <v>3.6773040029168822</v>
      </c>
      <c r="S26" s="87">
        <f>IFERROR(IF($B$2="Tonnes",AppQt.Data!O92,(AppQt.Data!O92*ozton*AppQt.Data!O$7)/1000000),"-")</f>
        <v>4.0219710020558708</v>
      </c>
      <c r="T26" s="87">
        <f>IFERROR(IF($B$2="Tonnes",AppQt.Data!P92,(AppQt.Data!P92*ozton*AppQt.Data!P$7)/1000000),"-")</f>
        <v>2.7408664457564513</v>
      </c>
      <c r="U26" s="87">
        <f>IFERROR(IF($B$2="Tonnes",AppQt.Data!Q92,(AppQt.Data!Q92*ozton*AppQt.Data!Q$7)/1000000),"-")</f>
        <v>3.6863667272137794</v>
      </c>
      <c r="V26" s="87">
        <f>IFERROR(IF($B$2="Tonnes",AppQt.Data!R92,(AppQt.Data!R92*ozton*AppQt.Data!R$7)/1000000),"-")</f>
        <v>3.9942528769041479</v>
      </c>
      <c r="W26" s="87">
        <f>IFERROR(IF($B$2="Tonnes",AppQt.Data!S92,(AppQt.Data!S92*ozton*AppQt.Data!S$7)/1000000),"-")</f>
        <v>3.9440715532583539</v>
      </c>
      <c r="X26" s="87">
        <f>IFERROR(IF($B$2="Tonnes",AppQt.Data!T92,(AppQt.Data!T92*ozton*AppQt.Data!T$7)/1000000),"-")</f>
        <v>2.8912875376092542</v>
      </c>
      <c r="Y26" s="87">
        <f>IFERROR(IF($B$2="Tonnes",AppQt.Data!U92,(AppQt.Data!U92*ozton*AppQt.Data!U$7)/1000000),"-")</f>
        <v>3.868365026199442</v>
      </c>
      <c r="Z26" s="87">
        <f>IFERROR(IF($B$2="Tonnes",AppQt.Data!V92,(AppQt.Data!V92*ozton*AppQt.Data!V$7)/1000000),"-")</f>
        <v>4.3021461851959133</v>
      </c>
      <c r="AA26" s="87">
        <f>IFERROR(IF($B$2="Tonnes",AppQt.Data!W92,(AppQt.Data!W92*ozton*AppQt.Data!W$7)/1000000),"-")</f>
        <v>4.3024926158466625</v>
      </c>
      <c r="AB26" s="87">
        <f>IFERROR(IF($B$2="Tonnes",AppQt.Data!X92,(AppQt.Data!X92*ozton*AppQt.Data!X$7)/1000000),"-")</f>
        <v>3.8899450869346053</v>
      </c>
      <c r="AC26" s="87">
        <f>IFERROR(IF($B$2="Tonnes",AppQt.Data!Y92,(AppQt.Data!Y92*ozton*AppQt.Data!Y$7)/1000000),"-")</f>
        <v>5.7287921177531578</v>
      </c>
      <c r="AD26" s="87">
        <f>IFERROR(IF($B$2="Tonnes",AppQt.Data!Z92,(AppQt.Data!Z92*ozton*AppQt.Data!Z$7)/1000000),"-")</f>
        <v>7.0029141385591345</v>
      </c>
      <c r="AE26" s="87">
        <f>IFERROR(IF($B$2="Tonnes",AppQt.Data!AA92,(AppQt.Data!AA92*ozton*AppQt.Data!AA$7)/1000000),"-")</f>
        <v>6.7649435589119475</v>
      </c>
      <c r="AF26" s="87">
        <f>IFERROR(IF($B$2="Tonnes",AppQt.Data!AB92,(AppQt.Data!AB92*ozton*AppQt.Data!AB$7)/1000000),"-")</f>
        <v>6.3915302063143278</v>
      </c>
      <c r="AG26" s="87">
        <f>IFERROR(IF($B$2="Tonnes",AppQt.Data!AC92,(AppQt.Data!AC92*ozton*AppQt.Data!AC$7)/1000000),"-")</f>
        <v>8.6361772473705987</v>
      </c>
      <c r="AH26" s="87">
        <f>IFERROR(IF($B$2="Tonnes",AppQt.Data!AD92,(AppQt.Data!AD92*ozton*AppQt.Data!AD$7)/1000000),"-")</f>
        <v>8.5023886488336693</v>
      </c>
      <c r="AI26" s="87">
        <f>IFERROR(IF($B$2="Tonnes",AppQt.Data!AE92,(AppQt.Data!AE92*ozton*AppQt.Data!AE$7)/1000000),"-")</f>
        <v>6.6708886048060752</v>
      </c>
      <c r="AJ26" s="87">
        <f>IFERROR(IF($B$2="Tonnes",AppQt.Data!AF92,(AppQt.Data!AF92*ozton*AppQt.Data!AF$7)/1000000),"-")</f>
        <v>7.1869781013500065</v>
      </c>
      <c r="AK26" s="87">
        <f>IFERROR(IF($B$2="Tonnes",AppQt.Data!AG92,(AppQt.Data!AG92*ozton*AppQt.Data!AG$7)/1000000),"-")</f>
        <v>7.7474648622929543</v>
      </c>
      <c r="AL26" s="87">
        <f>IFERROR(IF($B$2="Tonnes",AppQt.Data!AH92,(AppQt.Data!AH92*ozton*AppQt.Data!AH$7)/1000000),"-")</f>
        <v>8.157553124839966</v>
      </c>
      <c r="AM26" s="87">
        <f>IFERROR(IF($B$2="Tonnes",AppQt.Data!AI92,(AppQt.Data!AI92*ozton*AppQt.Data!AI$7)/1000000),"-")</f>
        <v>6.0800541394053358</v>
      </c>
      <c r="AN26" s="87">
        <f>IFERROR(IF($B$2="Tonnes",AppQt.Data!AJ92,(AppQt.Data!AJ92*ozton*AppQt.Data!AJ$7)/1000000),"-")</f>
        <v>6.4348562727216203</v>
      </c>
      <c r="AO26" s="87">
        <f>IFERROR(IF($B$2="Tonnes",AppQt.Data!AK92,(AppQt.Data!AK92*ozton*AppQt.Data!AK$7)/1000000),"-")</f>
        <v>7.3162925007069095</v>
      </c>
      <c r="AP26" s="87">
        <f>IFERROR(IF($B$2="Tonnes",AppQt.Data!AL92,(AppQt.Data!AL92*ozton*AppQt.Data!AL$7)/1000000),"-")</f>
        <v>7.0887424780208868</v>
      </c>
      <c r="AQ26" s="87">
        <f>IFERROR(IF($B$2="Tonnes",AppQt.Data!AM92,(AppQt.Data!AM92*ozton*AppQt.Data!AM$7)/1000000),"-")</f>
        <v>4.9711211892638598</v>
      </c>
      <c r="AR26" s="87">
        <f>IFERROR(IF($B$2="Tonnes",AppQt.Data!AN92,(AppQt.Data!AN92*ozton*AppQt.Data!AN$7)/1000000),"-")</f>
        <v>6.4308976179829358</v>
      </c>
      <c r="AS26" s="87">
        <f>IFERROR(IF($B$2="Tonnes",AppQt.Data!AO92,(AppQt.Data!AO92*ozton*AppQt.Data!AO$7)/1000000),"-")</f>
        <v>6.8387659301576758</v>
      </c>
      <c r="AT26" s="87">
        <f>IFERROR(IF($B$2="Tonnes",AppQt.Data!AP92,(AppQt.Data!AP92*ozton*AppQt.Data!AP$7)/1000000),"-")</f>
        <v>7.2856215486590408</v>
      </c>
      <c r="AU26" s="87">
        <f>IFERROR(IF($B$2="Tonnes",AppQt.Data!AQ92,(AppQt.Data!AQ92*ozton*AppQt.Data!AQ$7)/1000000),"-")</f>
        <v>5.2657836942936971</v>
      </c>
      <c r="AV26" s="87">
        <f>IFERROR(IF($B$2="Tonnes",AppQt.Data!AR92,(AppQt.Data!AR92*ozton*AppQt.Data!AR$7)/1000000),"-")</f>
        <v>6.9863273629068541</v>
      </c>
      <c r="AW26" s="87">
        <f>IFERROR(IF($B$2="Tonnes",AppQt.Data!AS92,(AppQt.Data!AS92*ozton*AppQt.Data!AS$7)/1000000),"-")</f>
        <v>6.7193608087316328</v>
      </c>
      <c r="AX26" s="87">
        <f>IFERROR(IF($B$2="Tonnes",AppQt.Data!AT92,(AppQt.Data!AT92*ozton*AppQt.Data!AT$7)/1000000),"-")</f>
        <v>8.5731469414011752</v>
      </c>
      <c r="AY26" s="87">
        <f>IFERROR(IF($B$2="Tonnes",AppQt.Data!AU92,(AppQt.Data!AU92*ozton*AppQt.Data!AU$7)/1000000),"-")</f>
        <v>6.6869821578365789</v>
      </c>
      <c r="AZ26" s="87">
        <f>IFERROR(IF($B$2="Tonnes",AppQt.Data!AV92,(AppQt.Data!AV92*ozton*AppQt.Data!AV$7)/1000000),"-")</f>
        <v>6.9266395504656675</v>
      </c>
      <c r="BA26" s="87">
        <f>IFERROR(IF($B$2="Tonnes",AppQt.Data!AW92,(AppQt.Data!AW92*ozton*AppQt.Data!AW$7)/1000000),"-")</f>
        <v>6.834161360996946</v>
      </c>
      <c r="BB26" s="87">
        <f>IFERROR(IF($B$2="Tonnes",AppQt.Data!AX92,(AppQt.Data!AX92*ozton*AppQt.Data!AX$7)/1000000),"-")</f>
        <v>8.4744138999344223</v>
      </c>
      <c r="BC26" s="87">
        <f>IFERROR(IF($B$2="Tonnes",AppQt.Data!AY92,(AppQt.Data!AY92*ozton*AppQt.Data!AY$7)/1000000),"-")</f>
        <v>5.653559102124337</v>
      </c>
      <c r="BD26" s="87">
        <f>IFERROR(IF($B$2="Tonnes",AppQt.Data!AZ92,(AppQt.Data!AZ92*ozton*AppQt.Data!AZ$7)/1000000),"-")</f>
        <v>6.6762218493302692</v>
      </c>
      <c r="BE26" s="87">
        <f>IFERROR(IF($B$2="Tonnes",AppQt.Data!BA92,(AppQt.Data!BA92*ozton*AppQt.Data!BA$7)/1000000),"-")</f>
        <v>6.2057949498923026</v>
      </c>
      <c r="BF26" s="87">
        <f>IFERROR(IF($B$2="Tonnes",AppQt.Data!BB92,(AppQt.Data!BB92*ozton*AppQt.Data!BB$7)/1000000),"-")</f>
        <v>2.8609974909422995</v>
      </c>
      <c r="BG26" s="87">
        <f>IFERROR(IF($B$2="Tonnes",AppQt.Data!BC92,(AppQt.Data!BC92*ozton*AppQt.Data!BC$7)/1000000),"-")</f>
        <v>4.1547343245692403</v>
      </c>
      <c r="BH26" s="87">
        <f>IFERROR(IF($B$2="Tonnes",AppQt.Data!BD92,(AppQt.Data!BD92*ozton*AppQt.Data!BD$7)/1000000),"-")</f>
        <v>5.7107619979056796</v>
      </c>
      <c r="BI26" s="88" t="str">
        <f t="shared" si="3"/>
        <v>▼</v>
      </c>
      <c r="BJ26" s="129">
        <f t="shared" si="1"/>
        <v>-14.461170901944199</v>
      </c>
    </row>
    <row r="27" spans="1:62" ht="13.8">
      <c r="A27" s="50"/>
      <c r="B27" s="86" t="s">
        <v>83</v>
      </c>
      <c r="C27" s="87">
        <f>IFERROR(IF($B$2="Tonnes",AppAn.Data!L68,(AppAn.Data!L68*ozton*AppAn.Data!L$6)/1000000),"-")</f>
        <v>67.883408910409358</v>
      </c>
      <c r="D27" s="87">
        <f>IFERROR(IF($B$2="Tonnes",AppAn.Data!M68,(AppAn.Data!M68*ozton*AppAn.Data!M$6)/1000000),"-")</f>
        <v>73.579378801478327</v>
      </c>
      <c r="E27" s="87">
        <f>IFERROR(IF($B$2="Tonnes",AppAn.Data!N68,(AppAn.Data!N68*ozton*AppAn.Data!N$6)/1000000),"-")</f>
        <v>65.863883634451383</v>
      </c>
      <c r="F27" s="87">
        <f>IFERROR(IF($B$2="Tonnes",AppAn.Data!O68,(AppAn.Data!O68*ozton*AppAn.Data!O$6)/1000000),"-")</f>
        <v>79.863719925364691</v>
      </c>
      <c r="G27" s="87">
        <f>IFERROR(IF($B$2="Tonnes",AppAn.Data!P68,(AppAn.Data!P68*ozton*AppAn.Data!P$6)/1000000),"-")</f>
        <v>68.079708558128658</v>
      </c>
      <c r="H27" s="87">
        <f>IFERROR(IF($B$2="Tonnes",AppAn.Data!Q68,(AppAn.Data!Q68*ozton*AppAn.Data!Q$6)/1000000),"-")</f>
        <v>49.009646144526982</v>
      </c>
      <c r="I27" s="87">
        <f>IFERROR(IF($B$2="Tonnes",AppAn.Data!R68,(AppAn.Data!R68*ozton*AppAn.Data!R$6)/1000000),"-")</f>
        <v>40.771133447308443</v>
      </c>
      <c r="J27" s="87">
        <f>IFERROR(IF($B$2="Tonnes",AppAn.Data!S68,(AppAn.Data!S68*ozton*AppAn.Data!S$6)/1000000),"-")</f>
        <v>41.201122143143365</v>
      </c>
      <c r="K27" s="87">
        <f>IFERROR(IF($B$2="Tonnes",AppAn.Data!T68,(AppAn.Data!T68*ozton*AppAn.Data!T$6)/1000000),"-")</f>
        <v>36.402791205338765</v>
      </c>
      <c r="L27" s="87">
        <f>IFERROR(IF($B$2="Tonnes",AppAn.Data!U68,(AppAn.Data!U68*ozton*AppAn.Data!U$6)/1000000),"-")</f>
        <v>36.726733959001258</v>
      </c>
      <c r="M27" s="87">
        <f>IFERROR(IF($B$2="Tonnes",AppAn.Data!V68,(AppAn.Data!V68*ozton*AppAn.Data!V$6)/1000000),"-")</f>
        <v>25.976270501473053</v>
      </c>
      <c r="N27" s="88" t="str">
        <f t="shared" si="2"/>
        <v>▼</v>
      </c>
      <c r="O27" s="129">
        <f t="shared" si="0"/>
        <v>-29.271493265720682</v>
      </c>
      <c r="P27" s="50"/>
      <c r="Q27" s="87">
        <f>IFERROR(IF($B$2="Tonnes",AppQt.Data!M93,(AppQt.Data!M93*ozton*AppQt.Data!M$7)/1000000),"-")</f>
        <v>17.484449023629541</v>
      </c>
      <c r="R27" s="87">
        <f>IFERROR(IF($B$2="Tonnes",AppQt.Data!N93,(AppQt.Data!N93*ozton*AppQt.Data!N$7)/1000000),"-")</f>
        <v>16.304943101078564</v>
      </c>
      <c r="S27" s="87">
        <f>IFERROR(IF($B$2="Tonnes",AppQt.Data!O93,(AppQt.Data!O93*ozton*AppQt.Data!O$7)/1000000),"-")</f>
        <v>27.489544067302216</v>
      </c>
      <c r="T27" s="87">
        <f>IFERROR(IF($B$2="Tonnes",AppQt.Data!P93,(AppQt.Data!P93*ozton*AppQt.Data!P$7)/1000000),"-")</f>
        <v>6.6044727183990419</v>
      </c>
      <c r="U27" s="87">
        <f>IFERROR(IF($B$2="Tonnes",AppQt.Data!Q93,(AppQt.Data!Q93*ozton*AppQt.Data!Q$7)/1000000),"-")</f>
        <v>19.749758837258668</v>
      </c>
      <c r="V27" s="87">
        <f>IFERROR(IF($B$2="Tonnes",AppQt.Data!R93,(AppQt.Data!R93*ozton*AppQt.Data!R$7)/1000000),"-")</f>
        <v>23.249492001798359</v>
      </c>
      <c r="W27" s="87">
        <f>IFERROR(IF($B$2="Tonnes",AppQt.Data!S93,(AppQt.Data!S93*ozton*AppQt.Data!S$7)/1000000),"-")</f>
        <v>23.670416370127633</v>
      </c>
      <c r="X27" s="87">
        <f>IFERROR(IF($B$2="Tonnes",AppQt.Data!T93,(AppQt.Data!T93*ozton*AppQt.Data!T$7)/1000000),"-")</f>
        <v>6.9097115922936547</v>
      </c>
      <c r="Y27" s="87">
        <f>IFERROR(IF($B$2="Tonnes",AppQt.Data!U93,(AppQt.Data!U93*ozton*AppQt.Data!U$7)/1000000),"-")</f>
        <v>16.349852361834362</v>
      </c>
      <c r="Z27" s="87">
        <f>IFERROR(IF($B$2="Tonnes",AppQt.Data!V93,(AppQt.Data!V93*ozton*AppQt.Data!V$7)/1000000),"-")</f>
        <v>20.404898870973817</v>
      </c>
      <c r="AA27" s="87">
        <f>IFERROR(IF($B$2="Tonnes",AppQt.Data!W93,(AppQt.Data!W93*ozton*AppQt.Data!W$7)/1000000),"-")</f>
        <v>22.07624176323506</v>
      </c>
      <c r="AB27" s="87">
        <f>IFERROR(IF($B$2="Tonnes",AppQt.Data!X93,(AppQt.Data!X93*ozton*AppQt.Data!X$7)/1000000),"-")</f>
        <v>7.032890638408154</v>
      </c>
      <c r="AC27" s="87">
        <f>IFERROR(IF($B$2="Tonnes",AppQt.Data!Y93,(AppQt.Data!Y93*ozton*AppQt.Data!Y$7)/1000000),"-")</f>
        <v>16.705793294869217</v>
      </c>
      <c r="AD27" s="87">
        <f>IFERROR(IF($B$2="Tonnes",AppQt.Data!Z93,(AppQt.Data!Z93*ozton*AppQt.Data!Z$7)/1000000),"-")</f>
        <v>27.162420559335306</v>
      </c>
      <c r="AE27" s="87">
        <f>IFERROR(IF($B$2="Tonnes",AppQt.Data!AA93,(AppQt.Data!AA93*ozton*AppQt.Data!AA$7)/1000000),"-")</f>
        <v>23.401398000657423</v>
      </c>
      <c r="AF27" s="87">
        <f>IFERROR(IF($B$2="Tonnes",AppQt.Data!AB93,(AppQt.Data!AB93*ozton*AppQt.Data!AB$7)/1000000),"-")</f>
        <v>12.594108070502747</v>
      </c>
      <c r="AG27" s="87">
        <f>IFERROR(IF($B$2="Tonnes",AppQt.Data!AC93,(AppQt.Data!AC93*ozton*AppQt.Data!AC$7)/1000000),"-")</f>
        <v>14.436452880224452</v>
      </c>
      <c r="AH27" s="87">
        <f>IFERROR(IF($B$2="Tonnes",AppQt.Data!AD93,(AppQt.Data!AD93*ozton*AppQt.Data!AD$7)/1000000),"-")</f>
        <v>16.559469558766477</v>
      </c>
      <c r="AI27" s="87">
        <f>IFERROR(IF($B$2="Tonnes",AppQt.Data!AE93,(AppQt.Data!AE93*ozton*AppQt.Data!AE$7)/1000000),"-")</f>
        <v>16.885700595992589</v>
      </c>
      <c r="AJ27" s="87">
        <f>IFERROR(IF($B$2="Tonnes",AppQt.Data!AF93,(AppQt.Data!AF93*ozton*AppQt.Data!AF$7)/1000000),"-")</f>
        <v>20.198085523145135</v>
      </c>
      <c r="AK27" s="87">
        <f>IFERROR(IF($B$2="Tonnes",AppQt.Data!AG93,(AppQt.Data!AG93*ozton*AppQt.Data!AG$7)/1000000),"-")</f>
        <v>10.412969130397563</v>
      </c>
      <c r="AL27" s="87">
        <f>IFERROR(IF($B$2="Tonnes",AppQt.Data!AH93,(AppQt.Data!AH93*ozton*AppQt.Data!AH$7)/1000000),"-")</f>
        <v>11.55152863681243</v>
      </c>
      <c r="AM27" s="87">
        <f>IFERROR(IF($B$2="Tonnes",AppQt.Data!AI93,(AppQt.Data!AI93*ozton*AppQt.Data!AI$7)/1000000),"-")</f>
        <v>12.05544307085918</v>
      </c>
      <c r="AN27" s="87">
        <f>IFERROR(IF($B$2="Tonnes",AppQt.Data!AJ93,(AppQt.Data!AJ93*ozton*AppQt.Data!AJ$7)/1000000),"-")</f>
        <v>14.989705306457806</v>
      </c>
      <c r="AO27" s="87">
        <f>IFERROR(IF($B$2="Tonnes",AppQt.Data!AK93,(AppQt.Data!AK93*ozton*AppQt.Data!AK$7)/1000000),"-")</f>
        <v>8.6550515439477582</v>
      </c>
      <c r="AP27" s="87">
        <f>IFERROR(IF($B$2="Tonnes",AppQt.Data!AL93,(AppQt.Data!AL93*ozton*AppQt.Data!AL$7)/1000000),"-")</f>
        <v>9.2435039707309947</v>
      </c>
      <c r="AQ27" s="87">
        <f>IFERROR(IF($B$2="Tonnes",AppQt.Data!AM93,(AppQt.Data!AM93*ozton*AppQt.Data!AM$7)/1000000),"-")</f>
        <v>9.3199247799951941</v>
      </c>
      <c r="AR27" s="87">
        <f>IFERROR(IF($B$2="Tonnes",AppQt.Data!AN93,(AppQt.Data!AN93*ozton*AppQt.Data!AN$7)/1000000),"-")</f>
        <v>13.552653152634496</v>
      </c>
      <c r="AS27" s="87">
        <f>IFERROR(IF($B$2="Tonnes",AppQt.Data!AO93,(AppQt.Data!AO93*ozton*AppQt.Data!AO$7)/1000000),"-")</f>
        <v>8.2962005984354441</v>
      </c>
      <c r="AT27" s="87">
        <f>IFERROR(IF($B$2="Tonnes",AppQt.Data!AP93,(AppQt.Data!AP93*ozton*AppQt.Data!AP$7)/1000000),"-")</f>
        <v>11.100644334361384</v>
      </c>
      <c r="AU27" s="87">
        <f>IFERROR(IF($B$2="Tonnes",AppQt.Data!AQ93,(AppQt.Data!AQ93*ozton*AppQt.Data!AQ$7)/1000000),"-")</f>
        <v>10.313856683705513</v>
      </c>
      <c r="AV27" s="87">
        <f>IFERROR(IF($B$2="Tonnes",AppQt.Data!AR93,(AppQt.Data!AR93*ozton*AppQt.Data!AR$7)/1000000),"-")</f>
        <v>11.490420526641024</v>
      </c>
      <c r="AW27" s="87">
        <f>IFERROR(IF($B$2="Tonnes",AppQt.Data!AS93,(AppQt.Data!AS93*ozton*AppQt.Data!AS$7)/1000000),"-")</f>
        <v>10.071978377549296</v>
      </c>
      <c r="AX27" s="87">
        <f>IFERROR(IF($B$2="Tonnes",AppQt.Data!AT93,(AppQt.Data!AT93*ozton*AppQt.Data!AT$7)/1000000),"-")</f>
        <v>9.9509969850689082</v>
      </c>
      <c r="AY27" s="87">
        <f>IFERROR(IF($B$2="Tonnes",AppQt.Data!AU93,(AppQt.Data!AU93*ozton*AppQt.Data!AU$7)/1000000),"-")</f>
        <v>7.2001119308720263</v>
      </c>
      <c r="AZ27" s="87">
        <f>IFERROR(IF($B$2="Tonnes",AppQt.Data!AV93,(AppQt.Data!AV93*ozton*AppQt.Data!AV$7)/1000000),"-")</f>
        <v>9.1797039118485344</v>
      </c>
      <c r="BA27" s="87">
        <f>IFERROR(IF($B$2="Tonnes",AppQt.Data!AW93,(AppQt.Data!AW93*ozton*AppQt.Data!AW$7)/1000000),"-")</f>
        <v>9.5895029225460213</v>
      </c>
      <c r="BB27" s="87">
        <f>IFERROR(IF($B$2="Tonnes",AppQt.Data!AX93,(AppQt.Data!AX93*ozton*AppQt.Data!AX$7)/1000000),"-")</f>
        <v>9.6566999956536179</v>
      </c>
      <c r="BC27" s="87">
        <f>IFERROR(IF($B$2="Tonnes",AppQt.Data!AY93,(AppQt.Data!AY93*ozton*AppQt.Data!AY$7)/1000000),"-")</f>
        <v>8.3681469705567828</v>
      </c>
      <c r="BD27" s="87">
        <f>IFERROR(IF($B$2="Tonnes",AppQt.Data!AZ93,(AppQt.Data!AZ93*ozton*AppQt.Data!AZ$7)/1000000),"-")</f>
        <v>9.1123840702448344</v>
      </c>
      <c r="BE27" s="87">
        <f>IFERROR(IF($B$2="Tonnes",AppQt.Data!BA93,(AppQt.Data!BA93*ozton*AppQt.Data!BA$7)/1000000),"-")</f>
        <v>8.6090968864217707</v>
      </c>
      <c r="BF27" s="87">
        <f>IFERROR(IF($B$2="Tonnes",AppQt.Data!BB93,(AppQt.Data!BB93*ozton*AppQt.Data!BB$7)/1000000),"-")</f>
        <v>3.9614344278168492</v>
      </c>
      <c r="BG27" s="87">
        <f>IFERROR(IF($B$2="Tonnes",AppQt.Data!BC93,(AppQt.Data!BC93*ozton*AppQt.Data!BC$7)/1000000),"-")</f>
        <v>6.6014656822344335</v>
      </c>
      <c r="BH27" s="87">
        <f>IFERROR(IF($B$2="Tonnes",AppQt.Data!BD93,(AppQt.Data!BD93*ozton*AppQt.Data!BD$7)/1000000),"-")</f>
        <v>6.8042735049999985</v>
      </c>
      <c r="BI27" s="88" t="str">
        <f t="shared" si="3"/>
        <v>▼</v>
      </c>
      <c r="BJ27" s="129">
        <f t="shared" si="1"/>
        <v>-25.329381942774287</v>
      </c>
    </row>
    <row r="28" spans="1:62" ht="13.8">
      <c r="A28" s="50"/>
      <c r="B28" s="86" t="s">
        <v>84</v>
      </c>
      <c r="C28" s="87">
        <f>IFERROR(IF($B$2="Tonnes",AppAn.Data!L69,(AppAn.Data!L69*ozton*AppAn.Data!L$6)/1000000),"-")</f>
        <v>60.331146228484116</v>
      </c>
      <c r="D28" s="87">
        <f>IFERROR(IF($B$2="Tonnes",AppAn.Data!M69,(AppAn.Data!M69*ozton*AppAn.Data!M$6)/1000000),"-")</f>
        <v>64.351035548686241</v>
      </c>
      <c r="E28" s="87">
        <f>IFERROR(IF($B$2="Tonnes",AppAn.Data!N69,(AppAn.Data!N69*ozton*AppAn.Data!N$6)/1000000),"-")</f>
        <v>67.656104525862048</v>
      </c>
      <c r="F28" s="87">
        <f>IFERROR(IF($B$2="Tonnes",AppAn.Data!O69,(AppAn.Data!O69*ozton*AppAn.Data!O$6)/1000000),"-")</f>
        <v>79.704222187499994</v>
      </c>
      <c r="G28" s="87">
        <f>IFERROR(IF($B$2="Tonnes",AppAn.Data!P69,(AppAn.Data!P69*ozton*AppAn.Data!P$6)/1000000),"-")</f>
        <v>67.58962111755568</v>
      </c>
      <c r="H28" s="87">
        <f>IFERROR(IF($B$2="Tonnes",AppAn.Data!Q69,(AppAn.Data!Q69*ozton*AppAn.Data!Q$6)/1000000),"-")</f>
        <v>43.148042150967115</v>
      </c>
      <c r="I28" s="87">
        <f>IFERROR(IF($B$2="Tonnes",AppAn.Data!R69,(AppAn.Data!R69*ozton*AppAn.Data!R$6)/1000000),"-")</f>
        <v>38.313456520722795</v>
      </c>
      <c r="J28" s="87">
        <f>IFERROR(IF($B$2="Tonnes",AppAn.Data!S69,(AppAn.Data!S69*ozton*AppAn.Data!S$6)/1000000),"-")</f>
        <v>39.808478910012425</v>
      </c>
      <c r="K28" s="87">
        <f>IFERROR(IF($B$2="Tonnes",AppAn.Data!T69,(AppAn.Data!T69*ozton*AppAn.Data!T$6)/1000000),"-")</f>
        <v>42.969371167437615</v>
      </c>
      <c r="L28" s="87">
        <f>IFERROR(IF($B$2="Tonnes",AppAn.Data!U69,(AppAn.Data!U69*ozton*AppAn.Data!U$6)/1000000),"-")</f>
        <v>44.450751344758203</v>
      </c>
      <c r="M28" s="87">
        <f>IFERROR(IF($B$2="Tonnes",AppAn.Data!V69,(AppAn.Data!V69*ozton*AppAn.Data!V$6)/1000000),"-")</f>
        <v>33.284620996905673</v>
      </c>
      <c r="N28" s="88" t="str">
        <f t="shared" si="2"/>
        <v>▼</v>
      </c>
      <c r="O28" s="129">
        <f t="shared" si="0"/>
        <v>-25.120228590172712</v>
      </c>
      <c r="P28" s="50"/>
      <c r="Q28" s="87">
        <f>IFERROR(IF($B$2="Tonnes",AppQt.Data!M94,(AppQt.Data!M94*ozton*AppQt.Data!M$7)/1000000),"-")</f>
        <v>14.218584660319307</v>
      </c>
      <c r="R28" s="87">
        <f>IFERROR(IF($B$2="Tonnes",AppQt.Data!N94,(AppQt.Data!N94*ozton*AppQt.Data!N$7)/1000000),"-")</f>
        <v>15.340048634209213</v>
      </c>
      <c r="S28" s="87">
        <f>IFERROR(IF($B$2="Tonnes",AppQt.Data!O94,(AppQt.Data!O94*ozton*AppQt.Data!O$7)/1000000),"-")</f>
        <v>13.683515969046233</v>
      </c>
      <c r="T28" s="87">
        <f>IFERROR(IF($B$2="Tonnes",AppQt.Data!P94,(AppQt.Data!P94*ozton*AppQt.Data!P$7)/1000000),"-")</f>
        <v>17.088996964909363</v>
      </c>
      <c r="U28" s="87">
        <f>IFERROR(IF($B$2="Tonnes",AppQt.Data!Q94,(AppQt.Data!Q94*ozton*AppQt.Data!Q$7)/1000000),"-")</f>
        <v>14.938562596599692</v>
      </c>
      <c r="V28" s="87">
        <f>IFERROR(IF($B$2="Tonnes",AppQt.Data!R94,(AppQt.Data!R94*ozton*AppQt.Data!R$7)/1000000),"-")</f>
        <v>15.324309119010818</v>
      </c>
      <c r="W28" s="87">
        <f>IFERROR(IF($B$2="Tonnes",AppQt.Data!S94,(AppQt.Data!S94*ozton*AppQt.Data!S$7)/1000000),"-")</f>
        <v>15.70940030911901</v>
      </c>
      <c r="X28" s="87">
        <f>IFERROR(IF($B$2="Tonnes",AppQt.Data!T94,(AppQt.Data!T94*ozton*AppQt.Data!T$7)/1000000),"-")</f>
        <v>18.378763523956721</v>
      </c>
      <c r="Y28" s="87">
        <f>IFERROR(IF($B$2="Tonnes",AppQt.Data!U94,(AppQt.Data!U94*ozton*AppQt.Data!U$7)/1000000),"-")</f>
        <v>16.303195043103447</v>
      </c>
      <c r="Z28" s="87">
        <f>IFERROR(IF($B$2="Tonnes",AppQt.Data!V94,(AppQt.Data!V94*ozton*AppQt.Data!V$7)/1000000),"-")</f>
        <v>15.38286637931034</v>
      </c>
      <c r="AA28" s="87">
        <f>IFERROR(IF($B$2="Tonnes",AppQt.Data!W94,(AppQt.Data!W94*ozton*AppQt.Data!W$7)/1000000),"-")</f>
        <v>16.70049568965517</v>
      </c>
      <c r="AB28" s="87">
        <f>IFERROR(IF($B$2="Tonnes",AppQt.Data!X94,(AppQt.Data!X94*ozton*AppQt.Data!X$7)/1000000),"-")</f>
        <v>19.269547413793099</v>
      </c>
      <c r="AC28" s="87">
        <f>IFERROR(IF($B$2="Tonnes",AppQt.Data!Y94,(AppQt.Data!Y94*ozton*AppQt.Data!Y$7)/1000000),"-")</f>
        <v>17.841102812499997</v>
      </c>
      <c r="AD28" s="87">
        <f>IFERROR(IF($B$2="Tonnes",AppQt.Data!Z94,(AppQt.Data!Z94*ozton*AppQt.Data!Z$7)/1000000),"-")</f>
        <v>18.236422499999996</v>
      </c>
      <c r="AE28" s="87">
        <f>IFERROR(IF($B$2="Tonnes",AppQt.Data!AA94,(AppQt.Data!AA94*ozton*AppQt.Data!AA$7)/1000000),"-")</f>
        <v>21.349296874999997</v>
      </c>
      <c r="AF28" s="87">
        <f>IFERROR(IF($B$2="Tonnes",AppQt.Data!AB94,(AppQt.Data!AB94*ozton*AppQt.Data!AB$7)/1000000),"-")</f>
        <v>22.277399999999997</v>
      </c>
      <c r="AG28" s="87">
        <f>IFERROR(IF($B$2="Tonnes",AppQt.Data!AC94,(AppQt.Data!AC94*ozton*AppQt.Data!AC$7)/1000000),"-")</f>
        <v>19.555531233522224</v>
      </c>
      <c r="AH28" s="87">
        <f>IFERROR(IF($B$2="Tonnes",AppQt.Data!AD94,(AppQt.Data!AD94*ozton*AppQt.Data!AD$7)/1000000),"-")</f>
        <v>16.993050041101519</v>
      </c>
      <c r="AI28" s="87">
        <f>IFERROR(IF($B$2="Tonnes",AppQt.Data!AE94,(AppQt.Data!AE94*ozton*AppQt.Data!AE$7)/1000000),"-")</f>
        <v>16.820729842931936</v>
      </c>
      <c r="AJ28" s="87">
        <f>IFERROR(IF($B$2="Tonnes",AppQt.Data!AF94,(AppQt.Data!AF94*ozton*AppQt.Data!AF$7)/1000000),"-")</f>
        <v>14.220309999999998</v>
      </c>
      <c r="AK28" s="87">
        <f>IFERROR(IF($B$2="Tonnes",AppQt.Data!AG94,(AppQt.Data!AG94*ozton*AppQt.Data!AG$7)/1000000),"-")</f>
        <v>11.932608251807739</v>
      </c>
      <c r="AL28" s="87">
        <f>IFERROR(IF($B$2="Tonnes",AppQt.Data!AH94,(AppQt.Data!AH94*ozton*AppQt.Data!AH$7)/1000000),"-")</f>
        <v>8.9049784217016033</v>
      </c>
      <c r="AM28" s="87">
        <f>IFERROR(IF($B$2="Tonnes",AppQt.Data!AI94,(AppQt.Data!AI94*ozton*AppQt.Data!AI$7)/1000000),"-")</f>
        <v>13.382515183246072</v>
      </c>
      <c r="AN28" s="87">
        <f>IFERROR(IF($B$2="Tonnes",AppQt.Data!AJ94,(AppQt.Data!AJ94*ozton*AppQt.Data!AJ$7)/1000000),"-")</f>
        <v>8.9279402942117017</v>
      </c>
      <c r="AO28" s="87">
        <f>IFERROR(IF($B$2="Tonnes",AppQt.Data!AK94,(AppQt.Data!AK94*ozton*AppQt.Data!AK$7)/1000000),"-")</f>
        <v>9.7801463207145876</v>
      </c>
      <c r="AP28" s="87">
        <f>IFERROR(IF($B$2="Tonnes",AppQt.Data!AL94,(AppQt.Data!AL94*ozton*AppQt.Data!AL$7)/1000000),"-")</f>
        <v>8.6934140156185791</v>
      </c>
      <c r="AQ28" s="87">
        <f>IFERROR(IF($B$2="Tonnes",AppQt.Data!AM94,(AppQt.Data!AM94*ozton*AppQt.Data!AM$7)/1000000),"-")</f>
        <v>9.6532502617801033</v>
      </c>
      <c r="AR28" s="87">
        <f>IFERROR(IF($B$2="Tonnes",AppQt.Data!AN94,(AppQt.Data!AN94*ozton*AppQt.Data!AN$7)/1000000),"-")</f>
        <v>10.186645922609529</v>
      </c>
      <c r="AS28" s="87">
        <f>IFERROR(IF($B$2="Tonnes",AppQt.Data!AO94,(AppQt.Data!AO94*ozton*AppQt.Data!AO$7)/1000000),"-")</f>
        <v>9.4215226286686509</v>
      </c>
      <c r="AT28" s="87">
        <f>IFERROR(IF($B$2="Tonnes",AppQt.Data!AP94,(AppQt.Data!AP94*ozton*AppQt.Data!AP$7)/1000000),"-")</f>
        <v>8.1359131113851202</v>
      </c>
      <c r="AU28" s="87">
        <f>IFERROR(IF($B$2="Tonnes",AppQt.Data!AQ94,(AppQt.Data!AQ94*ozton*AppQt.Data!AQ$7)/1000000),"-")</f>
        <v>10.607068062827222</v>
      </c>
      <c r="AV28" s="87">
        <f>IFERROR(IF($B$2="Tonnes",AppQt.Data!AR94,(AppQt.Data!AR94*ozton*AppQt.Data!AR$7)/1000000),"-")</f>
        <v>11.643975107131434</v>
      </c>
      <c r="AW28" s="87">
        <f>IFERROR(IF($B$2="Tonnes",AppQt.Data!AS94,(AppQt.Data!AS94*ozton*AppQt.Data!AS$7)/1000000),"-")</f>
        <v>10.072598760102085</v>
      </c>
      <c r="AX28" s="87">
        <f>IFERROR(IF($B$2="Tonnes",AppQt.Data!AT94,(AppQt.Data!AT94*ozton*AppQt.Data!AT$7)/1000000),"-")</f>
        <v>8.8795044225236328</v>
      </c>
      <c r="AY28" s="87">
        <f>IFERROR(IF($B$2="Tonnes",AppQt.Data!AU94,(AppQt.Data!AU94*ozton*AppQt.Data!AU$7)/1000000),"-")</f>
        <v>11.477774869109945</v>
      </c>
      <c r="AZ28" s="87">
        <f>IFERROR(IF($B$2="Tonnes",AppQt.Data!AV94,(AppQt.Data!AV94*ozton*AppQt.Data!AV$7)/1000000),"-")</f>
        <v>12.53949311570195</v>
      </c>
      <c r="BA28" s="87">
        <f>IFERROR(IF($B$2="Tonnes",AppQt.Data!AW94,(AppQt.Data!AW94*ozton*AppQt.Data!AW$7)/1000000),"-")</f>
        <v>10.506502710506167</v>
      </c>
      <c r="BB28" s="87">
        <f>IFERROR(IF($B$2="Tonnes",AppQt.Data!AX94,(AppQt.Data!AX94*ozton*AppQt.Data!AX$7)/1000000),"-")</f>
        <v>9.1816845994245782</v>
      </c>
      <c r="BC28" s="87">
        <f>IFERROR(IF($B$2="Tonnes",AppQt.Data!AY94,(AppQt.Data!AY94*ozton*AppQt.Data!AY$7)/1000000),"-")</f>
        <v>11.799886125654448</v>
      </c>
      <c r="BD28" s="87">
        <f>IFERROR(IF($B$2="Tonnes",AppQt.Data!AZ94,(AppQt.Data!AZ94*ozton*AppQt.Data!AZ$7)/1000000),"-")</f>
        <v>12.96267790917301</v>
      </c>
      <c r="BE28" s="87">
        <f>IFERROR(IF($B$2="Tonnes",AppQt.Data!BA94,(AppQt.Data!BA94*ozton*AppQt.Data!BA$7)/1000000),"-")</f>
        <v>9.5728024394555522</v>
      </c>
      <c r="BF28" s="87">
        <f>IFERROR(IF($B$2="Tonnes",AppQt.Data!BB94,(AppQt.Data!BB94*ozton*AppQt.Data!BB$7)/1000000),"-")</f>
        <v>3.638923839769832</v>
      </c>
      <c r="BG28" s="87">
        <f>IFERROR(IF($B$2="Tonnes",AppQt.Data!BC94,(AppQt.Data!BC94*ozton*AppQt.Data!BC$7)/1000000),"-")</f>
        <v>9.4520345994245787</v>
      </c>
      <c r="BH28" s="87">
        <f>IFERROR(IF($B$2="Tonnes",AppQt.Data!BD94,(AppQt.Data!BD94*ozton*AppQt.Data!BD$7)/1000000),"-")</f>
        <v>10.620860118255708</v>
      </c>
      <c r="BI28" s="88" t="str">
        <f t="shared" si="3"/>
        <v>▼</v>
      </c>
      <c r="BJ28" s="129">
        <f t="shared" si="1"/>
        <v>-18.065848795487849</v>
      </c>
    </row>
    <row r="29" spans="1:62" ht="13.8">
      <c r="A29" s="50"/>
      <c r="B29" s="92" t="s">
        <v>86</v>
      </c>
      <c r="C29" s="87">
        <f>IFERROR(IF($B$2="Tonnes",AppAn.Data!L70,(AppAn.Data!L70*ozton*AppAn.Data!L$6)/1000000),"-")</f>
        <v>190.58860359519966</v>
      </c>
      <c r="D29" s="87">
        <f>IFERROR(IF($B$2="Tonnes",AppAn.Data!M70,(AppAn.Data!M70*ozton*AppAn.Data!M$6)/1000000),"-")</f>
        <v>174.42852414569461</v>
      </c>
      <c r="E29" s="87">
        <f>IFERROR(IF($B$2="Tonnes",AppAn.Data!N70,(AppAn.Data!N70*ozton*AppAn.Data!N$6)/1000000),"-")</f>
        <v>162.56919588373586</v>
      </c>
      <c r="F29" s="87">
        <f>IFERROR(IF($B$2="Tonnes",AppAn.Data!O70,(AppAn.Data!O70*ozton*AppAn.Data!O$6)/1000000),"-")</f>
        <v>165.81123120076154</v>
      </c>
      <c r="G29" s="87">
        <f>IFERROR(IF($B$2="Tonnes",AppAn.Data!P70,(AppAn.Data!P70*ozton*AppAn.Data!P$6)/1000000),"-")</f>
        <v>168.51811069050964</v>
      </c>
      <c r="H29" s="87">
        <f>IFERROR(IF($B$2="Tonnes",AppAn.Data!Q70,(AppAn.Data!Q70*ozton*AppAn.Data!Q$6)/1000000),"-")</f>
        <v>170.27115734648672</v>
      </c>
      <c r="I29" s="87">
        <f>IFERROR(IF($B$2="Tonnes",AppAn.Data!R70,(AppAn.Data!R70*ozton*AppAn.Data!R$6)/1000000),"-")</f>
        <v>167.45061075910041</v>
      </c>
      <c r="J29" s="87">
        <f>IFERROR(IF($B$2="Tonnes",AppAn.Data!S70,(AppAn.Data!S70*ozton*AppAn.Data!S$6)/1000000),"-")</f>
        <v>173.53997617116286</v>
      </c>
      <c r="K29" s="87">
        <f>IFERROR(IF($B$2="Tonnes",AppAn.Data!T70,(AppAn.Data!T70*ozton*AppAn.Data!T$6)/1000000),"-")</f>
        <v>178.67611265666844</v>
      </c>
      <c r="L29" s="87">
        <f>IFERROR(IF($B$2="Tonnes",AppAn.Data!U70,(AppAn.Data!U70*ozton*AppAn.Data!U$6)/1000000),"-")</f>
        <v>180.93354373935537</v>
      </c>
      <c r="M29" s="87">
        <f>IFERROR(IF($B$2="Tonnes",AppAn.Data!V70,(AppAn.Data!V70*ozton*AppAn.Data!V$6)/1000000),"-")</f>
        <v>158.65500266079283</v>
      </c>
      <c r="N29" s="88" t="str">
        <f t="shared" si="2"/>
        <v>▼</v>
      </c>
      <c r="O29" s="129">
        <f t="shared" si="0"/>
        <v>-12.313107132116963</v>
      </c>
      <c r="P29" s="50"/>
      <c r="Q29" s="87">
        <f>IFERROR(IF($B$2="Tonnes",AppQt.Data!M95,(AppQt.Data!M95*ozton*AppQt.Data!M$7)/1000000),"-")</f>
        <v>34.700858197985198</v>
      </c>
      <c r="R29" s="87">
        <f>IFERROR(IF($B$2="Tonnes",AppQt.Data!N95,(AppQt.Data!N95*ozton*AppQt.Data!N$7)/1000000),"-")</f>
        <v>42.034664368595386</v>
      </c>
      <c r="S29" s="87">
        <f>IFERROR(IF($B$2="Tonnes",AppQt.Data!O95,(AppQt.Data!O95*ozton*AppQt.Data!O$7)/1000000),"-")</f>
        <v>44.985466926840495</v>
      </c>
      <c r="T29" s="87">
        <f>IFERROR(IF($B$2="Tonnes",AppQt.Data!P95,(AppQt.Data!P95*ozton*AppQt.Data!P$7)/1000000),"-")</f>
        <v>68.867614101778571</v>
      </c>
      <c r="U29" s="87">
        <f>IFERROR(IF($B$2="Tonnes",AppQt.Data!Q95,(AppQt.Data!Q95*ozton*AppQt.Data!Q$7)/1000000),"-")</f>
        <v>31.152547680883774</v>
      </c>
      <c r="V29" s="87">
        <f>IFERROR(IF($B$2="Tonnes",AppQt.Data!R95,(AppQt.Data!R95*ozton*AppQt.Data!R$7)/1000000),"-")</f>
        <v>38.983193645512245</v>
      </c>
      <c r="W29" s="87">
        <f>IFERROR(IF($B$2="Tonnes",AppQt.Data!S95,(AppQt.Data!S95*ozton*AppQt.Data!S$7)/1000000),"-")</f>
        <v>42.200945373420751</v>
      </c>
      <c r="X29" s="87">
        <f>IFERROR(IF($B$2="Tonnes",AppQt.Data!T95,(AppQt.Data!T95*ozton*AppQt.Data!T$7)/1000000),"-")</f>
        <v>62.091837445877829</v>
      </c>
      <c r="Y29" s="87">
        <f>IFERROR(IF($B$2="Tonnes",AppQt.Data!U95,(AppQt.Data!U95*ozton*AppQt.Data!U$7)/1000000),"-")</f>
        <v>28.274691771067754</v>
      </c>
      <c r="Z29" s="87">
        <f>IFERROR(IF($B$2="Tonnes",AppQt.Data!V95,(AppQt.Data!V95*ozton*AppQt.Data!V$7)/1000000),"-")</f>
        <v>35.940265735093249</v>
      </c>
      <c r="AA29" s="87">
        <f>IFERROR(IF($B$2="Tonnes",AppQt.Data!W95,(AppQt.Data!W95*ozton*AppQt.Data!W$7)/1000000),"-")</f>
        <v>40.865445745588303</v>
      </c>
      <c r="AB29" s="87">
        <f>IFERROR(IF($B$2="Tonnes",AppQt.Data!X95,(AppQt.Data!X95*ozton*AppQt.Data!X$7)/1000000),"-")</f>
        <v>57.488792631986577</v>
      </c>
      <c r="AC29" s="87">
        <f>IFERROR(IF($B$2="Tonnes",AppQt.Data!Y95,(AppQt.Data!Y95*ozton*AppQt.Data!Y$7)/1000000),"-")</f>
        <v>31.365997981864865</v>
      </c>
      <c r="AD29" s="87">
        <f>IFERROR(IF($B$2="Tonnes",AppQt.Data!Z95,(AppQt.Data!Z95*ozton*AppQt.Data!Z$7)/1000000),"-")</f>
        <v>36.638810002765425</v>
      </c>
      <c r="AE29" s="87">
        <f>IFERROR(IF($B$2="Tonnes",AppQt.Data!AA95,(AppQt.Data!AA95*ozton*AppQt.Data!AA$7)/1000000),"-")</f>
        <v>37.888416598875139</v>
      </c>
      <c r="AF29" s="87">
        <f>IFERROR(IF($B$2="Tonnes",AppQt.Data!AB95,(AppQt.Data!AB95*ozton*AppQt.Data!AB$7)/1000000),"-")</f>
        <v>59.91800661725609</v>
      </c>
      <c r="AG29" s="87">
        <f>IFERROR(IF($B$2="Tonnes",AppQt.Data!AC95,(AppQt.Data!AC95*ozton*AppQt.Data!AC$7)/1000000),"-")</f>
        <v>32.160869465722094</v>
      </c>
      <c r="AH29" s="87">
        <f>IFERROR(IF($B$2="Tonnes",AppQt.Data!AD95,(AppQt.Data!AD95*ozton*AppQt.Data!AD$7)/1000000),"-")</f>
        <v>38.603734554232389</v>
      </c>
      <c r="AI29" s="87">
        <f>IFERROR(IF($B$2="Tonnes",AppQt.Data!AE95,(AppQt.Data!AE95*ozton*AppQt.Data!AE$7)/1000000),"-")</f>
        <v>38.239795975991868</v>
      </c>
      <c r="AJ29" s="87">
        <f>IFERROR(IF($B$2="Tonnes",AppQt.Data!AF95,(AppQt.Data!AF95*ozton*AppQt.Data!AF$7)/1000000),"-")</f>
        <v>59.513710694563301</v>
      </c>
      <c r="AK29" s="87">
        <f>IFERROR(IF($B$2="Tonnes",AppQt.Data!AG95,(AppQt.Data!AG95*ozton*AppQt.Data!AG$7)/1000000),"-")</f>
        <v>32.729201815646569</v>
      </c>
      <c r="AL29" s="87">
        <f>IFERROR(IF($B$2="Tonnes",AppQt.Data!AH95,(AppQt.Data!AH95*ozton*AppQt.Data!AH$7)/1000000),"-")</f>
        <v>39.048085439643394</v>
      </c>
      <c r="AM29" s="87">
        <f>IFERROR(IF($B$2="Tonnes",AppQt.Data!AI95,(AppQt.Data!AI95*ozton*AppQt.Data!AI$7)/1000000),"-")</f>
        <v>38.157801717973676</v>
      </c>
      <c r="AN29" s="87">
        <f>IFERROR(IF($B$2="Tonnes",AppQt.Data!AJ95,(AppQt.Data!AJ95*ozton*AppQt.Data!AJ$7)/1000000),"-")</f>
        <v>60.336068373223071</v>
      </c>
      <c r="AO29" s="87">
        <f>IFERROR(IF($B$2="Tonnes",AppQt.Data!AK95,(AppQt.Data!AK95*ozton*AppQt.Data!AK$7)/1000000),"-")</f>
        <v>32.421764309475968</v>
      </c>
      <c r="AP29" s="87">
        <f>IFERROR(IF($B$2="Tonnes",AppQt.Data!AL95,(AppQt.Data!AL95*ozton*AppQt.Data!AL$7)/1000000),"-")</f>
        <v>38.514105941934375</v>
      </c>
      <c r="AQ29" s="87">
        <f>IFERROR(IF($B$2="Tonnes",AppQt.Data!AM95,(AppQt.Data!AM95*ozton*AppQt.Data!AM$7)/1000000),"-")</f>
        <v>37.315125024716131</v>
      </c>
      <c r="AR29" s="87">
        <f>IFERROR(IF($B$2="Tonnes",AppQt.Data!AN95,(AppQt.Data!AN95*ozton*AppQt.Data!AN$7)/1000000),"-")</f>
        <v>59.19961548297394</v>
      </c>
      <c r="AS29" s="87">
        <f>IFERROR(IF($B$2="Tonnes",AppQt.Data!AO95,(AppQt.Data!AO95*ozton*AppQt.Data!AO$7)/1000000),"-")</f>
        <v>32.999519363161902</v>
      </c>
      <c r="AT29" s="87">
        <f>IFERROR(IF($B$2="Tonnes",AppQt.Data!AP95,(AppQt.Data!AP95*ozton*AppQt.Data!AP$7)/1000000),"-")</f>
        <v>39.845462040868398</v>
      </c>
      <c r="AU29" s="87">
        <f>IFERROR(IF($B$2="Tonnes",AppQt.Data!AQ95,(AppQt.Data!AQ95*ozton*AppQt.Data!AQ$7)/1000000),"-")</f>
        <v>38.821640565192581</v>
      </c>
      <c r="AV29" s="87">
        <f>IFERROR(IF($B$2="Tonnes",AppQt.Data!AR95,(AppQt.Data!AR95*ozton*AppQt.Data!AR$7)/1000000),"-")</f>
        <v>61.873354201939989</v>
      </c>
      <c r="AW29" s="87">
        <f>IFERROR(IF($B$2="Tonnes",AppQt.Data!AS95,(AppQt.Data!AS95*ozton*AppQt.Data!AS$7)/1000000),"-")</f>
        <v>34.117941307522635</v>
      </c>
      <c r="AX29" s="87">
        <f>IFERROR(IF($B$2="Tonnes",AppQt.Data!AT95,(AppQt.Data!AT95*ozton*AppQt.Data!AT$7)/1000000),"-")</f>
        <v>41.280559756838485</v>
      </c>
      <c r="AY29" s="87">
        <f>IFERROR(IF($B$2="Tonnes",AppQt.Data!AU95,(AppQt.Data!AU95*ozton*AppQt.Data!AU$7)/1000000),"-")</f>
        <v>40.106053417100505</v>
      </c>
      <c r="AZ29" s="87">
        <f>IFERROR(IF($B$2="Tonnes",AppQt.Data!AV95,(AppQt.Data!AV95*ozton*AppQt.Data!AV$7)/1000000),"-")</f>
        <v>63.171558175206769</v>
      </c>
      <c r="BA29" s="87">
        <f>IFERROR(IF($B$2="Tonnes",AppQt.Data!AW95,(AppQt.Data!AW95*ozton*AppQt.Data!AW$7)/1000000),"-")</f>
        <v>34.38699498490125</v>
      </c>
      <c r="BB29" s="87">
        <f>IFERROR(IF($B$2="Tonnes",AppQt.Data!AX95,(AppQt.Data!AX95*ozton*AppQt.Data!AX$7)/1000000),"-")</f>
        <v>41.472521198618772</v>
      </c>
      <c r="BC29" s="87">
        <f>IFERROR(IF($B$2="Tonnes",AppQt.Data!AY95,(AppQt.Data!AY95*ozton*AppQt.Data!AY$7)/1000000),"-")</f>
        <v>40.733097694187414</v>
      </c>
      <c r="BD29" s="87">
        <f>IFERROR(IF($B$2="Tonnes",AppQt.Data!AZ95,(AppQt.Data!AZ95*ozton*AppQt.Data!AZ$7)/1000000),"-")</f>
        <v>64.340929861647979</v>
      </c>
      <c r="BE29" s="87">
        <f>IFERROR(IF($B$2="Tonnes",AppQt.Data!BA95,(AppQt.Data!BA95*ozton*AppQt.Data!BA$7)/1000000),"-")</f>
        <v>32.238625687166063</v>
      </c>
      <c r="BF29" s="87">
        <f>IFERROR(IF($B$2="Tonnes",AppQt.Data!BB95,(AppQt.Data!BB95*ozton*AppQt.Data!BB$7)/1000000),"-")</f>
        <v>27.157885727080703</v>
      </c>
      <c r="BG29" s="87">
        <f>IFERROR(IF($B$2="Tonnes",AppQt.Data!BC95,(AppQt.Data!BC95*ozton*AppQt.Data!BC$7)/1000000),"-")</f>
        <v>36.737838337545277</v>
      </c>
      <c r="BH29" s="87">
        <f>IFERROR(IF($B$2="Tonnes",AppQt.Data!BD95,(AppQt.Data!BD95*ozton*AppQt.Data!BD$7)/1000000),"-")</f>
        <v>62.520652909000788</v>
      </c>
      <c r="BI29" s="88" t="str">
        <f t="shared" si="3"/>
        <v>▼</v>
      </c>
      <c r="BJ29" s="129">
        <f t="shared" si="1"/>
        <v>-2.8291119767173467</v>
      </c>
    </row>
    <row r="30" spans="1:62" ht="13.8">
      <c r="A30" s="50"/>
      <c r="B30" s="94" t="s">
        <v>87</v>
      </c>
      <c r="C30" s="87">
        <f>IFERROR(IF($B$2="Tonnes",AppAn.Data!L71,(AppAn.Data!L71*ozton*AppAn.Data!L$6)/1000000),"-")</f>
        <v>122.33281211308571</v>
      </c>
      <c r="D30" s="87">
        <f>IFERROR(IF($B$2="Tonnes",AppAn.Data!M71,(AppAn.Data!M71*ozton*AppAn.Data!M$6)/1000000),"-")</f>
        <v>115.88160749906325</v>
      </c>
      <c r="E30" s="87">
        <f>IFERROR(IF($B$2="Tonnes",AppAn.Data!N71,(AppAn.Data!N71*ozton*AppAn.Data!N$6)/1000000),"-")</f>
        <v>107.05386929056775</v>
      </c>
      <c r="F30" s="87">
        <f>IFERROR(IF($B$2="Tonnes",AppAn.Data!O71,(AppAn.Data!O71*ozton*AppAn.Data!O$6)/1000000),"-")</f>
        <v>112.50252781914477</v>
      </c>
      <c r="G30" s="87">
        <f>IFERROR(IF($B$2="Tonnes",AppAn.Data!P71,(AppAn.Data!P71*ozton*AppAn.Data!P$6)/1000000),"-")</f>
        <v>116.55751744856846</v>
      </c>
      <c r="H30" s="87">
        <f>IFERROR(IF($B$2="Tonnes",AppAn.Data!Q71,(AppAn.Data!Q71*ozton*AppAn.Data!Q$6)/1000000),"-")</f>
        <v>119.49657516903576</v>
      </c>
      <c r="I30" s="87">
        <f>IFERROR(IF($B$2="Tonnes",AppAn.Data!R71,(AppAn.Data!R71*ozton*AppAn.Data!R$6)/1000000),"-")</f>
        <v>118.77624333553348</v>
      </c>
      <c r="J30" s="87">
        <f>IFERROR(IF($B$2="Tonnes",AppAn.Data!S71,(AppAn.Data!S71*ozton*AppAn.Data!S$6)/1000000),"-")</f>
        <v>123.65757419730505</v>
      </c>
      <c r="K30" s="87">
        <f>IFERROR(IF($B$2="Tonnes",AppAn.Data!T71,(AppAn.Data!T71*ozton*AppAn.Data!T$6)/1000000),"-")</f>
        <v>128.37651231462507</v>
      </c>
      <c r="L30" s="87">
        <f>IFERROR(IF($B$2="Tonnes",AppAn.Data!U71,(AppAn.Data!U71*ozton*AppAn.Data!U$6)/1000000),"-")</f>
        <v>131.1</v>
      </c>
      <c r="M30" s="87">
        <f>IFERROR(IF($B$2="Tonnes",AppAn.Data!V71,(AppAn.Data!V71*ozton*AppAn.Data!V$6)/1000000),"-")</f>
        <v>118.19999999999999</v>
      </c>
      <c r="N30" s="88" t="str">
        <f t="shared" si="2"/>
        <v>▼</v>
      </c>
      <c r="O30" s="129">
        <f t="shared" si="0"/>
        <v>-9.8398169336384456</v>
      </c>
      <c r="P30" s="50"/>
      <c r="Q30" s="87">
        <f>IFERROR(IF($B$2="Tonnes",AppQt.Data!M96,(AppQt.Data!M96*ozton*AppQt.Data!M$7)/1000000),"-")</f>
        <v>22.952142579583995</v>
      </c>
      <c r="R30" s="87">
        <f>IFERROR(IF($B$2="Tonnes",AppQt.Data!N96,(AppQt.Data!N96*ozton*AppQt.Data!N$7)/1000000),"-")</f>
        <v>23.883684919066102</v>
      </c>
      <c r="S30" s="87">
        <f>IFERROR(IF($B$2="Tonnes",AppQt.Data!O96,(AppQt.Data!O96*ozton*AppQt.Data!O$7)/1000000),"-")</f>
        <v>31.0699805039472</v>
      </c>
      <c r="T30" s="87">
        <f>IFERROR(IF($B$2="Tonnes",AppQt.Data!P96,(AppQt.Data!P96*ozton*AppQt.Data!P$7)/1000000),"-")</f>
        <v>44.427004110488411</v>
      </c>
      <c r="U30" s="87">
        <f>IFERROR(IF($B$2="Tonnes",AppQt.Data!Q96,(AppQt.Data!Q96*ozton*AppQt.Data!Q$7)/1000000),"-")</f>
        <v>21.073225243510961</v>
      </c>
      <c r="V30" s="87">
        <f>IFERROR(IF($B$2="Tonnes",AppQt.Data!R96,(AppQt.Data!R96*ozton*AppQt.Data!R$7)/1000000),"-")</f>
        <v>22.623572599017741</v>
      </c>
      <c r="W30" s="87">
        <f>IFERROR(IF($B$2="Tonnes",AppQt.Data!S96,(AppQt.Data!S96*ozton*AppQt.Data!S$7)/1000000),"-")</f>
        <v>30.248503001876735</v>
      </c>
      <c r="X30" s="87">
        <f>IFERROR(IF($B$2="Tonnes",AppQt.Data!T96,(AppQt.Data!T96*ozton*AppQt.Data!T$7)/1000000),"-")</f>
        <v>41.93630665465782</v>
      </c>
      <c r="Y30" s="87">
        <f>IFERROR(IF($B$2="Tonnes",AppQt.Data!U96,(AppQt.Data!U96*ozton*AppQt.Data!U$7)/1000000),"-")</f>
        <v>19.349981448600332</v>
      </c>
      <c r="Z30" s="87">
        <f>IFERROR(IF($B$2="Tonnes",AppQt.Data!V96,(AppQt.Data!V96*ozton*AppQt.Data!V$7)/1000000),"-")</f>
        <v>20.080228485150357</v>
      </c>
      <c r="AA30" s="87">
        <f>IFERROR(IF($B$2="Tonnes",AppQt.Data!W96,(AppQt.Data!W96*ozton*AppQt.Data!W$7)/1000000),"-")</f>
        <v>27.699744114312601</v>
      </c>
      <c r="AB30" s="87">
        <f>IFERROR(IF($B$2="Tonnes",AppQt.Data!X96,(AppQt.Data!X96*ozton*AppQt.Data!X$7)/1000000),"-")</f>
        <v>39.923915242504457</v>
      </c>
      <c r="AC30" s="87">
        <f>IFERROR(IF($B$2="Tonnes",AppQt.Data!Y96,(AppQt.Data!Y96*ozton*AppQt.Data!Y$7)/1000000),"-")</f>
        <v>20.650412482246804</v>
      </c>
      <c r="AD30" s="87">
        <f>IFERROR(IF($B$2="Tonnes",AppQt.Data!Z96,(AppQt.Data!Z96*ozton*AppQt.Data!Z$7)/1000000),"-")</f>
        <v>24.02891216612392</v>
      </c>
      <c r="AE30" s="87">
        <f>IFERROR(IF($B$2="Tonnes",AppQt.Data!AA96,(AppQt.Data!AA96*ozton*AppQt.Data!AA$7)/1000000),"-")</f>
        <v>25.306112486098371</v>
      </c>
      <c r="AF30" s="87">
        <f>IFERROR(IF($B$2="Tonnes",AppQt.Data!AB96,(AppQt.Data!AB96*ozton*AppQt.Data!AB$7)/1000000),"-")</f>
        <v>42.517090684675672</v>
      </c>
      <c r="AG30" s="87">
        <f>IFERROR(IF($B$2="Tonnes",AppQt.Data!AC96,(AppQt.Data!AC96*ozton*AppQt.Data!AC$7)/1000000),"-")</f>
        <v>21.519548340618961</v>
      </c>
      <c r="AH30" s="87">
        <f>IFERROR(IF($B$2="Tonnes",AppQt.Data!AD96,(AppQt.Data!AD96*ozton*AppQt.Data!AD$7)/1000000),"-")</f>
        <v>25.020066300968114</v>
      </c>
      <c r="AI30" s="87">
        <f>IFERROR(IF($B$2="Tonnes",AppQt.Data!AE96,(AppQt.Data!AE96*ozton*AppQt.Data!AE$7)/1000000),"-")</f>
        <v>26.214198059353905</v>
      </c>
      <c r="AJ30" s="87">
        <f>IFERROR(IF($B$2="Tonnes",AppQt.Data!AF96,(AppQt.Data!AF96*ozton*AppQt.Data!AF$7)/1000000),"-")</f>
        <v>43.803704747627471</v>
      </c>
      <c r="AK30" s="87">
        <f>IFERROR(IF($B$2="Tonnes",AppQt.Data!AG96,(AppQt.Data!AG96*ozton*AppQt.Data!AG$7)/1000000),"-")</f>
        <v>22.18532252786261</v>
      </c>
      <c r="AL30" s="87">
        <f>IFERROR(IF($B$2="Tonnes",AppQt.Data!AH96,(AppQt.Data!AH96*ozton*AppQt.Data!AH$7)/1000000),"-")</f>
        <v>25.640942375103112</v>
      </c>
      <c r="AM30" s="87">
        <f>IFERROR(IF($B$2="Tonnes",AppQt.Data!AI96,(AppQt.Data!AI96*ozton*AppQt.Data!AI$7)/1000000),"-")</f>
        <v>26.487241528878965</v>
      </c>
      <c r="AN30" s="87">
        <f>IFERROR(IF($B$2="Tonnes",AppQt.Data!AJ96,(AppQt.Data!AJ96*ozton*AppQt.Data!AJ$7)/1000000),"-")</f>
        <v>45.183068737191086</v>
      </c>
      <c r="AO30" s="87">
        <f>IFERROR(IF($B$2="Tonnes",AppQt.Data!AK96,(AppQt.Data!AK96*ozton*AppQt.Data!AK$7)/1000000),"-")</f>
        <v>22.300505544934758</v>
      </c>
      <c r="AP30" s="87">
        <f>IFERROR(IF($B$2="Tonnes",AppQt.Data!AL96,(AppQt.Data!AL96*ozton*AppQt.Data!AL$7)/1000000),"-")</f>
        <v>25.809369928834787</v>
      </c>
      <c r="AQ30" s="87">
        <f>IFERROR(IF($B$2="Tonnes",AppQt.Data!AM96,(AppQt.Data!AM96*ozton*AppQt.Data!AM$7)/1000000),"-")</f>
        <v>25.982192270429838</v>
      </c>
      <c r="AR30" s="87">
        <f>IFERROR(IF($B$2="Tonnes",AppQt.Data!AN96,(AppQt.Data!AN96*ozton*AppQt.Data!AN$7)/1000000),"-")</f>
        <v>44.684175591334103</v>
      </c>
      <c r="AS30" s="87">
        <f>IFERROR(IF($B$2="Tonnes",AppQt.Data!AO96,(AppQt.Data!AO96*ozton*AppQt.Data!AO$7)/1000000),"-")</f>
        <v>22.69649540872787</v>
      </c>
      <c r="AT30" s="87">
        <f>IFERROR(IF($B$2="Tonnes",AppQt.Data!AP96,(AppQt.Data!AP96*ozton*AppQt.Data!AP$7)/1000000),"-")</f>
        <v>26.824140999667058</v>
      </c>
      <c r="AU30" s="87">
        <f>IFERROR(IF($B$2="Tonnes",AppQt.Data!AQ96,(AppQt.Data!AQ96*ozton*AppQt.Data!AQ$7)/1000000),"-")</f>
        <v>27.196352073191967</v>
      </c>
      <c r="AV30" s="87">
        <f>IFERROR(IF($B$2="Tonnes",AppQt.Data!AR96,(AppQt.Data!AR96*ozton*AppQt.Data!AR$7)/1000000),"-")</f>
        <v>46.940585715718157</v>
      </c>
      <c r="AW30" s="87">
        <f>IFERROR(IF($B$2="Tonnes",AppQt.Data!AS96,(AppQt.Data!AS96*ozton*AppQt.Data!AS$7)/1000000),"-")</f>
        <v>23.675623507239361</v>
      </c>
      <c r="AX30" s="87">
        <f>IFERROR(IF($B$2="Tonnes",AppQt.Data!AT96,(AppQt.Data!AT96*ozton*AppQt.Data!AT$7)/1000000),"-")</f>
        <v>28.267218832858678</v>
      </c>
      <c r="AY30" s="87">
        <f>IFERROR(IF($B$2="Tonnes",AppQt.Data!AU96,(AppQt.Data!AU96*ozton*AppQt.Data!AU$7)/1000000),"-")</f>
        <v>28.287922101001438</v>
      </c>
      <c r="AZ30" s="87">
        <f>IFERROR(IF($B$2="Tonnes",AppQt.Data!AV96,(AppQt.Data!AV96*ozton*AppQt.Data!AV$7)/1000000),"-")</f>
        <v>48.145747873525579</v>
      </c>
      <c r="BA30" s="87">
        <f>IFERROR(IF($B$2="Tonnes",AppQt.Data!AW96,(AppQt.Data!AW96*ozton*AppQt.Data!AW$7)/1000000),"-")</f>
        <v>23.979999999999993</v>
      </c>
      <c r="BB30" s="87">
        <f>IFERROR(IF($B$2="Tonnes",AppQt.Data!AX96,(AppQt.Data!AX96*ozton*AppQt.Data!AX$7)/1000000),"-")</f>
        <v>28.669999999999998</v>
      </c>
      <c r="BC30" s="87">
        <f>IFERROR(IF($B$2="Tonnes",AppQt.Data!AY96,(AppQt.Data!AY96*ozton*AppQt.Data!AY$7)/1000000),"-")</f>
        <v>29.25</v>
      </c>
      <c r="BD30" s="87">
        <f>IFERROR(IF($B$2="Tonnes",AppQt.Data!AZ96,(AppQt.Data!AZ96*ozton*AppQt.Data!AZ$7)/1000000),"-")</f>
        <v>49.2</v>
      </c>
      <c r="BE30" s="87">
        <f>IFERROR(IF($B$2="Tonnes",AppQt.Data!BA96,(AppQt.Data!BA96*ozton*AppQt.Data!BA$7)/1000000),"-")</f>
        <v>22.799999999999997</v>
      </c>
      <c r="BF30" s="87">
        <f>IFERROR(IF($B$2="Tonnes",AppQt.Data!BB96,(AppQt.Data!BB96*ozton*AppQt.Data!BB$7)/1000000),"-")</f>
        <v>18.549999999999997</v>
      </c>
      <c r="BG30" s="87">
        <f>IFERROR(IF($B$2="Tonnes",AppQt.Data!BC96,(AppQt.Data!BC96*ozton*AppQt.Data!BC$7)/1000000),"-")</f>
        <v>28.169999999999995</v>
      </c>
      <c r="BH30" s="87">
        <f>IFERROR(IF($B$2="Tonnes",AppQt.Data!BD96,(AppQt.Data!BD96*ozton*AppQt.Data!BD$7)/1000000),"-")</f>
        <v>48.680000000000007</v>
      </c>
      <c r="BI30" s="88" t="str">
        <f t="shared" si="3"/>
        <v>▼</v>
      </c>
      <c r="BJ30" s="129">
        <f t="shared" si="1"/>
        <v>-1.0569105691056846</v>
      </c>
    </row>
    <row r="31" spans="1:62" ht="13.8">
      <c r="A31" s="50"/>
      <c r="B31" s="94" t="s">
        <v>88</v>
      </c>
      <c r="C31" s="87">
        <f>IFERROR(IF($B$2="Tonnes",AppAn.Data!L72,(AppAn.Data!L72*ozton*AppAn.Data!L$6)/1000000),"-")</f>
        <v>16.740439621901906</v>
      </c>
      <c r="D31" s="87">
        <f>IFERROR(IF($B$2="Tonnes",AppAn.Data!M72,(AppAn.Data!M72*ozton*AppAn.Data!M$6)/1000000),"-")</f>
        <v>14.611983590032867</v>
      </c>
      <c r="E31" s="87">
        <f>IFERROR(IF($B$2="Tonnes",AppAn.Data!N72,(AppAn.Data!N72*ozton*AppAn.Data!N$6)/1000000),"-")</f>
        <v>13.191312351935418</v>
      </c>
      <c r="F31" s="87">
        <f>IFERROR(IF($B$2="Tonnes",AppAn.Data!O72,(AppAn.Data!O72*ozton*AppAn.Data!O$6)/1000000),"-")</f>
        <v>13.198213964747957</v>
      </c>
      <c r="G31" s="87">
        <f>IFERROR(IF($B$2="Tonnes",AppAn.Data!P72,(AppAn.Data!P72*ozton*AppAn.Data!P$6)/1000000),"-")</f>
        <v>13.956399999999999</v>
      </c>
      <c r="H31" s="87">
        <f>IFERROR(IF($B$2="Tonnes",AppAn.Data!Q72,(AppAn.Data!Q72*ozton*AppAn.Data!Q$6)/1000000),"-")</f>
        <v>14.16685</v>
      </c>
      <c r="I31" s="87">
        <f>IFERROR(IF($B$2="Tonnes",AppAn.Data!R72,(AppAn.Data!R72*ozton*AppAn.Data!R$6)/1000000),"-")</f>
        <v>13.789429999999999</v>
      </c>
      <c r="J31" s="87">
        <f>IFERROR(IF($B$2="Tonnes",AppAn.Data!S72,(AppAn.Data!S72*ozton*AppAn.Data!S$6)/1000000),"-")</f>
        <v>14.116610000000001</v>
      </c>
      <c r="K31" s="87">
        <f>IFERROR(IF($B$2="Tonnes",AppAn.Data!T72,(AppAn.Data!T72*ozton*AppAn.Data!T$6)/1000000),"-")</f>
        <v>14.274000000000001</v>
      </c>
      <c r="L31" s="87">
        <f>IFERROR(IF($B$2="Tonnes",AppAn.Data!U72,(AppAn.Data!U72*ozton*AppAn.Data!U$6)/1000000),"-")</f>
        <v>14.443999999999999</v>
      </c>
      <c r="M31" s="87">
        <f>IFERROR(IF($B$2="Tonnes",AppAn.Data!V72,(AppAn.Data!V72*ozton*AppAn.Data!V$6)/1000000),"-")</f>
        <v>12.809000000000001</v>
      </c>
      <c r="N31" s="88" t="str">
        <f t="shared" si="2"/>
        <v>▼</v>
      </c>
      <c r="O31" s="129">
        <f t="shared" si="0"/>
        <v>-11.319579063971187</v>
      </c>
      <c r="P31" s="50"/>
      <c r="Q31" s="87">
        <f>IFERROR(IF($B$2="Tonnes",AppQt.Data!M97,(AppQt.Data!M97*ozton*AppQt.Data!M$7)/1000000),"-")</f>
        <v>2.8614456072876675</v>
      </c>
      <c r="R31" s="87">
        <f>IFERROR(IF($B$2="Tonnes",AppQt.Data!N97,(AppQt.Data!N97*ozton*AppQt.Data!N$7)/1000000),"-")</f>
        <v>4.477047203650959</v>
      </c>
      <c r="S31" s="87">
        <f>IFERROR(IF($B$2="Tonnes",AppQt.Data!O97,(AppQt.Data!O97*ozton*AppQt.Data!O$7)/1000000),"-")</f>
        <v>3.7435230306801563</v>
      </c>
      <c r="T31" s="87">
        <f>IFERROR(IF($B$2="Tonnes",AppQt.Data!P97,(AppQt.Data!P97*ozton*AppQt.Data!P$7)/1000000),"-")</f>
        <v>5.6584237802831217</v>
      </c>
      <c r="U31" s="87">
        <f>IFERROR(IF($B$2="Tonnes",AppQt.Data!Q97,(AppQt.Data!Q97*ozton*AppQt.Data!Q$7)/1000000),"-")</f>
        <v>2.5484860043987108</v>
      </c>
      <c r="V31" s="87">
        <f>IFERROR(IF($B$2="Tonnes",AppQt.Data!R97,(AppQt.Data!R97*ozton*AppQt.Data!R$7)/1000000),"-")</f>
        <v>3.8591231400386854</v>
      </c>
      <c r="W31" s="87">
        <f>IFERROR(IF($B$2="Tonnes",AppQt.Data!S97,(AppQt.Data!S97*ozton*AppQt.Data!S$7)/1000000),"-")</f>
        <v>3.2816339836480024</v>
      </c>
      <c r="X31" s="87">
        <f>IFERROR(IF($B$2="Tonnes",AppQt.Data!T97,(AppQt.Data!T97*ozton*AppQt.Data!T$7)/1000000),"-")</f>
        <v>4.9227404619474706</v>
      </c>
      <c r="Y31" s="87">
        <f>IFERROR(IF($B$2="Tonnes",AppQt.Data!U97,(AppQt.Data!U97*ozton*AppQt.Data!U$7)/1000000),"-")</f>
        <v>2.2768841856854132</v>
      </c>
      <c r="Z31" s="87">
        <f>IFERROR(IF($B$2="Tonnes",AppQt.Data!V97,(AppQt.Data!V97*ozton*AppQt.Data!V$7)/1000000),"-")</f>
        <v>3.5339930607460053</v>
      </c>
      <c r="AA31" s="87">
        <f>IFERROR(IF($B$2="Tonnes",AppQt.Data!W97,(AppQt.Data!W97*ozton*AppQt.Data!W$7)/1000000),"-")</f>
        <v>2.975288047166404</v>
      </c>
      <c r="AB31" s="87">
        <f>IFERROR(IF($B$2="Tonnes",AppQt.Data!X97,(AppQt.Data!X97*ozton*AppQt.Data!X$7)/1000000),"-")</f>
        <v>4.4051470583375956</v>
      </c>
      <c r="AC31" s="87">
        <f>IFERROR(IF($B$2="Tonnes",AppQt.Data!Y97,(AppQt.Data!Y97*ozton*AppQt.Data!Y$7)/1000000),"-")</f>
        <v>2.5583815693037097</v>
      </c>
      <c r="AD31" s="87">
        <f>IFERROR(IF($B$2="Tonnes",AppQt.Data!Z97,(AppQt.Data!Z97*ozton*AppQt.Data!Z$7)/1000000),"-")</f>
        <v>3.1284910080087984</v>
      </c>
      <c r="AE31" s="87">
        <f>IFERROR(IF($B$2="Tonnes",AppQt.Data!AA97,(AppQt.Data!AA97*ozton*AppQt.Data!AA$7)/1000000),"-")</f>
        <v>2.491524050451642</v>
      </c>
      <c r="AF31" s="87">
        <f>IFERROR(IF($B$2="Tonnes",AppQt.Data!AB97,(AppQt.Data!AB97*ozton*AppQt.Data!AB$7)/1000000),"-")</f>
        <v>5.0198173369838059</v>
      </c>
      <c r="AG31" s="87">
        <f>IFERROR(IF($B$2="Tonnes",AppQt.Data!AC97,(AppQt.Data!AC97*ozton*AppQt.Data!AC$7)/1000000),"-")</f>
        <v>2.6029999999999998</v>
      </c>
      <c r="AH31" s="87">
        <f>IFERROR(IF($B$2="Tonnes",AppQt.Data!AD97,(AppQt.Data!AD97*ozton*AppQt.Data!AD$7)/1000000),"-")</f>
        <v>3.2834000000000003</v>
      </c>
      <c r="AI31" s="87">
        <f>IFERROR(IF($B$2="Tonnes",AppQt.Data!AE97,(AppQt.Data!AE97*ozton*AppQt.Data!AE$7)/1000000),"-")</f>
        <v>2.6339999999999995</v>
      </c>
      <c r="AJ31" s="87">
        <f>IFERROR(IF($B$2="Tonnes",AppQt.Data!AF97,(AppQt.Data!AF97*ozton*AppQt.Data!AF$7)/1000000),"-")</f>
        <v>5.4360000000000008</v>
      </c>
      <c r="AK31" s="87">
        <f>IFERROR(IF($B$2="Tonnes",AppQt.Data!AG97,(AppQt.Data!AG97*ozton*AppQt.Data!AG$7)/1000000),"-")</f>
        <v>2.7021999999999995</v>
      </c>
      <c r="AL31" s="87">
        <f>IFERROR(IF($B$2="Tonnes",AppQt.Data!AH97,(AppQt.Data!AH97*ozton*AppQt.Data!AH$7)/1000000),"-")</f>
        <v>3.4634499999999995</v>
      </c>
      <c r="AM31" s="87">
        <f>IFERROR(IF($B$2="Tonnes",AppQt.Data!AI97,(AppQt.Data!AI97*ozton*AppQt.Data!AI$7)/1000000),"-")</f>
        <v>2.6568999999999998</v>
      </c>
      <c r="AN31" s="87">
        <f>IFERROR(IF($B$2="Tonnes",AppQt.Data!AJ97,(AppQt.Data!AJ97*ozton*AppQt.Data!AJ$7)/1000000),"-")</f>
        <v>5.3442999999999996</v>
      </c>
      <c r="AO31" s="87">
        <f>IFERROR(IF($B$2="Tonnes",AppQt.Data!AK97,(AppQt.Data!AK97*ozton*AppQt.Data!AK$7)/1000000),"-")</f>
        <v>2.6572</v>
      </c>
      <c r="AP31" s="87">
        <f>IFERROR(IF($B$2="Tonnes",AppQt.Data!AL97,(AppQt.Data!AL97*ozton*AppQt.Data!AL$7)/1000000),"-")</f>
        <v>3.4215999999999993</v>
      </c>
      <c r="AQ31" s="87">
        <f>IFERROR(IF($B$2="Tonnes",AppQt.Data!AM97,(AppQt.Data!AM97*ozton*AppQt.Data!AM$7)/1000000),"-")</f>
        <v>2.5979299999999999</v>
      </c>
      <c r="AR31" s="87">
        <f>IFERROR(IF($B$2="Tonnes",AppQt.Data!AN97,(AppQt.Data!AN97*ozton*AppQt.Data!AN$7)/1000000),"-")</f>
        <v>5.1127000000000002</v>
      </c>
      <c r="AS31" s="87">
        <f>IFERROR(IF($B$2="Tonnes",AppQt.Data!AO97,(AppQt.Data!AO97*ozton*AppQt.Data!AO$7)/1000000),"-")</f>
        <v>2.7170000000000005</v>
      </c>
      <c r="AT31" s="87">
        <f>IFERROR(IF($B$2="Tonnes",AppQt.Data!AP97,(AppQt.Data!AP97*ozton*AppQt.Data!AP$7)/1000000),"-")</f>
        <v>3.5236999999999994</v>
      </c>
      <c r="AU31" s="87">
        <f>IFERROR(IF($B$2="Tonnes",AppQt.Data!AQ97,(AppQt.Data!AQ97*ozton*AppQt.Data!AQ$7)/1000000),"-")</f>
        <v>2.6180500000000002</v>
      </c>
      <c r="AV31" s="87">
        <f>IFERROR(IF($B$2="Tonnes",AppQt.Data!AR97,(AppQt.Data!AR97*ozton*AppQt.Data!AR$7)/1000000),"-")</f>
        <v>5.25786</v>
      </c>
      <c r="AW31" s="87">
        <f>IFERROR(IF($B$2="Tonnes",AppQt.Data!AS97,(AppQt.Data!AS97*ozton*AppQt.Data!AS$7)/1000000),"-")</f>
        <v>2.7255000000000007</v>
      </c>
      <c r="AX31" s="87">
        <f>IFERROR(IF($B$2="Tonnes",AppQt.Data!AT97,(AppQt.Data!AT97*ozton*AppQt.Data!AT$7)/1000000),"-")</f>
        <v>3.5554999999999999</v>
      </c>
      <c r="AY31" s="87">
        <f>IFERROR(IF($B$2="Tonnes",AppQt.Data!AU97,(AppQt.Data!AU97*ozton*AppQt.Data!AU$7)/1000000),"-")</f>
        <v>2.6375000000000006</v>
      </c>
      <c r="AZ31" s="87">
        <f>IFERROR(IF($B$2="Tonnes",AppQt.Data!AV97,(AppQt.Data!AV97*ozton*AppQt.Data!AV$7)/1000000),"-")</f>
        <v>5.3554999999999993</v>
      </c>
      <c r="BA31" s="87">
        <f>IFERROR(IF($B$2="Tonnes",AppQt.Data!AW97,(AppQt.Data!AW97*ozton*AppQt.Data!AW$7)/1000000),"-")</f>
        <v>2.7610000000000001</v>
      </c>
      <c r="BB31" s="87">
        <f>IFERROR(IF($B$2="Tonnes",AppQt.Data!AX97,(AppQt.Data!AX97*ozton*AppQt.Data!AX$7)/1000000),"-")</f>
        <v>3.5979999999999999</v>
      </c>
      <c r="BC31" s="87">
        <f>IFERROR(IF($B$2="Tonnes",AppQt.Data!AY97,(AppQt.Data!AY97*ozton*AppQt.Data!AY$7)/1000000),"-")</f>
        <v>2.6150000000000002</v>
      </c>
      <c r="BD31" s="87">
        <f>IFERROR(IF($B$2="Tonnes",AppQt.Data!AZ97,(AppQt.Data!AZ97*ozton*AppQt.Data!AZ$7)/1000000),"-")</f>
        <v>5.47</v>
      </c>
      <c r="BE31" s="87">
        <f>IFERROR(IF($B$2="Tonnes",AppQt.Data!BA97,(AppQt.Data!BA97*ozton*AppQt.Data!BA$7)/1000000),"-")</f>
        <v>2.5889999999999995</v>
      </c>
      <c r="BF31" s="87">
        <f>IFERROR(IF($B$2="Tonnes",AppQt.Data!BB97,(AppQt.Data!BB97*ozton*AppQt.Data!BB$7)/1000000),"-")</f>
        <v>2.016</v>
      </c>
      <c r="BG31" s="87">
        <f>IFERROR(IF($B$2="Tonnes",AppQt.Data!BC97,(AppQt.Data!BC97*ozton*AppQt.Data!BC$7)/1000000),"-")</f>
        <v>2.504</v>
      </c>
      <c r="BH31" s="87">
        <f>IFERROR(IF($B$2="Tonnes",AppQt.Data!BD97,(AppQt.Data!BD97*ozton*AppQt.Data!BD$7)/1000000),"-")</f>
        <v>5.7</v>
      </c>
      <c r="BI31" s="88" t="str">
        <f t="shared" si="3"/>
        <v>▲</v>
      </c>
      <c r="BJ31" s="129">
        <f t="shared" si="1"/>
        <v>4.2047531992687404</v>
      </c>
    </row>
    <row r="32" spans="1:62" ht="13.8">
      <c r="A32" s="50"/>
      <c r="B32" s="94" t="s">
        <v>89</v>
      </c>
      <c r="C32" s="87">
        <f>IFERROR(IF($B$2="Tonnes",AppAn.Data!L73,(AppAn.Data!L73*ozton*AppAn.Data!L$6)/1000000),"-")</f>
        <v>22.766523856014288</v>
      </c>
      <c r="D32" s="87">
        <f>IFERROR(IF($B$2="Tonnes",AppAn.Data!M73,(AppAn.Data!M73*ozton*AppAn.Data!M$6)/1000000),"-")</f>
        <v>18.916729384596277</v>
      </c>
      <c r="E32" s="87">
        <f>IFERROR(IF($B$2="Tonnes",AppAn.Data!N73,(AppAn.Data!N73*ozton*AppAn.Data!N$6)/1000000),"-")</f>
        <v>15.261253628921494</v>
      </c>
      <c r="F32" s="87">
        <f>IFERROR(IF($B$2="Tonnes",AppAn.Data!O73,(AppAn.Data!O73*ozton*AppAn.Data!O$6)/1000000),"-")</f>
        <v>15.87210916788295</v>
      </c>
      <c r="G32" s="87">
        <f>IFERROR(IF($B$2="Tonnes",AppAn.Data!P73,(AppAn.Data!P73*ozton*AppAn.Data!P$6)/1000000),"-")</f>
        <v>15.777822288927755</v>
      </c>
      <c r="H32" s="87">
        <f>IFERROR(IF($B$2="Tonnes",AppAn.Data!Q73,(AppAn.Data!Q73*ozton*AppAn.Data!Q$6)/1000000),"-")</f>
        <v>16.637960195381453</v>
      </c>
      <c r="I32" s="87">
        <f>IFERROR(IF($B$2="Tonnes",AppAn.Data!R73,(AppAn.Data!R73*ozton*AppAn.Data!R$6)/1000000),"-")</f>
        <v>15.951600456538129</v>
      </c>
      <c r="J32" s="87">
        <f>IFERROR(IF($B$2="Tonnes",AppAn.Data!S73,(AppAn.Data!S73*ozton*AppAn.Data!S$6)/1000000),"-")</f>
        <v>16.601202973857799</v>
      </c>
      <c r="K32" s="87">
        <f>IFERROR(IF($B$2="Tonnes",AppAn.Data!T73,(AppAn.Data!T73*ozton*AppAn.Data!T$6)/1000000),"-")</f>
        <v>16.835222392043349</v>
      </c>
      <c r="L32" s="87">
        <f>IFERROR(IF($B$2="Tonnes",AppAn.Data!U73,(AppAn.Data!U73*ozton*AppAn.Data!U$6)/1000000),"-")</f>
        <v>16.64316378125541</v>
      </c>
      <c r="M32" s="87">
        <f>IFERROR(IF($B$2="Tonnes",AppAn.Data!V73,(AppAn.Data!V73*ozton*AppAn.Data!V$6)/1000000),"-")</f>
        <v>12.620307768822833</v>
      </c>
      <c r="N32" s="88" t="str">
        <f t="shared" si="2"/>
        <v>▼</v>
      </c>
      <c r="O32" s="129">
        <f t="shared" si="0"/>
        <v>-24.171221681801715</v>
      </c>
      <c r="P32" s="50"/>
      <c r="Q32" s="87">
        <f>IFERROR(IF($B$2="Tonnes",AppQt.Data!M98,(AppQt.Data!M98*ozton*AppQt.Data!M$7)/1000000),"-")</f>
        <v>4.8192820636649643</v>
      </c>
      <c r="R32" s="87">
        <f>IFERROR(IF($B$2="Tonnes",AppQt.Data!N98,(AppQt.Data!N98*ozton*AppQt.Data!N$7)/1000000),"-")</f>
        <v>5.9957342019276663</v>
      </c>
      <c r="S32" s="87">
        <f>IFERROR(IF($B$2="Tonnes",AppQt.Data!O98,(AppQt.Data!O98*ozton*AppQt.Data!O$7)/1000000),"-")</f>
        <v>4.0195311466575347</v>
      </c>
      <c r="T32" s="87">
        <f>IFERROR(IF($B$2="Tonnes",AppQt.Data!P98,(AppQt.Data!P98*ozton*AppQt.Data!P$7)/1000000),"-")</f>
        <v>7.9319764437641247</v>
      </c>
      <c r="U32" s="87">
        <f>IFERROR(IF($B$2="Tonnes",AppQt.Data!Q98,(AppQt.Data!Q98*ozton*AppQt.Data!Q$7)/1000000),"-")</f>
        <v>3.5639453523936515</v>
      </c>
      <c r="V32" s="87">
        <f>IFERROR(IF($B$2="Tonnes",AppQt.Data!R98,(AppQt.Data!R98*ozton*AppQt.Data!R$7)/1000000),"-")</f>
        <v>5.0661330922226</v>
      </c>
      <c r="W32" s="87">
        <f>IFERROR(IF($B$2="Tonnes",AppQt.Data!S98,(AppQt.Data!S98*ozton*AppQt.Data!S$7)/1000000),"-")</f>
        <v>3.6043754796578975</v>
      </c>
      <c r="X32" s="87">
        <f>IFERROR(IF($B$2="Tonnes",AppQt.Data!T98,(AppQt.Data!T98*ozton*AppQt.Data!T$7)/1000000),"-")</f>
        <v>6.6822754603221277</v>
      </c>
      <c r="Y32" s="87">
        <f>IFERROR(IF($B$2="Tonnes",AppQt.Data!U98,(AppQt.Data!U98*ozton*AppQt.Data!U$7)/1000000),"-")</f>
        <v>2.8492618325620223</v>
      </c>
      <c r="Z32" s="87">
        <f>IFERROR(IF($B$2="Tonnes",AppQt.Data!V98,(AppQt.Data!V98*ozton*AppQt.Data!V$7)/1000000),"-")</f>
        <v>4.3123677437634296</v>
      </c>
      <c r="AA32" s="87">
        <f>IFERROR(IF($B$2="Tonnes",AppQt.Data!W98,(AppQt.Data!W98*ozton*AppQt.Data!W$7)/1000000),"-")</f>
        <v>4.1970262257721931</v>
      </c>
      <c r="AB32" s="87">
        <f>IFERROR(IF($B$2="Tonnes",AppQt.Data!X98,(AppQt.Data!X98*ozton*AppQt.Data!X$7)/1000000),"-")</f>
        <v>3.9025978268238495</v>
      </c>
      <c r="AC32" s="87">
        <f>IFERROR(IF($B$2="Tonnes",AppQt.Data!Y98,(AppQt.Data!Y98*ozton*AppQt.Data!Y$7)/1000000),"-")</f>
        <v>3.5003853895264601</v>
      </c>
      <c r="AD32" s="87">
        <f>IFERROR(IF($B$2="Tonnes",AppQt.Data!Z98,(AppQt.Data!Z98*ozton*AppQt.Data!Z$7)/1000000),"-")</f>
        <v>3.9025887648849573</v>
      </c>
      <c r="AE32" s="87">
        <f>IFERROR(IF($B$2="Tonnes",AppQt.Data!AA98,(AppQt.Data!AA98*ozton*AppQt.Data!AA$7)/1000000),"-")</f>
        <v>4.2460684772489881</v>
      </c>
      <c r="AF32" s="87">
        <f>IFERROR(IF($B$2="Tonnes",AppQt.Data!AB98,(AppQt.Data!AB98*ozton*AppQt.Data!AB$7)/1000000),"-")</f>
        <v>4.2230665362225457</v>
      </c>
      <c r="AG32" s="87">
        <f>IFERROR(IF($B$2="Tonnes",AppQt.Data!AC98,(AppQt.Data!AC98*ozton*AppQt.Data!AC$7)/1000000),"-")</f>
        <v>3.7847148703583233</v>
      </c>
      <c r="AH32" s="87">
        <f>IFERROR(IF($B$2="Tonnes",AppQt.Data!AD98,(AppQt.Data!AD98*ozton*AppQt.Data!AD$7)/1000000),"-")</f>
        <v>3.8940083868172204</v>
      </c>
      <c r="AI32" s="87">
        <f>IFERROR(IF($B$2="Tonnes",AppQt.Data!AE98,(AppQt.Data!AE98*ozton*AppQt.Data!AE$7)/1000000),"-")</f>
        <v>4.1696674100235533</v>
      </c>
      <c r="AJ32" s="87">
        <f>IFERROR(IF($B$2="Tonnes",AppQt.Data!AF98,(AppQt.Data!AF98*ozton*AppQt.Data!AF$7)/1000000),"-")</f>
        <v>3.9294316217286576</v>
      </c>
      <c r="AK32" s="87">
        <f>IFERROR(IF($B$2="Tonnes",AppQt.Data!AG98,(AppQt.Data!AG98*ozton*AppQt.Data!AG$7)/1000000),"-")</f>
        <v>3.9788834841796779</v>
      </c>
      <c r="AL32" s="87">
        <f>IFERROR(IF($B$2="Tonnes",AppQt.Data!AH98,(AppQt.Data!AH98*ozton*AppQt.Data!AH$7)/1000000),"-")</f>
        <v>4.168459189174273</v>
      </c>
      <c r="AM32" s="87">
        <f>IFERROR(IF($B$2="Tonnes",AppQt.Data!AI98,(AppQt.Data!AI98*ozton*AppQt.Data!AI$7)/1000000),"-")</f>
        <v>4.3575944781960967</v>
      </c>
      <c r="AN32" s="87">
        <f>IFERROR(IF($B$2="Tonnes",AppQt.Data!AJ98,(AppQt.Data!AJ98*ozton*AppQt.Data!AJ$7)/1000000),"-")</f>
        <v>4.1330230438314048</v>
      </c>
      <c r="AO32" s="87">
        <f>IFERROR(IF($B$2="Tonnes",AppQt.Data!AK98,(AppQt.Data!AK98*ozton*AppQt.Data!AK$7)/1000000),"-")</f>
        <v>3.865477580896441</v>
      </c>
      <c r="AP32" s="87">
        <f>IFERROR(IF($B$2="Tonnes",AppQt.Data!AL98,(AppQt.Data!AL98*ozton*AppQt.Data!AL$7)/1000000),"-")</f>
        <v>4.0150362297155597</v>
      </c>
      <c r="AQ32" s="87">
        <f>IFERROR(IF($B$2="Tonnes",AppQt.Data!AM98,(AppQt.Data!AM98*ozton*AppQt.Data!AM$7)/1000000),"-")</f>
        <v>4.1347147542862928</v>
      </c>
      <c r="AR32" s="87">
        <f>IFERROR(IF($B$2="Tonnes",AppQt.Data!AN98,(AppQt.Data!AN98*ozton*AppQt.Data!AN$7)/1000000),"-")</f>
        <v>3.9363718916398351</v>
      </c>
      <c r="AS32" s="87">
        <f>IFERROR(IF($B$2="Tonnes",AppQt.Data!AO98,(AppQt.Data!AO98*ozton*AppQt.Data!AO$7)/1000000),"-")</f>
        <v>3.9750239544340311</v>
      </c>
      <c r="AT32" s="87">
        <f>IFERROR(IF($B$2="Tonnes",AppQt.Data!AP98,(AppQt.Data!AP98*ozton*AppQt.Data!AP$7)/1000000),"-")</f>
        <v>4.1916880412013366</v>
      </c>
      <c r="AU32" s="87">
        <f>IFERROR(IF($B$2="Tonnes",AppQt.Data!AQ98,(AppQt.Data!AQ98*ozton*AppQt.Data!AQ$7)/1000000),"-")</f>
        <v>4.3464504920006073</v>
      </c>
      <c r="AV32" s="87">
        <f>IFERROR(IF($B$2="Tonnes",AppQt.Data!AR98,(AppQt.Data!AR98*ozton*AppQt.Data!AR$7)/1000000),"-")</f>
        <v>4.0880404862218258</v>
      </c>
      <c r="AW32" s="87">
        <f>IFERROR(IF($B$2="Tonnes",AppQt.Data!AS98,(AppQt.Data!AS98*ozton*AppQt.Data!AS$7)/1000000),"-")</f>
        <v>4.1086078002832744</v>
      </c>
      <c r="AX32" s="87">
        <f>IFERROR(IF($B$2="Tonnes",AppQt.Data!AT98,(AppQt.Data!AT98*ozton*AppQt.Data!AT$7)/1000000),"-")</f>
        <v>4.2120163339798147</v>
      </c>
      <c r="AY32" s="87">
        <f>IFERROR(IF($B$2="Tonnes",AppQt.Data!AU98,(AppQt.Data!AU98*ozton*AppQt.Data!AU$7)/1000000),"-")</f>
        <v>4.4414875560990712</v>
      </c>
      <c r="AZ32" s="87">
        <f>IFERROR(IF($B$2="Tonnes",AppQt.Data!AV98,(AppQt.Data!AV98*ozton*AppQt.Data!AV$7)/1000000),"-")</f>
        <v>4.0731107016811903</v>
      </c>
      <c r="BA32" s="87">
        <f>IFERROR(IF($B$2="Tonnes",AppQt.Data!AW98,(AppQt.Data!AW98*ozton*AppQt.Data!AW$7)/1000000),"-")</f>
        <v>4.1406954849012569</v>
      </c>
      <c r="BB32" s="87">
        <f>IFERROR(IF($B$2="Tonnes",AppQt.Data!AX98,(AppQt.Data!AX98*ozton*AppQt.Data!AX$7)/1000000),"-")</f>
        <v>4.1909878381187688</v>
      </c>
      <c r="BC32" s="87">
        <f>IFERROR(IF($B$2="Tonnes",AppQt.Data!AY98,(AppQt.Data!AY98*ozton*AppQt.Data!AY$7)/1000000),"-")</f>
        <v>4.3381661845874113</v>
      </c>
      <c r="BD32" s="87">
        <f>IFERROR(IF($B$2="Tonnes",AppQt.Data!AZ98,(AppQt.Data!AZ98*ozton*AppQt.Data!AZ$7)/1000000),"-")</f>
        <v>3.9733142736479703</v>
      </c>
      <c r="BE32" s="87">
        <f>IFERROR(IF($B$2="Tonnes",AppQt.Data!BA98,(AppQt.Data!BA98*ozton*AppQt.Data!BA$7)/1000000),"-")</f>
        <v>3.5195911621660674</v>
      </c>
      <c r="BF32" s="87">
        <f>IFERROR(IF($B$2="Tonnes",AppQt.Data!BB98,(AppQt.Data!BB98*ozton*AppQt.Data!BB$7)/1000000),"-")</f>
        <v>2.9454972872307095</v>
      </c>
      <c r="BG32" s="87">
        <f>IFERROR(IF($B$2="Tonnes",AppQt.Data!BC98,(AppQt.Data!BC98*ozton*AppQt.Data!BC$7)/1000000),"-")</f>
        <v>2.9588178308252804</v>
      </c>
      <c r="BH32" s="87">
        <f>IFERROR(IF($B$2="Tonnes",AppQt.Data!BD98,(AppQt.Data!BD98*ozton*AppQt.Data!BD$7)/1000000),"-")</f>
        <v>3.1964014886007752</v>
      </c>
      <c r="BI32" s="88" t="str">
        <f t="shared" si="3"/>
        <v>▼</v>
      </c>
      <c r="BJ32" s="129">
        <f t="shared" si="1"/>
        <v>-19.553267915399442</v>
      </c>
    </row>
    <row r="33" spans="1:62" ht="13.8">
      <c r="A33" s="50"/>
      <c r="B33" s="94" t="s">
        <v>90</v>
      </c>
      <c r="C33" s="87">
        <f>IFERROR(IF($B$2="Tonnes",AppAn.Data!L74,(AppAn.Data!L74*ozton*AppAn.Data!L$6)/1000000),"-")</f>
        <v>28.748828004197748</v>
      </c>
      <c r="D33" s="87">
        <f>IFERROR(IF($B$2="Tonnes",AppAn.Data!M74,(AppAn.Data!M74*ozton*AppAn.Data!M$6)/1000000),"-")</f>
        <v>25.018203672002201</v>
      </c>
      <c r="E33" s="87">
        <f>IFERROR(IF($B$2="Tonnes",AppAn.Data!N74,(AppAn.Data!N74*ozton*AppAn.Data!N$6)/1000000),"-")</f>
        <v>27.062760612311209</v>
      </c>
      <c r="F33" s="87">
        <f>IFERROR(IF($B$2="Tonnes",AppAn.Data!O74,(AppAn.Data!O74*ozton*AppAn.Data!O$6)/1000000),"-")</f>
        <v>24.238380248985855</v>
      </c>
      <c r="G33" s="87">
        <f>IFERROR(IF($B$2="Tonnes",AppAn.Data!P74,(AppAn.Data!P74*ozton*AppAn.Data!P$6)/1000000),"-")</f>
        <v>22.226370953013436</v>
      </c>
      <c r="H33" s="87">
        <f>IFERROR(IF($B$2="Tonnes",AppAn.Data!Q74,(AppAn.Data!Q74*ozton*AppAn.Data!Q$6)/1000000),"-")</f>
        <v>19.969771982069489</v>
      </c>
      <c r="I33" s="87">
        <f>IFERROR(IF($B$2="Tonnes",AppAn.Data!R74,(AppAn.Data!R74*ozton*AppAn.Data!R$6)/1000000),"-")</f>
        <v>18.933336967028797</v>
      </c>
      <c r="J33" s="87">
        <f>IFERROR(IF($B$2="Tonnes",AppAn.Data!S74,(AppAn.Data!S74*ozton*AppAn.Data!S$6)/1000000),"-")</f>
        <v>19.164588999999999</v>
      </c>
      <c r="K33" s="87">
        <f>IFERROR(IF($B$2="Tonnes",AppAn.Data!T74,(AppAn.Data!T74*ozton*AppAn.Data!T$6)/1000000),"-")</f>
        <v>19.190377949999998</v>
      </c>
      <c r="L33" s="87">
        <f>IFERROR(IF($B$2="Tonnes",AppAn.Data!U74,(AppAn.Data!U74*ozton*AppAn.Data!U$6)/1000000),"-")</f>
        <v>18.746379958099997</v>
      </c>
      <c r="M33" s="87">
        <f>IFERROR(IF($B$2="Tonnes",AppAn.Data!V74,(AppAn.Data!V74*ozton*AppAn.Data!V$6)/1000000),"-")</f>
        <v>15.025694891969998</v>
      </c>
      <c r="N33" s="88" t="str">
        <f t="shared" si="2"/>
        <v>▼</v>
      </c>
      <c r="O33" s="129">
        <f t="shared" si="0"/>
        <v>-19.847485618269211</v>
      </c>
      <c r="P33" s="50"/>
      <c r="Q33" s="87">
        <f>IFERROR(IF($B$2="Tonnes",AppQt.Data!M99,(AppQt.Data!M99*ozton*AppQt.Data!M$7)/1000000),"-")</f>
        <v>4.0679879474485698</v>
      </c>
      <c r="R33" s="87">
        <f>IFERROR(IF($B$2="Tonnes",AppQt.Data!N99,(AppQt.Data!N99*ozton*AppQt.Data!N$7)/1000000),"-")</f>
        <v>7.6781980439506583</v>
      </c>
      <c r="S33" s="87">
        <f>IFERROR(IF($B$2="Tonnes",AppQt.Data!O99,(AppQt.Data!O99*ozton*AppQt.Data!O$7)/1000000),"-")</f>
        <v>6.1524322455556035</v>
      </c>
      <c r="T33" s="87">
        <f>IFERROR(IF($B$2="Tonnes",AppQt.Data!P99,(AppQt.Data!P99*ozton*AppQt.Data!P$7)/1000000),"-")</f>
        <v>10.850209767242914</v>
      </c>
      <c r="U33" s="87">
        <f>IFERROR(IF($B$2="Tonnes",AppQt.Data!Q99,(AppQt.Data!Q99*ozton*AppQt.Data!Q$7)/1000000),"-")</f>
        <v>3.9668910805804503</v>
      </c>
      <c r="V33" s="87">
        <f>IFERROR(IF($B$2="Tonnes",AppQt.Data!R99,(AppQt.Data!R99*ozton*AppQt.Data!R$7)/1000000),"-")</f>
        <v>7.4343648142332146</v>
      </c>
      <c r="W33" s="87">
        <f>IFERROR(IF($B$2="Tonnes",AppQt.Data!S99,(AppQt.Data!S99*ozton*AppQt.Data!S$7)/1000000),"-")</f>
        <v>5.0664329082381201</v>
      </c>
      <c r="X33" s="87">
        <f>IFERROR(IF($B$2="Tonnes",AppQt.Data!T99,(AppQt.Data!T99*ozton*AppQt.Data!T$7)/1000000),"-")</f>
        <v>8.5505148689504136</v>
      </c>
      <c r="Y33" s="87">
        <f>IFERROR(IF($B$2="Tonnes",AppQt.Data!U99,(AppQt.Data!U99*ozton*AppQt.Data!U$7)/1000000),"-")</f>
        <v>3.7985643042199873</v>
      </c>
      <c r="Z33" s="87">
        <f>IFERROR(IF($B$2="Tonnes",AppQt.Data!V99,(AppQt.Data!V99*ozton*AppQt.Data!V$7)/1000000),"-")</f>
        <v>8.0136764454334504</v>
      </c>
      <c r="AA33" s="87">
        <f>IFERROR(IF($B$2="Tonnes",AppQt.Data!W99,(AppQt.Data!W99*ozton*AppQt.Data!W$7)/1000000),"-")</f>
        <v>5.9933873583371016</v>
      </c>
      <c r="AB33" s="87">
        <f>IFERROR(IF($B$2="Tonnes",AppQt.Data!X99,(AppQt.Data!X99*ozton*AppQt.Data!X$7)/1000000),"-")</f>
        <v>9.2571325043206709</v>
      </c>
      <c r="AC33" s="87">
        <f>IFERROR(IF($B$2="Tonnes",AppQt.Data!Y99,(AppQt.Data!Y99*ozton*AppQt.Data!Y$7)/1000000),"-")</f>
        <v>4.6568185407878913</v>
      </c>
      <c r="AD33" s="87">
        <f>IFERROR(IF($B$2="Tonnes",AppQt.Data!Z99,(AppQt.Data!Z99*ozton*AppQt.Data!Z$7)/1000000),"-")</f>
        <v>5.5788180637477529</v>
      </c>
      <c r="AE33" s="87">
        <f>IFERROR(IF($B$2="Tonnes",AppQt.Data!AA99,(AppQt.Data!AA99*ozton*AppQt.Data!AA$7)/1000000),"-")</f>
        <v>5.8447115850761442</v>
      </c>
      <c r="AF33" s="87">
        <f>IFERROR(IF($B$2="Tonnes",AppQt.Data!AB99,(AppQt.Data!AB99*ozton*AppQt.Data!AB$7)/1000000),"-")</f>
        <v>8.1580320593740652</v>
      </c>
      <c r="AG33" s="87">
        <f>IFERROR(IF($B$2="Tonnes",AppQt.Data!AC99,(AppQt.Data!AC99*ozton*AppQt.Data!AC$7)/1000000),"-")</f>
        <v>4.2536062547448088</v>
      </c>
      <c r="AH33" s="87">
        <f>IFERROR(IF($B$2="Tonnes",AppQt.Data!AD99,(AppQt.Data!AD99*ozton*AppQt.Data!AD$7)/1000000),"-")</f>
        <v>6.4062598664470496</v>
      </c>
      <c r="AI33" s="87">
        <f>IFERROR(IF($B$2="Tonnes",AppQt.Data!AE99,(AppQt.Data!AE99*ozton*AppQt.Data!AE$7)/1000000),"-")</f>
        <v>5.2219305066144113</v>
      </c>
      <c r="AJ33" s="87">
        <f>IFERROR(IF($B$2="Tonnes",AppQt.Data!AF99,(AppQt.Data!AF99*ozton*AppQt.Data!AF$7)/1000000),"-")</f>
        <v>6.3445743252071694</v>
      </c>
      <c r="AK33" s="87">
        <f>IFERROR(IF($B$2="Tonnes",AppQt.Data!AG99,(AppQt.Data!AG99*ozton*AppQt.Data!AG$7)/1000000),"-")</f>
        <v>3.8627958036042815</v>
      </c>
      <c r="AL33" s="87">
        <f>IFERROR(IF($B$2="Tonnes",AppQt.Data!AH99,(AppQt.Data!AH99*ozton*AppQt.Data!AH$7)/1000000),"-")</f>
        <v>5.7752338753660144</v>
      </c>
      <c r="AM33" s="87">
        <f>IFERROR(IF($B$2="Tonnes",AppQt.Data!AI99,(AppQt.Data!AI99*ozton*AppQt.Data!AI$7)/1000000),"-")</f>
        <v>4.6560657108986154</v>
      </c>
      <c r="AN33" s="87">
        <f>IFERROR(IF($B$2="Tonnes",AppQt.Data!AJ99,(AppQt.Data!AJ99*ozton*AppQt.Data!AJ$7)/1000000),"-")</f>
        <v>5.6756765922005776</v>
      </c>
      <c r="AO33" s="87">
        <f>IFERROR(IF($B$2="Tonnes",AppQt.Data!AK99,(AppQt.Data!AK99*ozton*AppQt.Data!AK$7)/1000000),"-")</f>
        <v>3.5985811836447654</v>
      </c>
      <c r="AP33" s="87">
        <f>IFERROR(IF($B$2="Tonnes",AppQt.Data!AL99,(AppQt.Data!AL99*ozton*AppQt.Data!AL$7)/1000000),"-")</f>
        <v>5.2680997833840317</v>
      </c>
      <c r="AQ33" s="87">
        <f>IFERROR(IF($B$2="Tonnes",AppQt.Data!AM99,(AppQt.Data!AM99*ozton*AppQt.Data!AM$7)/1000000),"-")</f>
        <v>4.6002879999999999</v>
      </c>
      <c r="AR33" s="87">
        <f>IFERROR(IF($B$2="Tonnes",AppQt.Data!AN99,(AppQt.Data!AN99*ozton*AppQt.Data!AN$7)/1000000),"-")</f>
        <v>5.4663679999999992</v>
      </c>
      <c r="AS33" s="87">
        <f>IFERROR(IF($B$2="Tonnes",AppQt.Data!AO99,(AppQt.Data!AO99*ozton*AppQt.Data!AO$7)/1000000),"-")</f>
        <v>3.6109999999999998</v>
      </c>
      <c r="AT33" s="87">
        <f>IFERROR(IF($B$2="Tonnes",AppQt.Data!AP99,(AppQt.Data!AP99*ozton*AppQt.Data!AP$7)/1000000),"-")</f>
        <v>5.3059329999999996</v>
      </c>
      <c r="AU33" s="87">
        <f>IFERROR(IF($B$2="Tonnes",AppQt.Data!AQ99,(AppQt.Data!AQ99*ozton*AppQt.Data!AQ$7)/1000000),"-")</f>
        <v>4.6607880000000002</v>
      </c>
      <c r="AV33" s="87">
        <f>IFERROR(IF($B$2="Tonnes",AppQt.Data!AR99,(AppQt.Data!AR99*ozton*AppQt.Data!AR$7)/1000000),"-")</f>
        <v>5.5868679999999991</v>
      </c>
      <c r="AW33" s="87">
        <f>IFERROR(IF($B$2="Tonnes",AppQt.Data!AS99,(AppQt.Data!AS99*ozton*AppQt.Data!AS$7)/1000000),"-")</f>
        <v>3.6082099999999993</v>
      </c>
      <c r="AX33" s="87">
        <f>IFERROR(IF($B$2="Tonnes",AppQt.Data!AT99,(AppQt.Data!AT99*ozton*AppQt.Data!AT$7)/1000000),"-")</f>
        <v>5.2458245899999998</v>
      </c>
      <c r="AY33" s="87">
        <f>IFERROR(IF($B$2="Tonnes",AppQt.Data!AU99,(AppQt.Data!AU99*ozton*AppQt.Data!AU$7)/1000000),"-")</f>
        <v>4.7391437600000001</v>
      </c>
      <c r="AZ33" s="87">
        <f>IFERROR(IF($B$2="Tonnes",AppQt.Data!AV99,(AppQt.Data!AV99*ozton*AppQt.Data!AV$7)/1000000),"-")</f>
        <v>5.5971995999999997</v>
      </c>
      <c r="BA33" s="87">
        <f>IFERROR(IF($B$2="Tonnes",AppQt.Data!AW99,(AppQt.Data!AW99*ozton*AppQt.Data!AW$7)/1000000),"-")</f>
        <v>3.5052994999999996</v>
      </c>
      <c r="BB33" s="87">
        <f>IFERROR(IF($B$2="Tonnes",AppQt.Data!AX99,(AppQt.Data!AX99*ozton*AppQt.Data!AX$7)/1000000),"-")</f>
        <v>5.0135333604999994</v>
      </c>
      <c r="BC33" s="87">
        <f>IFERROR(IF($B$2="Tonnes",AppQt.Data!AY99,(AppQt.Data!AY99*ozton*AppQt.Data!AY$7)/1000000),"-")</f>
        <v>4.529931509599999</v>
      </c>
      <c r="BD33" s="87">
        <f>IFERROR(IF($B$2="Tonnes",AppQt.Data!AZ99,(AppQt.Data!AZ99*ozton*AppQt.Data!AZ$7)/1000000),"-")</f>
        <v>5.6976155879999997</v>
      </c>
      <c r="BE33" s="87">
        <f>IFERROR(IF($B$2="Tonnes",AppQt.Data!BA99,(AppQt.Data!BA99*ozton*AppQt.Data!BA$7)/1000000),"-")</f>
        <v>3.3300345249999994</v>
      </c>
      <c r="BF33" s="87">
        <f>IFERROR(IF($B$2="Tonnes",AppQt.Data!BB99,(AppQt.Data!BB99*ozton*AppQt.Data!BB$7)/1000000),"-")</f>
        <v>3.6463884398499995</v>
      </c>
      <c r="BG33" s="87">
        <f>IFERROR(IF($B$2="Tonnes",AppQt.Data!BC99,(AppQt.Data!BC99*ozton*AppQt.Data!BC$7)/1000000),"-")</f>
        <v>3.1050205067199999</v>
      </c>
      <c r="BH33" s="87">
        <f>IFERROR(IF($B$2="Tonnes",AppQt.Data!BD99,(AppQt.Data!BD99*ozton*AppQt.Data!BD$7)/1000000),"-")</f>
        <v>4.9442514204000005</v>
      </c>
      <c r="BI33" s="88" t="str">
        <f t="shared" si="3"/>
        <v>▼</v>
      </c>
      <c r="BJ33" s="129">
        <f t="shared" si="1"/>
        <v>-13.222446406996868</v>
      </c>
    </row>
    <row r="34" spans="1:62" ht="13.8">
      <c r="A34" s="50"/>
      <c r="B34" s="95" t="s">
        <v>91</v>
      </c>
      <c r="C34" s="87">
        <f>IFERROR(IF($B$2="Tonnes",AppAn.Data!L75,(AppAn.Data!L75*ozton*AppAn.Data!L$6)/1000000),"-")</f>
        <v>106.21737982242271</v>
      </c>
      <c r="D34" s="87">
        <f>IFERROR(IF($B$2="Tonnes",AppAn.Data!M75,(AppAn.Data!M75*ozton*AppAn.Data!M$6)/1000000),"-")</f>
        <v>87.767022154189902</v>
      </c>
      <c r="E34" s="87">
        <f>IFERROR(IF($B$2="Tonnes",AppAn.Data!N75,(AppAn.Data!N75*ozton*AppAn.Data!N$6)/1000000),"-")</f>
        <v>77.421500306086728</v>
      </c>
      <c r="F34" s="87">
        <f>IFERROR(IF($B$2="Tonnes",AppAn.Data!O75,(AppAn.Data!O75*ozton*AppAn.Data!O$6)/1000000),"-")</f>
        <v>75.055595256814698</v>
      </c>
      <c r="G34" s="87">
        <f>IFERROR(IF($B$2="Tonnes",AppAn.Data!P75,(AppAn.Data!P75*ozton*AppAn.Data!P$6)/1000000),"-")</f>
        <v>78.035648696022349</v>
      </c>
      <c r="H34" s="87">
        <f>IFERROR(IF($B$2="Tonnes",AppAn.Data!Q75,(AppAn.Data!Q75*ozton*AppAn.Data!Q$6)/1000000),"-")</f>
        <v>77.374163875513261</v>
      </c>
      <c r="I34" s="87">
        <f>IFERROR(IF($B$2="Tonnes",AppAn.Data!R75,(AppAn.Data!R75*ozton*AppAn.Data!R$6)/1000000),"-")</f>
        <v>76.125123996382285</v>
      </c>
      <c r="J34" s="87">
        <f>IFERROR(IF($B$2="Tonnes",AppAn.Data!S75,(AppAn.Data!S75*ozton*AppAn.Data!S$6)/1000000),"-")</f>
        <v>74.017640477437254</v>
      </c>
      <c r="K34" s="87">
        <f>IFERROR(IF($B$2="Tonnes",AppAn.Data!T75,(AppAn.Data!T75*ozton*AppAn.Data!T$6)/1000000),"-")</f>
        <v>73.392010082906722</v>
      </c>
      <c r="L34" s="87">
        <f>IFERROR(IF($B$2="Tonnes",AppAn.Data!U75,(AppAn.Data!U75*ozton*AppAn.Data!U$6)/1000000),"-")</f>
        <v>72.071184668057995</v>
      </c>
      <c r="M34" s="87">
        <f>IFERROR(IF($B$2="Tonnes",AppAn.Data!V75,(AppAn.Data!V75*ozton*AppAn.Data!V$6)/1000000),"-")</f>
        <v>56.707609618503255</v>
      </c>
      <c r="N34" s="88" t="str">
        <f t="shared" si="2"/>
        <v>▼</v>
      </c>
      <c r="O34" s="129">
        <f t="shared" si="0"/>
        <v>-21.317222854481376</v>
      </c>
      <c r="P34" s="50"/>
      <c r="Q34" s="87">
        <f>IFERROR(IF($B$2="Tonnes",AppQt.Data!M100,(AppQt.Data!M100*ozton*AppQt.Data!M$7)/1000000),"-")</f>
        <v>17.973179829421198</v>
      </c>
      <c r="R34" s="87">
        <f>IFERROR(IF($B$2="Tonnes",AppQt.Data!N100,(AppQt.Data!N100*ozton*AppQt.Data!N$7)/1000000),"-")</f>
        <v>21.085756554206831</v>
      </c>
      <c r="S34" s="87">
        <f>IFERROR(IF($B$2="Tonnes",AppQt.Data!O100,(AppQt.Data!O100*ozton*AppQt.Data!O$7)/1000000),"-")</f>
        <v>16.035556421357484</v>
      </c>
      <c r="T34" s="87">
        <f>IFERROR(IF($B$2="Tonnes",AppQt.Data!P100,(AppQt.Data!P100*ozton*AppQt.Data!P$7)/1000000),"-")</f>
        <v>51.122887017437186</v>
      </c>
      <c r="U34" s="87">
        <f>IFERROR(IF($B$2="Tonnes",AppQt.Data!Q100,(AppQt.Data!Q100*ozton*AppQt.Data!Q$7)/1000000),"-")</f>
        <v>14.576800528756038</v>
      </c>
      <c r="V34" s="87">
        <f>IFERROR(IF($B$2="Tonnes",AppQt.Data!R100,(AppQt.Data!R100*ozton*AppQt.Data!R$7)/1000000),"-")</f>
        <v>17.999482694138351</v>
      </c>
      <c r="W34" s="87">
        <f>IFERROR(IF($B$2="Tonnes",AppQt.Data!S100,(AppQt.Data!S100*ozton*AppQt.Data!S$7)/1000000),"-")</f>
        <v>13.008477846917152</v>
      </c>
      <c r="X34" s="87">
        <f>IFERROR(IF($B$2="Tonnes",AppQt.Data!T100,(AppQt.Data!T100*ozton*AppQt.Data!T$7)/1000000),"-")</f>
        <v>42.182261084378354</v>
      </c>
      <c r="Y34" s="87">
        <f>IFERROR(IF($B$2="Tonnes",AppQt.Data!U100,(AppQt.Data!U100*ozton*AppQt.Data!U$7)/1000000),"-")</f>
        <v>12.694180558019234</v>
      </c>
      <c r="Z34" s="87">
        <f>IFERROR(IF($B$2="Tonnes",AppQt.Data!V100,(AppQt.Data!V100*ozton*AppQt.Data!V$7)/1000000),"-")</f>
        <v>15.563041456268792</v>
      </c>
      <c r="AA34" s="87">
        <f>IFERROR(IF($B$2="Tonnes",AppQt.Data!W100,(AppQt.Data!W100*ozton*AppQt.Data!W$7)/1000000),"-")</f>
        <v>11.617890379303271</v>
      </c>
      <c r="AB34" s="87">
        <f>IFERROR(IF($B$2="Tonnes",AppQt.Data!X100,(AppQt.Data!X100*ozton*AppQt.Data!X$7)/1000000),"-")</f>
        <v>37.546387912495426</v>
      </c>
      <c r="AC34" s="87">
        <f>IFERROR(IF($B$2="Tonnes",AppQt.Data!Y100,(AppQt.Data!Y100*ozton*AppQt.Data!Y$7)/1000000),"-")</f>
        <v>12.269818803316491</v>
      </c>
      <c r="AD34" s="87">
        <f>IFERROR(IF($B$2="Tonnes",AppQt.Data!Z100,(AppQt.Data!Z100*ozton*AppQt.Data!Z$7)/1000000),"-")</f>
        <v>14.197083125610426</v>
      </c>
      <c r="AE34" s="87">
        <f>IFERROR(IF($B$2="Tonnes",AppQt.Data!AA100,(AppQt.Data!AA100*ozton*AppQt.Data!AA$7)/1000000),"-")</f>
        <v>12.532967433813043</v>
      </c>
      <c r="AF34" s="87">
        <f>IFERROR(IF($B$2="Tonnes",AppQt.Data!AB100,(AppQt.Data!AB100*ozton*AppQt.Data!AB$7)/1000000),"-")</f>
        <v>36.05572589407474</v>
      </c>
      <c r="AG34" s="87">
        <f>IFERROR(IF($B$2="Tonnes",AppQt.Data!AC100,(AppQt.Data!AC100*ozton*AppQt.Data!AC$7)/1000000),"-")</f>
        <v>13.191429651969786</v>
      </c>
      <c r="AH34" s="87">
        <f>IFERROR(IF($B$2="Tonnes",AppQt.Data!AD100,(AppQt.Data!AD100*ozton*AppQt.Data!AD$7)/1000000),"-")</f>
        <v>15.057227426705523</v>
      </c>
      <c r="AI34" s="87">
        <f>IFERROR(IF($B$2="Tonnes",AppQt.Data!AE100,(AppQt.Data!AE100*ozton*AppQt.Data!AE$7)/1000000),"-")</f>
        <v>13.040955010336287</v>
      </c>
      <c r="AJ34" s="87">
        <f>IFERROR(IF($B$2="Tonnes",AppQt.Data!AF100,(AppQt.Data!AF100*ozton*AppQt.Data!AF$7)/1000000),"-")</f>
        <v>36.746036607010765</v>
      </c>
      <c r="AK34" s="87">
        <f>IFERROR(IF($B$2="Tonnes",AppQt.Data!AG100,(AppQt.Data!AG100*ozton*AppQt.Data!AG$7)/1000000),"-")</f>
        <v>13.080630732499682</v>
      </c>
      <c r="AL34" s="87">
        <f>IFERROR(IF($B$2="Tonnes",AppQt.Data!AH100,(AppQt.Data!AH100*ozton*AppQt.Data!AH$7)/1000000),"-")</f>
        <v>14.844117508245859</v>
      </c>
      <c r="AM34" s="87">
        <f>IFERROR(IF($B$2="Tonnes",AppQt.Data!AI100,(AppQt.Data!AI100*ozton*AppQt.Data!AI$7)/1000000),"-")</f>
        <v>13.057107237256517</v>
      </c>
      <c r="AN34" s="87">
        <f>IFERROR(IF($B$2="Tonnes",AppQt.Data!AJ100,(AppQt.Data!AJ100*ozton*AppQt.Data!AJ$7)/1000000),"-")</f>
        <v>36.392308397511208</v>
      </c>
      <c r="AO34" s="87">
        <f>IFERROR(IF($B$2="Tonnes",AppQt.Data!AK100,(AppQt.Data!AK100*ozton*AppQt.Data!AK$7)/1000000),"-")</f>
        <v>13.08369473278335</v>
      </c>
      <c r="AP34" s="87">
        <f>IFERROR(IF($B$2="Tonnes",AppQt.Data!AL100,(AppQt.Data!AL100*ozton*AppQt.Data!AL$7)/1000000),"-")</f>
        <v>14.845206744304573</v>
      </c>
      <c r="AQ34" s="87">
        <f>IFERROR(IF($B$2="Tonnes",AppQt.Data!AM100,(AppQt.Data!AM100*ozton*AppQt.Data!AM$7)/1000000),"-")</f>
        <v>12.804146073967328</v>
      </c>
      <c r="AR34" s="87">
        <f>IFERROR(IF($B$2="Tonnes",AppQt.Data!AN100,(AppQt.Data!AN100*ozton*AppQt.Data!AN$7)/1000000),"-")</f>
        <v>35.392076445327035</v>
      </c>
      <c r="AS34" s="87">
        <f>IFERROR(IF($B$2="Tonnes",AppQt.Data!AO100,(AppQt.Data!AO100*ozton*AppQt.Data!AO$7)/1000000),"-")</f>
        <v>12.725734816531686</v>
      </c>
      <c r="AT34" s="87">
        <f>IFERROR(IF($B$2="Tonnes",AppQt.Data!AP100,(AppQt.Data!AP100*ozton*AppQt.Data!AP$7)/1000000),"-")</f>
        <v>14.39927279491752</v>
      </c>
      <c r="AU34" s="87">
        <f>IFERROR(IF($B$2="Tonnes",AppQt.Data!AQ100,(AppQt.Data!AQ100*ozton*AppQt.Data!AQ$7)/1000000),"-")</f>
        <v>12.559133438851832</v>
      </c>
      <c r="AV34" s="87">
        <f>IFERROR(IF($B$2="Tonnes",AppQt.Data!AR100,(AppQt.Data!AR100*ozton*AppQt.Data!AR$7)/1000000),"-")</f>
        <v>34.333499427136218</v>
      </c>
      <c r="AW34" s="87">
        <f>IFERROR(IF($B$2="Tonnes",AppQt.Data!AS100,(AppQt.Data!AS100*ozton*AppQt.Data!AS$7)/1000000),"-")</f>
        <v>12.841819764426099</v>
      </c>
      <c r="AX34" s="87">
        <f>IFERROR(IF($B$2="Tonnes",AppQt.Data!AT100,(AppQt.Data!AT100*ozton*AppQt.Data!AT$7)/1000000),"-")</f>
        <v>14.431118318208636</v>
      </c>
      <c r="AY34" s="87">
        <f>IFERROR(IF($B$2="Tonnes",AppQt.Data!AU100,(AppQt.Data!AU100*ozton*AppQt.Data!AU$7)/1000000),"-")</f>
        <v>12.587690486465812</v>
      </c>
      <c r="AZ34" s="87">
        <f>IFERROR(IF($B$2="Tonnes",AppQt.Data!AV100,(AppQt.Data!AV100*ozton*AppQt.Data!AV$7)/1000000),"-")</f>
        <v>33.531381513806181</v>
      </c>
      <c r="BA34" s="87">
        <f>IFERROR(IF($B$2="Tonnes",AppQt.Data!AW100,(AppQt.Data!AW100*ozton*AppQt.Data!AW$7)/1000000),"-")</f>
        <v>12.662911988582316</v>
      </c>
      <c r="BB34" s="87">
        <f>IFERROR(IF($B$2="Tonnes",AppQt.Data!AX100,(AppQt.Data!AX100*ozton*AppQt.Data!AX$7)/1000000),"-")</f>
        <v>14.20561155843588</v>
      </c>
      <c r="BC34" s="87">
        <f>IFERROR(IF($B$2="Tonnes",AppQt.Data!AY100,(AppQt.Data!AY100*ozton*AppQt.Data!AY$7)/1000000),"-")</f>
        <v>12.380081494508062</v>
      </c>
      <c r="BD34" s="87">
        <f>IFERROR(IF($B$2="Tonnes",AppQt.Data!AZ100,(AppQt.Data!AZ100*ozton*AppQt.Data!AZ$7)/1000000),"-")</f>
        <v>32.822579626531734</v>
      </c>
      <c r="BE34" s="87">
        <f>IFERROR(IF($B$2="Tonnes",AppQt.Data!BA100,(AppQt.Data!BA100*ozton*AppQt.Data!BA$7)/1000000),"-")</f>
        <v>10.716379188578205</v>
      </c>
      <c r="BF34" s="87">
        <f>IFERROR(IF($B$2="Tonnes",AppQt.Data!BB100,(AppQt.Data!BB100*ozton*AppQt.Data!BB$7)/1000000),"-")</f>
        <v>7.8311259726065625</v>
      </c>
      <c r="BG34" s="87">
        <f>IFERROR(IF($B$2="Tonnes",AppQt.Data!BC100,(AppQt.Data!BC100*ozton*AppQt.Data!BC$7)/1000000),"-")</f>
        <v>10.406812886735947</v>
      </c>
      <c r="BH34" s="87">
        <f>IFERROR(IF($B$2="Tonnes",AppQt.Data!BD100,(AppQt.Data!BD100*ozton*AppQt.Data!BD$7)/1000000),"-")</f>
        <v>27.75329157058254</v>
      </c>
      <c r="BI34" s="88" t="str">
        <f t="shared" si="3"/>
        <v>▼</v>
      </c>
      <c r="BJ34" s="129">
        <f t="shared" si="1"/>
        <v>-15.444514458124726</v>
      </c>
    </row>
    <row r="35" spans="1:62" ht="13.8">
      <c r="A35" s="50"/>
      <c r="B35" s="94" t="s">
        <v>92</v>
      </c>
      <c r="C35" s="87">
        <f>IFERROR(IF($B$2="Tonnes",AppAn.Data!L76,(AppAn.Data!L76*ozton*AppAn.Data!L$6)/1000000),"-")</f>
        <v>20.718858757123389</v>
      </c>
      <c r="D35" s="87">
        <f>IFERROR(IF($B$2="Tonnes",AppAn.Data!M76,(AppAn.Data!M76*ozton*AppAn.Data!M$6)/1000000),"-")</f>
        <v>19.214274629820938</v>
      </c>
      <c r="E35" s="87">
        <f>IFERROR(IF($B$2="Tonnes",AppAn.Data!N76,(AppAn.Data!N76*ozton*AppAn.Data!N$6)/1000000),"-")</f>
        <v>15.715332001060773</v>
      </c>
      <c r="F35" s="87">
        <f>IFERROR(IF($B$2="Tonnes",AppAn.Data!O76,(AppAn.Data!O76*ozton*AppAn.Data!O$6)/1000000),"-")</f>
        <v>14.880993820086509</v>
      </c>
      <c r="G35" s="87">
        <f>IFERROR(IF($B$2="Tonnes",AppAn.Data!P76,(AppAn.Data!P76*ozton*AppAn.Data!P$6)/1000000),"-")</f>
        <v>14.159299999999998</v>
      </c>
      <c r="H35" s="87">
        <f>IFERROR(IF($B$2="Tonnes",AppAn.Data!Q76,(AppAn.Data!Q76*ozton*AppAn.Data!Q$6)/1000000),"-")</f>
        <v>13.573345</v>
      </c>
      <c r="I35" s="87">
        <f>IFERROR(IF($B$2="Tonnes",AppAn.Data!R76,(AppAn.Data!R76*ozton*AppAn.Data!R$6)/1000000),"-")</f>
        <v>13.375695</v>
      </c>
      <c r="J35" s="87">
        <f>IFERROR(IF($B$2="Tonnes",AppAn.Data!S76,(AppAn.Data!S76*ozton*AppAn.Data!S$6)/1000000),"-")</f>
        <v>13.311500000000001</v>
      </c>
      <c r="K35" s="87">
        <f>IFERROR(IF($B$2="Tonnes",AppAn.Data!T76,(AppAn.Data!T76*ozton*AppAn.Data!T$6)/1000000),"-")</f>
        <v>12.997349999999999</v>
      </c>
      <c r="L35" s="87">
        <f>IFERROR(IF($B$2="Tonnes",AppAn.Data!U76,(AppAn.Data!U76*ozton*AppAn.Data!U$6)/1000000),"-")</f>
        <v>12.649850000000001</v>
      </c>
      <c r="M35" s="87">
        <f>IFERROR(IF($B$2="Tonnes",AppAn.Data!V76,(AppAn.Data!V76*ozton*AppAn.Data!V$6)/1000000),"-")</f>
        <v>10.782</v>
      </c>
      <c r="N35" s="88" t="str">
        <f t="shared" si="2"/>
        <v>▼</v>
      </c>
      <c r="O35" s="129">
        <f t="shared" si="0"/>
        <v>-14.765787736613479</v>
      </c>
      <c r="P35" s="50"/>
      <c r="Q35" s="87">
        <f>IFERROR(IF($B$2="Tonnes",AppQt.Data!M101,(AppQt.Data!M101*ozton*AppQt.Data!M$7)/1000000),"-")</f>
        <v>4.087235590621904</v>
      </c>
      <c r="R35" s="87">
        <f>IFERROR(IF($B$2="Tonnes",AppQt.Data!N101,(AppQt.Data!N101*ozton*AppQt.Data!N$7)/1000000),"-")</f>
        <v>3.7985870385282454</v>
      </c>
      <c r="S35" s="87">
        <f>IFERROR(IF($B$2="Tonnes",AppQt.Data!O101,(AppQt.Data!O101*ozton*AppQt.Data!O$7)/1000000),"-")</f>
        <v>2.5689547974479678</v>
      </c>
      <c r="T35" s="87">
        <f>IFERROR(IF($B$2="Tonnes",AppQt.Data!P101,(AppQt.Data!P101*ozton*AppQt.Data!P$7)/1000000),"-")</f>
        <v>10.264081330525272</v>
      </c>
      <c r="U35" s="87">
        <f>IFERROR(IF($B$2="Tonnes",AppQt.Data!Q101,(AppQt.Data!Q101*ozton*AppQt.Data!Q$7)/1000000),"-")</f>
        <v>3.7017948949724522</v>
      </c>
      <c r="V35" s="87">
        <f>IFERROR(IF($B$2="Tonnes",AppQt.Data!R101,(AppQt.Data!R101*ozton*AppQt.Data!R$7)/1000000),"-")</f>
        <v>4.1001127066115703</v>
      </c>
      <c r="W35" s="87">
        <f>IFERROR(IF($B$2="Tonnes",AppQt.Data!S101,(AppQt.Data!S101*ozton*AppQt.Data!S$7)/1000000),"-")</f>
        <v>2.4376843836088158</v>
      </c>
      <c r="X35" s="87">
        <f>IFERROR(IF($B$2="Tonnes",AppQt.Data!T101,(AppQt.Data!T101*ozton*AppQt.Data!T$7)/1000000),"-")</f>
        <v>8.9746826446280998</v>
      </c>
      <c r="Y35" s="87">
        <f>IFERROR(IF($B$2="Tonnes",AppQt.Data!U101,(AppQt.Data!U101*ozton*AppQt.Data!U$7)/1000000),"-")</f>
        <v>3.0568122814240333</v>
      </c>
      <c r="Z35" s="87">
        <f>IFERROR(IF($B$2="Tonnes",AppQt.Data!V101,(AppQt.Data!V101*ozton*AppQt.Data!V$7)/1000000),"-")</f>
        <v>3.3057289064571815</v>
      </c>
      <c r="AA35" s="87">
        <f>IFERROR(IF($B$2="Tonnes",AppQt.Data!W101,(AppQt.Data!W101*ozton*AppQt.Data!W$7)/1000000),"-")</f>
        <v>2.0017810782617405</v>
      </c>
      <c r="AB35" s="87">
        <f>IFERROR(IF($B$2="Tonnes",AppQt.Data!X101,(AppQt.Data!X101*ozton*AppQt.Data!X$7)/1000000),"-")</f>
        <v>7.3510097349178176</v>
      </c>
      <c r="AC35" s="87">
        <f>IFERROR(IF($B$2="Tonnes",AppQt.Data!Y101,(AppQt.Data!Y101*ozton*AppQt.Data!Y$7)/1000000),"-")</f>
        <v>2.7828940387985996</v>
      </c>
      <c r="AD35" s="87">
        <f>IFERROR(IF($B$2="Tonnes",AppQt.Data!Z101,(AppQt.Data!Z101*ozton*AppQt.Data!Z$7)/1000000),"-")</f>
        <v>2.9202543982122586</v>
      </c>
      <c r="AE35" s="87">
        <f>IFERROR(IF($B$2="Tonnes",AppQt.Data!AA101,(AppQt.Data!AA101*ozton*AppQt.Data!AA$7)/1000000),"-")</f>
        <v>2.139514159560854</v>
      </c>
      <c r="AF35" s="87">
        <f>IFERROR(IF($B$2="Tonnes",AppQt.Data!AB101,(AppQt.Data!AB101*ozton*AppQt.Data!AB$7)/1000000),"-")</f>
        <v>7.0383312235147981</v>
      </c>
      <c r="AG35" s="87">
        <f>IFERROR(IF($B$2="Tonnes",AppQt.Data!AC101,(AppQt.Data!AC101*ozton*AppQt.Data!AC$7)/1000000),"-")</f>
        <v>2.8549999999999995</v>
      </c>
      <c r="AH35" s="87">
        <f>IFERROR(IF($B$2="Tonnes",AppQt.Data!AD101,(AppQt.Data!AD101*ozton*AppQt.Data!AD$7)/1000000),"-")</f>
        <v>2.6967999999999996</v>
      </c>
      <c r="AI35" s="87">
        <f>IFERROR(IF($B$2="Tonnes",AppQt.Data!AE101,(AppQt.Data!AE101*ozton*AppQt.Data!AE$7)/1000000),"-")</f>
        <v>2.0549999999999997</v>
      </c>
      <c r="AJ35" s="87">
        <f>IFERROR(IF($B$2="Tonnes",AppQt.Data!AF101,(AppQt.Data!AF101*ozton*AppQt.Data!AF$7)/1000000),"-")</f>
        <v>6.5525000000000002</v>
      </c>
      <c r="AK35" s="87">
        <f>IFERROR(IF($B$2="Tonnes",AppQt.Data!AG101,(AppQt.Data!AG101*ozton*AppQt.Data!AG$7)/1000000),"-")</f>
        <v>2.76</v>
      </c>
      <c r="AL35" s="87">
        <f>IFERROR(IF($B$2="Tonnes",AppQt.Data!AH101,(AppQt.Data!AH101*ozton*AppQt.Data!AH$7)/1000000),"-")</f>
        <v>2.5783449999999997</v>
      </c>
      <c r="AM35" s="87">
        <f>IFERROR(IF($B$2="Tonnes",AppQt.Data!AI101,(AppQt.Data!AI101*ozton*AppQt.Data!AI$7)/1000000),"-")</f>
        <v>1.9720000000000004</v>
      </c>
      <c r="AN35" s="87">
        <f>IFERROR(IF($B$2="Tonnes",AppQt.Data!AJ101,(AppQt.Data!AJ101*ozton*AppQt.Data!AJ$7)/1000000),"-")</f>
        <v>6.2629999999999999</v>
      </c>
      <c r="AO35" s="87">
        <f>IFERROR(IF($B$2="Tonnes",AppQt.Data!AK101,(AppQt.Data!AK101*ozton*AppQt.Data!AK$7)/1000000),"-")</f>
        <v>2.8070000000000004</v>
      </c>
      <c r="AP35" s="87">
        <f>IFERROR(IF($B$2="Tonnes",AppQt.Data!AL101,(AppQt.Data!AL101*ozton*AppQt.Data!AL$7)/1000000),"-")</f>
        <v>2.5251950000000001</v>
      </c>
      <c r="AQ35" s="87">
        <f>IFERROR(IF($B$2="Tonnes",AppQt.Data!AM101,(AppQt.Data!AM101*ozton*AppQt.Data!AM$7)/1000000),"-")</f>
        <v>1.9399999999999995</v>
      </c>
      <c r="AR35" s="87">
        <f>IFERROR(IF($B$2="Tonnes",AppQt.Data!AN101,(AppQt.Data!AN101*ozton*AppQt.Data!AN$7)/1000000),"-")</f>
        <v>6.1035000000000004</v>
      </c>
      <c r="AS35" s="87">
        <f>IFERROR(IF($B$2="Tonnes",AppQt.Data!AO101,(AppQt.Data!AO101*ozton*AppQt.Data!AO$7)/1000000),"-")</f>
        <v>2.7489999999999997</v>
      </c>
      <c r="AT35" s="87">
        <f>IFERROR(IF($B$2="Tonnes",AppQt.Data!AP101,(AppQt.Data!AP101*ozton*AppQt.Data!AP$7)/1000000),"-")</f>
        <v>2.5035000000000003</v>
      </c>
      <c r="AU35" s="87">
        <f>IFERROR(IF($B$2="Tonnes",AppQt.Data!AQ101,(AppQt.Data!AQ101*ozton*AppQt.Data!AQ$7)/1000000),"-")</f>
        <v>1.9310000000000005</v>
      </c>
      <c r="AV35" s="87">
        <f>IFERROR(IF($B$2="Tonnes",AppQt.Data!AR101,(AppQt.Data!AR101*ozton*AppQt.Data!AR$7)/1000000),"-")</f>
        <v>6.1280000000000001</v>
      </c>
      <c r="AW35" s="87">
        <f>IFERROR(IF($B$2="Tonnes",AppQt.Data!AS101,(AppQt.Data!AS101*ozton*AppQt.Data!AS$7)/1000000),"-")</f>
        <v>2.7819999999999996</v>
      </c>
      <c r="AX35" s="87">
        <f>IFERROR(IF($B$2="Tonnes",AppQt.Data!AT101,(AppQt.Data!AT101*ozton*AppQt.Data!AT$7)/1000000),"-")</f>
        <v>2.4135</v>
      </c>
      <c r="AY35" s="87">
        <f>IFERROR(IF($B$2="Tonnes",AppQt.Data!AU101,(AppQt.Data!AU101*ozton*AppQt.Data!AU$7)/1000000),"-")</f>
        <v>1.8679999999999999</v>
      </c>
      <c r="AZ35" s="87">
        <f>IFERROR(IF($B$2="Tonnes",AppQt.Data!AV101,(AppQt.Data!AV101*ozton*AppQt.Data!AV$7)/1000000),"-")</f>
        <v>5.9338499999999996</v>
      </c>
      <c r="BA35" s="87">
        <f>IFERROR(IF($B$2="Tonnes",AppQt.Data!AW101,(AppQt.Data!AW101*ozton*AppQt.Data!AW$7)/1000000),"-")</f>
        <v>2.6890000000000001</v>
      </c>
      <c r="BB35" s="87">
        <f>IFERROR(IF($B$2="Tonnes",AppQt.Data!AX101,(AppQt.Data!AX101*ozton*AppQt.Data!AX$7)/1000000),"-")</f>
        <v>2.3289999999999997</v>
      </c>
      <c r="BC35" s="87">
        <f>IFERROR(IF($B$2="Tonnes",AppQt.Data!AY101,(AppQt.Data!AY101*ozton*AppQt.Data!AY$7)/1000000),"-")</f>
        <v>1.891</v>
      </c>
      <c r="BD35" s="87">
        <f>IFERROR(IF($B$2="Tonnes",AppQt.Data!AZ101,(AppQt.Data!AZ101*ozton*AppQt.Data!AZ$7)/1000000),"-")</f>
        <v>5.74085</v>
      </c>
      <c r="BE35" s="87">
        <f>IFERROR(IF($B$2="Tonnes",AppQt.Data!BA101,(AppQt.Data!BA101*ozton*AppQt.Data!BA$7)/1000000),"-")</f>
        <v>2.3639999999999999</v>
      </c>
      <c r="BF35" s="87">
        <f>IFERROR(IF($B$2="Tonnes",AppQt.Data!BB101,(AppQt.Data!BB101*ozton*AppQt.Data!BB$7)/1000000),"-")</f>
        <v>1.421</v>
      </c>
      <c r="BG35" s="87">
        <f>IFERROR(IF($B$2="Tonnes",AppQt.Data!BC101,(AppQt.Data!BC101*ozton*AppQt.Data!BC$7)/1000000),"-")</f>
        <v>2.0670000000000002</v>
      </c>
      <c r="BH35" s="87">
        <f>IFERROR(IF($B$2="Tonnes",AppQt.Data!BD101,(AppQt.Data!BD101*ozton*AppQt.Data!BD$7)/1000000),"-")</f>
        <v>4.93</v>
      </c>
      <c r="BI35" s="88" t="str">
        <f t="shared" si="3"/>
        <v>▼</v>
      </c>
      <c r="BJ35" s="129">
        <f t="shared" si="1"/>
        <v>-14.124215055261857</v>
      </c>
    </row>
    <row r="36" spans="1:62" ht="13.8">
      <c r="A36" s="50"/>
      <c r="B36" s="94" t="s">
        <v>93</v>
      </c>
      <c r="C36" s="87">
        <f>IFERROR(IF($B$2="Tonnes",AppAn.Data!L77,(AppAn.Data!L77*ozton*AppAn.Data!L$6)/1000000),"-")</f>
        <v>13.704481098430811</v>
      </c>
      <c r="D36" s="87">
        <f>IFERROR(IF($B$2="Tonnes",AppAn.Data!M77,(AppAn.Data!M77*ozton*AppAn.Data!M$6)/1000000),"-")</f>
        <v>12.030431224899598</v>
      </c>
      <c r="E36" s="87">
        <f>IFERROR(IF($B$2="Tonnes",AppAn.Data!N77,(AppAn.Data!N77*ozton*AppAn.Data!N$6)/1000000),"-")</f>
        <v>10.738841586299628</v>
      </c>
      <c r="F36" s="87">
        <f>IFERROR(IF($B$2="Tonnes",AppAn.Data!O77,(AppAn.Data!O77*ozton*AppAn.Data!O$6)/1000000),"-")</f>
        <v>10.095246602537696</v>
      </c>
      <c r="G36" s="87">
        <f>IFERROR(IF($B$2="Tonnes",AppAn.Data!P77,(AppAn.Data!P77*ozton*AppAn.Data!P$6)/1000000),"-")</f>
        <v>10.000097662938867</v>
      </c>
      <c r="H36" s="87">
        <f>IFERROR(IF($B$2="Tonnes",AppAn.Data!Q77,(AppAn.Data!Q77*ozton*AppAn.Data!Q$6)/1000000),"-")</f>
        <v>10.185337724462689</v>
      </c>
      <c r="I36" s="87">
        <f>IFERROR(IF($B$2="Tonnes",AppAn.Data!R77,(AppAn.Data!R77*ozton*AppAn.Data!R$6)/1000000),"-")</f>
        <v>10.325500000000002</v>
      </c>
      <c r="J36" s="87">
        <f>IFERROR(IF($B$2="Tonnes",AppAn.Data!S77,(AppAn.Data!S77*ozton*AppAn.Data!S$6)/1000000),"-")</f>
        <v>10.425499999999998</v>
      </c>
      <c r="K36" s="87">
        <f>IFERROR(IF($B$2="Tonnes",AppAn.Data!T77,(AppAn.Data!T77*ozton*AppAn.Data!T$6)/1000000),"-")</f>
        <v>10.629999999999999</v>
      </c>
      <c r="L36" s="87">
        <f>IFERROR(IF($B$2="Tonnes",AppAn.Data!U77,(AppAn.Data!U77*ozton*AppAn.Data!U$6)/1000000),"-")</f>
        <v>10.619</v>
      </c>
      <c r="M36" s="87">
        <f>IFERROR(IF($B$2="Tonnes",AppAn.Data!V77,(AppAn.Data!V77*ozton*AppAn.Data!V$6)/1000000),"-")</f>
        <v>9.0445000000000011</v>
      </c>
      <c r="N36" s="88" t="str">
        <f t="shared" si="2"/>
        <v>▼</v>
      </c>
      <c r="O36" s="129">
        <f t="shared" si="0"/>
        <v>-14.827196534513599</v>
      </c>
      <c r="P36" s="50"/>
      <c r="Q36" s="87">
        <f>IFERROR(IF($B$2="Tonnes",AppQt.Data!M102,(AppQt.Data!M102*ozton*AppQt.Data!M$7)/1000000),"-")</f>
        <v>2.4811652995720399</v>
      </c>
      <c r="R36" s="87">
        <f>IFERROR(IF($B$2="Tonnes",AppQt.Data!N102,(AppQt.Data!N102*ozton*AppQt.Data!N$7)/1000000),"-")</f>
        <v>2.5608238231098426</v>
      </c>
      <c r="S36" s="87">
        <f>IFERROR(IF($B$2="Tonnes",AppQt.Data!O102,(AppQt.Data!O102*ozton*AppQt.Data!O$7)/1000000),"-")</f>
        <v>1.4660975392296711</v>
      </c>
      <c r="T36" s="87">
        <f>IFERROR(IF($B$2="Tonnes",AppQt.Data!P102,(AppQt.Data!P102*ozton*AppQt.Data!P$7)/1000000),"-")</f>
        <v>7.1963944365192578</v>
      </c>
      <c r="U36" s="87">
        <f>IFERROR(IF($B$2="Tonnes",AppQt.Data!Q102,(AppQt.Data!Q102*ozton*AppQt.Data!Q$7)/1000000),"-")</f>
        <v>2.0497665662650602</v>
      </c>
      <c r="V36" s="87">
        <f>IFERROR(IF($B$2="Tonnes",AppQt.Data!R102,(AppQt.Data!R102*ozton*AppQt.Data!R$7)/1000000),"-")</f>
        <v>1.9911551204819271</v>
      </c>
      <c r="W36" s="87">
        <f>IFERROR(IF($B$2="Tonnes",AppQt.Data!S102,(AppQt.Data!S102*ozton*AppQt.Data!S$7)/1000000),"-")</f>
        <v>1.4497665662650605</v>
      </c>
      <c r="X36" s="87">
        <f>IFERROR(IF($B$2="Tonnes",AppQt.Data!T102,(AppQt.Data!T102*ozton*AppQt.Data!T$7)/1000000),"-")</f>
        <v>6.5397429718875504</v>
      </c>
      <c r="Y36" s="87">
        <f>IFERROR(IF($B$2="Tonnes",AppQt.Data!U102,(AppQt.Data!U102*ozton*AppQt.Data!U$7)/1000000),"-")</f>
        <v>1.6975435802690897</v>
      </c>
      <c r="Z36" s="87">
        <f>IFERROR(IF($B$2="Tonnes",AppQt.Data!V102,(AppQt.Data!V102*ozton*AppQt.Data!V$7)/1000000),"-")</f>
        <v>1.7883845228557573</v>
      </c>
      <c r="AA36" s="87">
        <f>IFERROR(IF($B$2="Tonnes",AppQt.Data!W102,(AppQt.Data!W102*ozton*AppQt.Data!W$7)/1000000),"-")</f>
        <v>1.3487092784853325</v>
      </c>
      <c r="AB36" s="87">
        <f>IFERROR(IF($B$2="Tonnes",AppQt.Data!X102,(AppQt.Data!X102*ozton*AppQt.Data!X$7)/1000000),"-")</f>
        <v>5.9042042046894494</v>
      </c>
      <c r="AC36" s="87">
        <f>IFERROR(IF($B$2="Tonnes",AppQt.Data!Y102,(AppQt.Data!Y102*ozton*AppQt.Data!Y$7)/1000000),"-")</f>
        <v>1.7688341883289833</v>
      </c>
      <c r="AD36" s="87">
        <f>IFERROR(IF($B$2="Tonnes",AppQt.Data!Z102,(AppQt.Data!Z102*ozton*AppQt.Data!Z$7)/1000000),"-")</f>
        <v>1.9846890632805858</v>
      </c>
      <c r="AE36" s="87">
        <f>IFERROR(IF($B$2="Tonnes",AppQt.Data!AA102,(AppQt.Data!AA102*ozton*AppQt.Data!AA$7)/1000000),"-")</f>
        <v>1.2671665235767737</v>
      </c>
      <c r="AF36" s="87">
        <f>IFERROR(IF($B$2="Tonnes",AppQt.Data!AB102,(AppQt.Data!AB102*ozton*AppQt.Data!AB$7)/1000000),"-")</f>
        <v>5.074556827351353</v>
      </c>
      <c r="AG36" s="87">
        <f>IFERROR(IF($B$2="Tonnes",AppQt.Data!AC102,(AppQt.Data!AC102*ozton*AppQt.Data!AC$7)/1000000),"-")</f>
        <v>1.7166804115646932</v>
      </c>
      <c r="AH36" s="87">
        <f>IFERROR(IF($B$2="Tonnes",AppQt.Data!AD102,(AppQt.Data!AD102*ozton*AppQt.Data!AD$7)/1000000),"-")</f>
        <v>2.0121951492010757</v>
      </c>
      <c r="AI36" s="87">
        <f>IFERROR(IF($B$2="Tonnes",AppQt.Data!AE102,(AppQt.Data!AE102*ozton*AppQt.Data!AE$7)/1000000),"-")</f>
        <v>1.1674411671675329</v>
      </c>
      <c r="AJ36" s="87">
        <f>IFERROR(IF($B$2="Tonnes",AppQt.Data!AF102,(AppQt.Data!AF102*ozton*AppQt.Data!AF$7)/1000000),"-")</f>
        <v>5.1037809350055641</v>
      </c>
      <c r="AK36" s="87">
        <f>IFERROR(IF($B$2="Tonnes",AppQt.Data!AG102,(AppQt.Data!AG102*ozton*AppQt.Data!AG$7)/1000000),"-")</f>
        <v>1.7331125160906864</v>
      </c>
      <c r="AL36" s="87">
        <f>IFERROR(IF($B$2="Tonnes",AppQt.Data!AH102,(AppQt.Data!AH102*ozton*AppQt.Data!AH$7)/1000000),"-")</f>
        <v>2.0656597083064465</v>
      </c>
      <c r="AM36" s="87">
        <f>IFERROR(IF($B$2="Tonnes",AppQt.Data!AI102,(AppQt.Data!AI102*ozton*AppQt.Data!AI$7)/1000000),"-")</f>
        <v>1.1950655000655572</v>
      </c>
      <c r="AN36" s="87">
        <f>IFERROR(IF($B$2="Tonnes",AppQt.Data!AJ102,(AppQt.Data!AJ102*ozton*AppQt.Data!AJ$7)/1000000),"-")</f>
        <v>5.1914999999999996</v>
      </c>
      <c r="AO36" s="87">
        <f>IFERROR(IF($B$2="Tonnes",AppQt.Data!AK102,(AppQt.Data!AK102*ozton*AppQt.Data!AK$7)/1000000),"-")</f>
        <v>1.7395</v>
      </c>
      <c r="AP36" s="87">
        <f>IFERROR(IF($B$2="Tonnes",AppQt.Data!AL102,(AppQt.Data!AL102*ozton*AppQt.Data!AL$7)/1000000),"-")</f>
        <v>2.1037500000000002</v>
      </c>
      <c r="AQ36" s="87">
        <f>IFERROR(IF($B$2="Tonnes",AppQt.Data!AM102,(AppQt.Data!AM102*ozton*AppQt.Data!AM$7)/1000000),"-")</f>
        <v>1.1837499999999999</v>
      </c>
      <c r="AR36" s="87">
        <f>IFERROR(IF($B$2="Tonnes",AppQt.Data!AN102,(AppQt.Data!AN102*ozton*AppQt.Data!AN$7)/1000000),"-")</f>
        <v>5.2985000000000007</v>
      </c>
      <c r="AS36" s="87">
        <f>IFERROR(IF($B$2="Tonnes",AppQt.Data!AO102,(AppQt.Data!AO102*ozton*AppQt.Data!AO$7)/1000000),"-")</f>
        <v>1.7384999999999995</v>
      </c>
      <c r="AT36" s="87">
        <f>IFERROR(IF($B$2="Tonnes",AppQt.Data!AP102,(AppQt.Data!AP102*ozton*AppQt.Data!AP$7)/1000000),"-")</f>
        <v>2.1149999999999989</v>
      </c>
      <c r="AU36" s="87">
        <f>IFERROR(IF($B$2="Tonnes",AppQt.Data!AQ102,(AppQt.Data!AQ102*ozton*AppQt.Data!AQ$7)/1000000),"-")</f>
        <v>1.2119999999999993</v>
      </c>
      <c r="AV36" s="87">
        <f>IFERROR(IF($B$2="Tonnes",AppQt.Data!AR102,(AppQt.Data!AR102*ozton*AppQt.Data!AR$7)/1000000),"-")</f>
        <v>5.3599999999999994</v>
      </c>
      <c r="AW36" s="87">
        <f>IFERROR(IF($B$2="Tonnes",AppQt.Data!AS102,(AppQt.Data!AS102*ozton*AppQt.Data!AS$7)/1000000),"-")</f>
        <v>1.7800000000000002</v>
      </c>
      <c r="AX36" s="87">
        <f>IFERROR(IF($B$2="Tonnes",AppQt.Data!AT102,(AppQt.Data!AT102*ozton*AppQt.Data!AT$7)/1000000),"-")</f>
        <v>2.1499999999999995</v>
      </c>
      <c r="AY36" s="87">
        <f>IFERROR(IF($B$2="Tonnes",AppQt.Data!AU102,(AppQt.Data!AU102*ozton*AppQt.Data!AU$7)/1000000),"-")</f>
        <v>1.2499999999999991</v>
      </c>
      <c r="AZ36" s="87">
        <f>IFERROR(IF($B$2="Tonnes",AppQt.Data!AV102,(AppQt.Data!AV102*ozton*AppQt.Data!AV$7)/1000000),"-")</f>
        <v>5.4500000000000011</v>
      </c>
      <c r="BA36" s="87">
        <f>IFERROR(IF($B$2="Tonnes",AppQt.Data!AW102,(AppQt.Data!AW102*ozton*AppQt.Data!AW$7)/1000000),"-")</f>
        <v>1.7999999999999998</v>
      </c>
      <c r="BB36" s="87">
        <f>IFERROR(IF($B$2="Tonnes",AppQt.Data!AX102,(AppQt.Data!AX102*ozton*AppQt.Data!AX$7)/1000000),"-")</f>
        <v>2.169</v>
      </c>
      <c r="BC36" s="87">
        <f>IFERROR(IF($B$2="Tonnes",AppQt.Data!AY102,(AppQt.Data!AY102*ozton*AppQt.Data!AY$7)/1000000),"-")</f>
        <v>1.2299999999999995</v>
      </c>
      <c r="BD36" s="87">
        <f>IFERROR(IF($B$2="Tonnes",AppQt.Data!AZ102,(AppQt.Data!AZ102*ozton*AppQt.Data!AZ$7)/1000000),"-")</f>
        <v>5.419999999999999</v>
      </c>
      <c r="BE36" s="87">
        <f>IFERROR(IF($B$2="Tonnes",AppQt.Data!BA102,(AppQt.Data!BA102*ozton*AppQt.Data!BA$7)/1000000),"-")</f>
        <v>1.6570000000000005</v>
      </c>
      <c r="BF36" s="87">
        <f>IFERROR(IF($B$2="Tonnes",AppQt.Data!BB102,(AppQt.Data!BB102*ozton*AppQt.Data!BB$7)/1000000),"-")</f>
        <v>1.0599999999999998</v>
      </c>
      <c r="BG36" s="87">
        <f>IFERROR(IF($B$2="Tonnes",AppQt.Data!BC102,(AppQt.Data!BC102*ozton*AppQt.Data!BC$7)/1000000),"-")</f>
        <v>1.2075000000000002</v>
      </c>
      <c r="BH36" s="87">
        <f>IFERROR(IF($B$2="Tonnes",AppQt.Data!BD102,(AppQt.Data!BD102*ozton*AppQt.Data!BD$7)/1000000),"-")</f>
        <v>5.12</v>
      </c>
      <c r="BI36" s="88" t="str">
        <f t="shared" si="3"/>
        <v>▼</v>
      </c>
      <c r="BJ36" s="129">
        <f t="shared" si="1"/>
        <v>-5.5350553505534865</v>
      </c>
    </row>
    <row r="37" spans="1:62" ht="13.8">
      <c r="A37" s="50"/>
      <c r="B37" s="94" t="s">
        <v>94</v>
      </c>
      <c r="C37" s="87">
        <f>IFERROR(IF($B$2="Tonnes",AppAn.Data!L78,(AppAn.Data!L78*ozton*AppAn.Data!L$6)/1000000),"-")</f>
        <v>34.21341869627507</v>
      </c>
      <c r="D37" s="87">
        <f>IFERROR(IF($B$2="Tonnes",AppAn.Data!M78,(AppAn.Data!M78*ozton*AppAn.Data!M$6)/1000000),"-")</f>
        <v>26.919944519927537</v>
      </c>
      <c r="E37" s="87">
        <f>IFERROR(IF($B$2="Tonnes",AppAn.Data!N78,(AppAn.Data!N78*ozton*AppAn.Data!N$6)/1000000),"-")</f>
        <v>22.559438202247179</v>
      </c>
      <c r="F37" s="87">
        <f>IFERROR(IF($B$2="Tonnes",AppAn.Data!O78,(AppAn.Data!O78*ozton*AppAn.Data!O$6)/1000000),"-")</f>
        <v>21.114062500000003</v>
      </c>
      <c r="G37" s="87">
        <f>IFERROR(IF($B$2="Tonnes",AppAn.Data!P78,(AppAn.Data!P78*ozton*AppAn.Data!P$6)/1000000),"-")</f>
        <v>19.890000000000004</v>
      </c>
      <c r="H37" s="87">
        <f>IFERROR(IF($B$2="Tonnes",AppAn.Data!Q78,(AppAn.Data!Q78*ozton*AppAn.Data!Q$6)/1000000),"-")</f>
        <v>19.229999999999997</v>
      </c>
      <c r="I37" s="87">
        <f>IFERROR(IF($B$2="Tonnes",AppAn.Data!R78,(AppAn.Data!R78*ozton*AppAn.Data!R$6)/1000000),"-")</f>
        <v>18.957000000000001</v>
      </c>
      <c r="J37" s="87">
        <f>IFERROR(IF($B$2="Tonnes",AppAn.Data!S78,(AppAn.Data!S78*ozton*AppAn.Data!S$6)/1000000),"-")</f>
        <v>18.825000000000006</v>
      </c>
      <c r="K37" s="87">
        <f>IFERROR(IF($B$2="Tonnes",AppAn.Data!T78,(AppAn.Data!T78*ozton*AppAn.Data!T$6)/1000000),"-")</f>
        <v>18.542000000000002</v>
      </c>
      <c r="L37" s="87">
        <f>IFERROR(IF($B$2="Tonnes",AppAn.Data!U78,(AppAn.Data!U78*ozton*AppAn.Data!U$6)/1000000),"-")</f>
        <v>18.175350000000002</v>
      </c>
      <c r="M37" s="87">
        <f>IFERROR(IF($B$2="Tonnes",AppAn.Data!V78,(AppAn.Data!V78*ozton*AppAn.Data!V$6)/1000000),"-")</f>
        <v>14.279349999999994</v>
      </c>
      <c r="N37" s="88" t="str">
        <f t="shared" si="2"/>
        <v>▼</v>
      </c>
      <c r="O37" s="129">
        <f t="shared" si="0"/>
        <v>-21.435625723851302</v>
      </c>
      <c r="P37" s="50"/>
      <c r="Q37" s="87">
        <f>IFERROR(IF($B$2="Tonnes",AppQt.Data!M103,(AppQt.Data!M103*ozton*AppQt.Data!M$7)/1000000),"-")</f>
        <v>5.1661590257879615</v>
      </c>
      <c r="R37" s="87">
        <f>IFERROR(IF($B$2="Tonnes",AppQt.Data!N103,(AppQt.Data!N103*ozton*AppQt.Data!N$7)/1000000),"-")</f>
        <v>6.514095988538684</v>
      </c>
      <c r="S37" s="87">
        <f>IFERROR(IF($B$2="Tonnes",AppQt.Data!O103,(AppQt.Data!O103*ozton*AppQt.Data!O$7)/1000000),"-")</f>
        <v>5.1965247134670483</v>
      </c>
      <c r="T37" s="87">
        <f>IFERROR(IF($B$2="Tonnes",AppQt.Data!P103,(AppQt.Data!P103*ozton*AppQt.Data!P$7)/1000000),"-")</f>
        <v>17.336638968481381</v>
      </c>
      <c r="U37" s="87">
        <f>IFERROR(IF($B$2="Tonnes",AppQt.Data!Q103,(AppQt.Data!Q103*ozton*AppQt.Data!Q$7)/1000000),"-")</f>
        <v>3.929800724637678</v>
      </c>
      <c r="V37" s="87">
        <f>IFERROR(IF($B$2="Tonnes",AppQt.Data!R103,(AppQt.Data!R103*ozton*AppQt.Data!R$7)/1000000),"-")</f>
        <v>5.4820652173913054</v>
      </c>
      <c r="W37" s="87">
        <f>IFERROR(IF($B$2="Tonnes",AppQt.Data!S103,(AppQt.Data!S103*ozton*AppQt.Data!S$7)/1000000),"-")</f>
        <v>3.7554064764492754</v>
      </c>
      <c r="X37" s="87">
        <f>IFERROR(IF($B$2="Tonnes",AppQt.Data!T103,(AppQt.Data!T103*ozton*AppQt.Data!T$7)/1000000),"-")</f>
        <v>13.752672101449278</v>
      </c>
      <c r="Y37" s="87">
        <f>IFERROR(IF($B$2="Tonnes",AppQt.Data!U103,(AppQt.Data!U103*ozton*AppQt.Data!U$7)/1000000),"-")</f>
        <v>3.3881109550561765</v>
      </c>
      <c r="Z37" s="87">
        <f>IFERROR(IF($B$2="Tonnes",AppQt.Data!V103,(AppQt.Data!V103*ozton*AppQt.Data!V$7)/1000000),"-")</f>
        <v>4.6075140449438203</v>
      </c>
      <c r="AA37" s="87">
        <f>IFERROR(IF($B$2="Tonnes",AppQt.Data!W103,(AppQt.Data!W103*ozton*AppQt.Data!W$7)/1000000),"-")</f>
        <v>3.0924087078651668</v>
      </c>
      <c r="AB37" s="87">
        <f>IFERROR(IF($B$2="Tonnes",AppQt.Data!X103,(AppQt.Data!X103*ozton*AppQt.Data!X$7)/1000000),"-")</f>
        <v>11.471404494382014</v>
      </c>
      <c r="AC37" s="87">
        <f>IFERROR(IF($B$2="Tonnes",AppQt.Data!Y103,(AppQt.Data!Y103*ozton*AppQt.Data!Y$7)/1000000),"-")</f>
        <v>3.2323437500000014</v>
      </c>
      <c r="AD37" s="87">
        <f>IFERROR(IF($B$2="Tonnes",AppQt.Data!Z103,(AppQt.Data!Z103*ozton*AppQt.Data!Z$7)/1000000),"-")</f>
        <v>4.3290625</v>
      </c>
      <c r="AE37" s="87">
        <f>IFERROR(IF($B$2="Tonnes",AppQt.Data!AA103,(AppQt.Data!AA103*ozton*AppQt.Data!AA$7)/1000000),"-")</f>
        <v>3.1851562500000004</v>
      </c>
      <c r="AF37" s="87">
        <f>IFERROR(IF($B$2="Tonnes",AppQt.Data!AB103,(AppQt.Data!AB103*ozton*AppQt.Data!AB$7)/1000000),"-")</f>
        <v>10.3675</v>
      </c>
      <c r="AG37" s="87">
        <f>IFERROR(IF($B$2="Tonnes",AppQt.Data!AC103,(AppQt.Data!AC103*ozton*AppQt.Data!AC$7)/1000000),"-")</f>
        <v>3.0450000000000039</v>
      </c>
      <c r="AH37" s="87">
        <f>IFERROR(IF($B$2="Tonnes",AppQt.Data!AD103,(AppQt.Data!AD103*ozton*AppQt.Data!AD$7)/1000000),"-")</f>
        <v>4.1449999999999996</v>
      </c>
      <c r="AI37" s="87">
        <f>IFERROR(IF($B$2="Tonnes",AppQt.Data!AE103,(AppQt.Data!AE103*ozton*AppQt.Data!AE$7)/1000000),"-")</f>
        <v>3.0250000000000004</v>
      </c>
      <c r="AJ37" s="87">
        <f>IFERROR(IF($B$2="Tonnes",AppQt.Data!AF103,(AppQt.Data!AF103*ozton*AppQt.Data!AF$7)/1000000),"-")</f>
        <v>9.6750000000000007</v>
      </c>
      <c r="AK37" s="87">
        <f>IFERROR(IF($B$2="Tonnes",AppQt.Data!AG103,(AppQt.Data!AG103*ozton*AppQt.Data!AG$7)/1000000),"-")</f>
        <v>2.8700000000000014</v>
      </c>
      <c r="AL37" s="87">
        <f>IFERROR(IF($B$2="Tonnes",AppQt.Data!AH103,(AppQt.Data!AH103*ozton*AppQt.Data!AH$7)/1000000),"-")</f>
        <v>3.9899999999999993</v>
      </c>
      <c r="AM37" s="87">
        <f>IFERROR(IF($B$2="Tonnes",AppQt.Data!AI103,(AppQt.Data!AI103*ozton*AppQt.Data!AI$7)/1000000),"-")</f>
        <v>2.9700000000000029</v>
      </c>
      <c r="AN37" s="87">
        <f>IFERROR(IF($B$2="Tonnes",AppQt.Data!AJ103,(AppQt.Data!AJ103*ozton*AppQt.Data!AJ$7)/1000000),"-")</f>
        <v>9.399999999999995</v>
      </c>
      <c r="AO37" s="87">
        <f>IFERROR(IF($B$2="Tonnes",AppQt.Data!AK103,(AppQt.Data!AK103*ozton*AppQt.Data!AK$7)/1000000),"-")</f>
        <v>2.8099999999999965</v>
      </c>
      <c r="AP37" s="87">
        <f>IFERROR(IF($B$2="Tonnes",AppQt.Data!AL103,(AppQt.Data!AL103*ozton*AppQt.Data!AL$7)/1000000),"-")</f>
        <v>3.9899999999999993</v>
      </c>
      <c r="AQ37" s="87">
        <f>IFERROR(IF($B$2="Tonnes",AppQt.Data!AM103,(AppQt.Data!AM103*ozton*AppQt.Data!AM$7)/1000000),"-")</f>
        <v>2.9500000000000037</v>
      </c>
      <c r="AR37" s="87">
        <f>IFERROR(IF($B$2="Tonnes",AppQt.Data!AN103,(AppQt.Data!AN103*ozton*AppQt.Data!AN$7)/1000000),"-")</f>
        <v>9.2070000000000007</v>
      </c>
      <c r="AS37" s="87">
        <f>IFERROR(IF($B$2="Tonnes",AppQt.Data!AO103,(AppQt.Data!AO103*ozton*AppQt.Data!AO$7)/1000000),"-")</f>
        <v>2.7549999999999994</v>
      </c>
      <c r="AT37" s="87">
        <f>IFERROR(IF($B$2="Tonnes",AppQt.Data!AP103,(AppQt.Data!AP103*ozton*AppQt.Data!AP$7)/1000000),"-")</f>
        <v>3.9350000000000023</v>
      </c>
      <c r="AU37" s="87">
        <f>IFERROR(IF($B$2="Tonnes",AppQt.Data!AQ103,(AppQt.Data!AQ103*ozton*AppQt.Data!AQ$7)/1000000),"-")</f>
        <v>2.9300000000000037</v>
      </c>
      <c r="AV37" s="87">
        <f>IFERROR(IF($B$2="Tonnes",AppQt.Data!AR103,(AppQt.Data!AR103*ozton*AppQt.Data!AR$7)/1000000),"-")</f>
        <v>9.2050000000000018</v>
      </c>
      <c r="AW37" s="87">
        <f>IFERROR(IF($B$2="Tonnes",AppQt.Data!AS103,(AppQt.Data!AS103*ozton*AppQt.Data!AS$7)/1000000),"-")</f>
        <v>2.6917500000000012</v>
      </c>
      <c r="AX37" s="87">
        <f>IFERROR(IF($B$2="Tonnes",AppQt.Data!AT103,(AppQt.Data!AT103*ozton*AppQt.Data!AT$7)/1000000),"-")</f>
        <v>3.9117499999999987</v>
      </c>
      <c r="AY37" s="87">
        <f>IFERROR(IF($B$2="Tonnes",AppQt.Data!AU103,(AppQt.Data!AU103*ozton*AppQt.Data!AU$7)/1000000),"-")</f>
        <v>2.8617500000000025</v>
      </c>
      <c r="AZ37" s="87">
        <f>IFERROR(IF($B$2="Tonnes",AppQt.Data!AV103,(AppQt.Data!AV103*ozton*AppQt.Data!AV$7)/1000000),"-")</f>
        <v>9.0767499999999988</v>
      </c>
      <c r="BA37" s="87">
        <f>IFERROR(IF($B$2="Tonnes",AppQt.Data!AW103,(AppQt.Data!AW103*ozton*AppQt.Data!AW$7)/1000000),"-")</f>
        <v>2.661337500000001</v>
      </c>
      <c r="BB37" s="87">
        <f>IFERROR(IF($B$2="Tonnes",AppQt.Data!AX103,(AppQt.Data!AX103*ozton*AppQt.Data!AX$7)/1000000),"-")</f>
        <v>3.8193375000000001</v>
      </c>
      <c r="BC37" s="87">
        <f>IFERROR(IF($B$2="Tonnes",AppQt.Data!AY103,(AppQt.Data!AY103*ozton*AppQt.Data!AY$7)/1000000),"-")</f>
        <v>2.8113374999999952</v>
      </c>
      <c r="BD37" s="87">
        <f>IFERROR(IF($B$2="Tonnes",AppQt.Data!AZ103,(AppQt.Data!AZ103*ozton*AppQt.Data!AZ$7)/1000000),"-")</f>
        <v>8.8833375000000032</v>
      </c>
      <c r="BE37" s="87">
        <f>IFERROR(IF($B$2="Tonnes",AppQt.Data!BA103,(AppQt.Data!BA103*ozton*AppQt.Data!BA$7)/1000000),"-")</f>
        <v>2.0420000000000034</v>
      </c>
      <c r="BF37" s="87">
        <f>IFERROR(IF($B$2="Tonnes",AppQt.Data!BB103,(AppQt.Data!BB103*ozton*AppQt.Data!BB$7)/1000000),"-")</f>
        <v>1.7649999999999992</v>
      </c>
      <c r="BG37" s="87">
        <f>IFERROR(IF($B$2="Tonnes",AppQt.Data!BC103,(AppQt.Data!BC103*ozton*AppQt.Data!BC$7)/1000000),"-")</f>
        <v>2.3903374999999993</v>
      </c>
      <c r="BH37" s="87">
        <f>IFERROR(IF($B$2="Tonnes",AppQt.Data!BD103,(AppQt.Data!BD103*ozton*AppQt.Data!BD$7)/1000000),"-")</f>
        <v>8.0820124999999923</v>
      </c>
      <c r="BI37" s="88" t="str">
        <f t="shared" si="3"/>
        <v>▼</v>
      </c>
      <c r="BJ37" s="129">
        <f t="shared" si="1"/>
        <v>-9.0205398590339598</v>
      </c>
    </row>
    <row r="38" spans="1:62" ht="13.8">
      <c r="A38" s="50"/>
      <c r="B38" s="94" t="s">
        <v>95</v>
      </c>
      <c r="C38" s="87">
        <f>IFERROR(IF($B$2="Tonnes",AppAn.Data!L79,(AppAn.Data!L79*ozton*AppAn.Data!L$6)/1000000),"-")</f>
        <v>11.578406659511643</v>
      </c>
      <c r="D38" s="87">
        <f>IFERROR(IF($B$2="Tonnes",AppAn.Data!M79,(AppAn.Data!M79*ozton*AppAn.Data!M$6)/1000000),"-")</f>
        <v>8.1675658284118811</v>
      </c>
      <c r="E38" s="87">
        <f>IFERROR(IF($B$2="Tonnes",AppAn.Data!N79,(AppAn.Data!N79*ozton*AppAn.Data!N$6)/1000000),"-")</f>
        <v>8.3786363556876537</v>
      </c>
      <c r="F38" s="87">
        <f>IFERROR(IF($B$2="Tonnes",AppAn.Data!O79,(AppAn.Data!O79*ozton*AppAn.Data!O$6)/1000000),"-")</f>
        <v>7.7720768627497634</v>
      </c>
      <c r="G38" s="87">
        <f>IFERROR(IF($B$2="Tonnes",AppAn.Data!P79,(AppAn.Data!P79*ozton*AppAn.Data!P$6)/1000000),"-")</f>
        <v>8.3072592303392145</v>
      </c>
      <c r="H38" s="87">
        <f>IFERROR(IF($B$2="Tonnes",AppAn.Data!Q79,(AppAn.Data!Q79*ozton*AppAn.Data!Q$6)/1000000),"-")</f>
        <v>8.4916112014424865</v>
      </c>
      <c r="I38" s="87">
        <f>IFERROR(IF($B$2="Tonnes",AppAn.Data!R79,(AppAn.Data!R79*ozton*AppAn.Data!R$6)/1000000),"-")</f>
        <v>8.2612979621166485</v>
      </c>
      <c r="J38" s="87">
        <f>IFERROR(IF($B$2="Tonnes",AppAn.Data!S79,(AppAn.Data!S79*ozton*AppAn.Data!S$6)/1000000),"-")</f>
        <v>8.3863806759580175</v>
      </c>
      <c r="K38" s="87">
        <f>IFERROR(IF($B$2="Tonnes",AppAn.Data!T79,(AppAn.Data!T79*ozton*AppAn.Data!T$6)/1000000),"-")</f>
        <v>8.6882324632167798</v>
      </c>
      <c r="L38" s="87">
        <f>IFERROR(IF($B$2="Tonnes",AppAn.Data!U79,(AppAn.Data!U79*ozton*AppAn.Data!U$6)/1000000),"-")</f>
        <v>8.8489928470720631</v>
      </c>
      <c r="M38" s="87">
        <f>IFERROR(IF($B$2="Tonnes",AppAn.Data!V79,(AppAn.Data!V79*ozton*AppAn.Data!V$6)/1000000),"-")</f>
        <v>6.8964507913436224</v>
      </c>
      <c r="N38" s="88" t="str">
        <f t="shared" si="2"/>
        <v>▼</v>
      </c>
      <c r="O38" s="129">
        <f t="shared" si="0"/>
        <v>-22.065133167945707</v>
      </c>
      <c r="P38" s="50"/>
      <c r="Q38" s="87">
        <f>IFERROR(IF($B$2="Tonnes",AppQt.Data!M104,(AppQt.Data!M104*ozton*AppQt.Data!M$7)/1000000),"-")</f>
        <v>2.5197539974238747</v>
      </c>
      <c r="R38" s="87">
        <f>IFERROR(IF($B$2="Tonnes",AppQt.Data!N104,(AppQt.Data!N104*ozton*AppQt.Data!N$7)/1000000),"-")</f>
        <v>3.1901258394162899</v>
      </c>
      <c r="S38" s="87">
        <f>IFERROR(IF($B$2="Tonnes",AppQt.Data!O104,(AppQt.Data!O104*ozton*AppQt.Data!O$7)/1000000),"-")</f>
        <v>2.4500028381282268</v>
      </c>
      <c r="T38" s="87">
        <f>IFERROR(IF($B$2="Tonnes",AppQt.Data!P104,(AppQt.Data!P104*ozton*AppQt.Data!P$7)/1000000),"-")</f>
        <v>3.4185239845432518</v>
      </c>
      <c r="U38" s="87">
        <f>IFERROR(IF($B$2="Tonnes",AppQt.Data!Q104,(AppQt.Data!Q104*ozton*AppQt.Data!Q$7)/1000000),"-")</f>
        <v>1.8657364239373999</v>
      </c>
      <c r="V38" s="87">
        <f>IFERROR(IF($B$2="Tonnes",AppQt.Data!R104,(AppQt.Data!R104*ozton*AppQt.Data!R$7)/1000000),"-")</f>
        <v>2.2659193643848479</v>
      </c>
      <c r="W38" s="87">
        <f>IFERROR(IF($B$2="Tonnes",AppQt.Data!S104,(AppQt.Data!S104*ozton*AppQt.Data!S$7)/1000000),"-")</f>
        <v>1.6739858603231963</v>
      </c>
      <c r="X38" s="87">
        <f>IFERROR(IF($B$2="Tonnes",AppQt.Data!T104,(AppQt.Data!T104*ozton*AppQt.Data!T$7)/1000000),"-")</f>
        <v>2.3619241797664356</v>
      </c>
      <c r="Y38" s="87">
        <f>IFERROR(IF($B$2="Tonnes",AppQt.Data!U104,(AppQt.Data!U104*ozton*AppQt.Data!U$7)/1000000),"-")</f>
        <v>1.8105107474736559</v>
      </c>
      <c r="Z38" s="87">
        <f>IFERROR(IF($B$2="Tonnes",AppQt.Data!V104,(AppQt.Data!V104*ozton*AppQt.Data!V$7)/1000000),"-")</f>
        <v>2.3012973610735834</v>
      </c>
      <c r="AA38" s="87">
        <f>IFERROR(IF($B$2="Tonnes",AppQt.Data!W104,(AppQt.Data!W104*ozton*AppQt.Data!W$7)/1000000),"-")</f>
        <v>1.7338845938575167</v>
      </c>
      <c r="AB38" s="87">
        <f>IFERROR(IF($B$2="Tonnes",AppQt.Data!X104,(AppQt.Data!X104*ozton*AppQt.Data!X$7)/1000000),"-")</f>
        <v>2.5329436532828971</v>
      </c>
      <c r="AC38" s="87">
        <f>IFERROR(IF($B$2="Tonnes",AppQt.Data!Y104,(AppQt.Data!Y104*ozton*AppQt.Data!Y$7)/1000000),"-")</f>
        <v>1.5520026779597229</v>
      </c>
      <c r="AD38" s="87">
        <f>IFERROR(IF($B$2="Tonnes",AppQt.Data!Z104,(AppQt.Data!Z104*ozton*AppQt.Data!Z$7)/1000000),"-")</f>
        <v>1.8751986063796322</v>
      </c>
      <c r="AE38" s="87">
        <f>IFERROR(IF($B$2="Tonnes",AppQt.Data!AA104,(AppQt.Data!AA104*ozton*AppQt.Data!AA$7)/1000000),"-")</f>
        <v>2.0114049664369196</v>
      </c>
      <c r="AF38" s="87">
        <f>IFERROR(IF($B$2="Tonnes",AppQt.Data!AB104,(AppQt.Data!AB104*ozton*AppQt.Data!AB$7)/1000000),"-")</f>
        <v>2.3334706119734894</v>
      </c>
      <c r="AG38" s="87">
        <f>IFERROR(IF($B$2="Tonnes",AppQt.Data!AC104,(AppQt.Data!AC104*ozton*AppQt.Data!AC$7)/1000000),"-")</f>
        <v>1.7555847500504751</v>
      </c>
      <c r="AH38" s="87">
        <f>IFERROR(IF($B$2="Tonnes",AppQt.Data!AD104,(AppQt.Data!AD104*ozton*AppQt.Data!AD$7)/1000000),"-")</f>
        <v>2.175067750143945</v>
      </c>
      <c r="AI38" s="87">
        <f>IFERROR(IF($B$2="Tonnes",AppQt.Data!AE104,(AppQt.Data!AE104*ozton*AppQt.Data!AE$7)/1000000),"-")</f>
        <v>1.8541870827348239</v>
      </c>
      <c r="AJ38" s="87">
        <f>IFERROR(IF($B$2="Tonnes",AppQt.Data!AF104,(AppQt.Data!AF104*ozton*AppQt.Data!AF$7)/1000000),"-")</f>
        <v>2.5224196474099707</v>
      </c>
      <c r="AK38" s="87">
        <f>IFERROR(IF($B$2="Tonnes",AppQt.Data!AG104,(AppQt.Data!AG104*ozton*AppQt.Data!AG$7)/1000000),"-")</f>
        <v>1.7447138123488874</v>
      </c>
      <c r="AL38" s="87">
        <f>IFERROR(IF($B$2="Tonnes",AppQt.Data!AH104,(AppQt.Data!AH104*ozton*AppQt.Data!AH$7)/1000000),"-")</f>
        <v>2.0690891085570624</v>
      </c>
      <c r="AM38" s="87">
        <f>IFERROR(IF($B$2="Tonnes",AppQt.Data!AI104,(AppQt.Data!AI104*ozton*AppQt.Data!AI$7)/1000000),"-")</f>
        <v>2.0321162443184386</v>
      </c>
      <c r="AN38" s="87">
        <f>IFERROR(IF($B$2="Tonnes",AppQt.Data!AJ104,(AppQt.Data!AJ104*ozton*AppQt.Data!AJ$7)/1000000),"-")</f>
        <v>2.6456920362180978</v>
      </c>
      <c r="AO38" s="87">
        <f>IFERROR(IF($B$2="Tonnes",AppQt.Data!AK104,(AppQt.Data!AK104*ozton*AppQt.Data!AK$7)/1000000),"-")</f>
        <v>1.7265888805341267</v>
      </c>
      <c r="AP38" s="87">
        <f>IFERROR(IF($B$2="Tonnes",AppQt.Data!AL104,(AppQt.Data!AL104*ozton*AppQt.Data!AL$7)/1000000),"-")</f>
        <v>2.0599714368889823</v>
      </c>
      <c r="AQ38" s="87">
        <f>IFERROR(IF($B$2="Tonnes",AppQt.Data!AM104,(AppQt.Data!AM104*ozton*AppQt.Data!AM$7)/1000000),"-")</f>
        <v>1.8884212705207328</v>
      </c>
      <c r="AR38" s="87">
        <f>IFERROR(IF($B$2="Tonnes",AppQt.Data!AN104,(AppQt.Data!AN104*ozton*AppQt.Data!AN$7)/1000000),"-")</f>
        <v>2.586316374172807</v>
      </c>
      <c r="AS38" s="87">
        <f>IFERROR(IF($B$2="Tonnes",AppQt.Data!AO104,(AppQt.Data!AO104*ozton*AppQt.Data!AO$7)/1000000),"-")</f>
        <v>1.7476713739399079</v>
      </c>
      <c r="AT38" s="87">
        <f>IFERROR(IF($B$2="Tonnes",AppQt.Data!AP104,(AppQt.Data!AP104*ozton*AppQt.Data!AP$7)/1000000),"-")</f>
        <v>2.088426033614267</v>
      </c>
      <c r="AU38" s="87">
        <f>IFERROR(IF($B$2="Tonnes",AppQt.Data!AQ104,(AppQt.Data!AQ104*ozton*AppQt.Data!AQ$7)/1000000),"-")</f>
        <v>1.9068417884619502</v>
      </c>
      <c r="AV38" s="87">
        <f>IFERROR(IF($B$2="Tonnes",AppQt.Data!AR104,(AppQt.Data!AR104*ozton*AppQt.Data!AR$7)/1000000),"-")</f>
        <v>2.6434414799418926</v>
      </c>
      <c r="AW38" s="87">
        <f>IFERROR(IF($B$2="Tonnes",AppQt.Data!AS104,(AppQt.Data!AS104*ozton*AppQt.Data!AS$7)/1000000),"-")</f>
        <v>1.807060819437585</v>
      </c>
      <c r="AX38" s="87">
        <f>IFERROR(IF($B$2="Tonnes",AppQt.Data!AT104,(AppQt.Data!AT104*ozton*AppQt.Data!AT$7)/1000000),"-")</f>
        <v>2.1823724999040639</v>
      </c>
      <c r="AY38" s="87">
        <f>IFERROR(IF($B$2="Tonnes",AppQt.Data!AU104,(AppQt.Data!AU104*ozton*AppQt.Data!AU$7)/1000000),"-")</f>
        <v>1.9831650958800837</v>
      </c>
      <c r="AZ38" s="87">
        <f>IFERROR(IF($B$2="Tonnes",AppQt.Data!AV104,(AppQt.Data!AV104*ozton*AppQt.Data!AV$7)/1000000),"-")</f>
        <v>2.7156340479950472</v>
      </c>
      <c r="BA38" s="87">
        <f>IFERROR(IF($B$2="Tonnes",AppQt.Data!AW104,(AppQt.Data!AW104*ozton*AppQt.Data!AW$7)/1000000),"-")</f>
        <v>1.8449958119434569</v>
      </c>
      <c r="BB38" s="87">
        <f>IFERROR(IF($B$2="Tonnes",AppQt.Data!AX104,(AppQt.Data!AX104*ozton*AppQt.Data!AX$7)/1000000),"-")</f>
        <v>2.2279831146804452</v>
      </c>
      <c r="BC38" s="87">
        <f>IFERROR(IF($B$2="Tonnes",AppQt.Data!AY104,(AppQt.Data!AY104*ozton*AppQt.Data!AY$7)/1000000),"-")</f>
        <v>2.0205453617331877</v>
      </c>
      <c r="BD38" s="87">
        <f>IFERROR(IF($B$2="Tonnes",AppQt.Data!AZ104,(AppQt.Data!AZ104*ozton*AppQt.Data!AZ$7)/1000000),"-")</f>
        <v>2.755468558714973</v>
      </c>
      <c r="BE38" s="87">
        <f>IFERROR(IF($B$2="Tonnes",AppQt.Data!BA104,(AppQt.Data!BA104*ozton*AppQt.Data!BA$7)/1000000),"-")</f>
        <v>1.7193162472671137</v>
      </c>
      <c r="BF38" s="87">
        <f>IFERROR(IF($B$2="Tonnes",AppQt.Data!BB104,(AppQt.Data!BB104*ozton*AppQt.Data!BB$7)/1000000),"-")</f>
        <v>1.5719659535410746</v>
      </c>
      <c r="BG38" s="87">
        <f>IFERROR(IF($B$2="Tonnes",AppQt.Data!BC104,(AppQt.Data!BC104*ozton*AppQt.Data!BC$7)/1000000),"-")</f>
        <v>1.5010821958154554</v>
      </c>
      <c r="BH38" s="87">
        <f>IFERROR(IF($B$2="Tonnes",AppQt.Data!BD104,(AppQt.Data!BD104*ozton*AppQt.Data!BD$7)/1000000),"-")</f>
        <v>2.1040863947199782</v>
      </c>
      <c r="BI38" s="88" t="str">
        <f t="shared" si="3"/>
        <v>▼</v>
      </c>
      <c r="BJ38" s="129">
        <f t="shared" si="1"/>
        <v>-23.639615191209817</v>
      </c>
    </row>
    <row r="39" spans="1:62" ht="13.8">
      <c r="A39" s="50"/>
      <c r="B39" s="94" t="s">
        <v>96</v>
      </c>
      <c r="C39" s="87">
        <f>IFERROR(IF($B$2="Tonnes",AppAn.Data!L80,(AppAn.Data!L80*ozton*AppAn.Data!L$6)/1000000),"-")</f>
        <v>26.00221461108179</v>
      </c>
      <c r="D39" s="87">
        <f>IFERROR(IF($B$2="Tonnes",AppAn.Data!M80,(AppAn.Data!M80*ozton*AppAn.Data!M$6)/1000000),"-")</f>
        <v>21.434805951129945</v>
      </c>
      <c r="E39" s="87">
        <f>IFERROR(IF($B$2="Tonnes",AppAn.Data!N80,(AppAn.Data!N80*ozton*AppAn.Data!N$6)/1000000),"-")</f>
        <v>20.029252160791494</v>
      </c>
      <c r="F39" s="87">
        <f>IFERROR(IF($B$2="Tonnes",AppAn.Data!O80,(AppAn.Data!O80*ozton*AppAn.Data!O$6)/1000000),"-")</f>
        <v>21.19321547144073</v>
      </c>
      <c r="G39" s="87">
        <f>IFERROR(IF($B$2="Tonnes",AppAn.Data!P80,(AppAn.Data!P80*ozton*AppAn.Data!P$6)/1000000),"-")</f>
        <v>25.678991802744271</v>
      </c>
      <c r="H39" s="87">
        <f>IFERROR(IF($B$2="Tonnes",AppAn.Data!Q80,(AppAn.Data!Q80*ozton*AppAn.Data!Q$6)/1000000),"-")</f>
        <v>25.893869949608089</v>
      </c>
      <c r="I39" s="87">
        <f>IFERROR(IF($B$2="Tonnes",AppAn.Data!R80,(AppAn.Data!R80*ozton*AppAn.Data!R$6)/1000000),"-")</f>
        <v>25.205631034265636</v>
      </c>
      <c r="J39" s="87">
        <f>IFERROR(IF($B$2="Tonnes",AppAn.Data!S80,(AppAn.Data!S80*ozton*AppAn.Data!S$6)/1000000),"-")</f>
        <v>23.069259801479241</v>
      </c>
      <c r="K39" s="87">
        <f>IFERROR(IF($B$2="Tonnes",AppAn.Data!T80,(AppAn.Data!T80*ozton*AppAn.Data!T$6)/1000000),"-")</f>
        <v>22.534427619689946</v>
      </c>
      <c r="L39" s="87">
        <f>IFERROR(IF($B$2="Tonnes",AppAn.Data!U80,(AppAn.Data!U80*ozton*AppAn.Data!U$6)/1000000),"-")</f>
        <v>21.777991820985932</v>
      </c>
      <c r="M39" s="87">
        <f>IFERROR(IF($B$2="Tonnes",AppAn.Data!V80,(AppAn.Data!V80*ozton*AppAn.Data!V$6)/1000000),"-")</f>
        <v>15.705308827159635</v>
      </c>
      <c r="N39" s="88" t="str">
        <f t="shared" si="2"/>
        <v>▼</v>
      </c>
      <c r="O39" s="129">
        <f t="shared" si="0"/>
        <v>-27.884494786036583</v>
      </c>
      <c r="P39" s="50"/>
      <c r="Q39" s="87">
        <f>IFERROR(IF($B$2="Tonnes",AppQt.Data!M105,(AppQt.Data!M105*ozton*AppQt.Data!M$7)/1000000),"-")</f>
        <v>3.7188659160154192</v>
      </c>
      <c r="R39" s="87">
        <f>IFERROR(IF($B$2="Tonnes",AppQt.Data!N105,(AppQt.Data!N105*ozton*AppQt.Data!N$7)/1000000),"-")</f>
        <v>5.0221238646137714</v>
      </c>
      <c r="S39" s="87">
        <f>IFERROR(IF($B$2="Tonnes",AppQt.Data!O105,(AppQt.Data!O105*ozton*AppQt.Data!O$7)/1000000),"-")</f>
        <v>4.3539765330845714</v>
      </c>
      <c r="T39" s="87">
        <f>IFERROR(IF($B$2="Tonnes",AppQt.Data!P105,(AppQt.Data!P105*ozton*AppQt.Data!P$7)/1000000),"-")</f>
        <v>12.90724829736803</v>
      </c>
      <c r="U39" s="87">
        <f>IFERROR(IF($B$2="Tonnes",AppQt.Data!Q105,(AppQt.Data!Q105*ozton*AppQt.Data!Q$7)/1000000),"-")</f>
        <v>3.0297019189434478</v>
      </c>
      <c r="V39" s="87">
        <f>IFERROR(IF($B$2="Tonnes",AppQt.Data!R105,(AppQt.Data!R105*ozton*AppQt.Data!R$7)/1000000),"-")</f>
        <v>4.1602302852687014</v>
      </c>
      <c r="W39" s="87">
        <f>IFERROR(IF($B$2="Tonnes",AppQt.Data!S105,(AppQt.Data!S105*ozton*AppQt.Data!S$7)/1000000),"-")</f>
        <v>3.6916345602708045</v>
      </c>
      <c r="X39" s="87">
        <f>IFERROR(IF($B$2="Tonnes",AppQt.Data!T105,(AppQt.Data!T105*ozton*AppQt.Data!T$7)/1000000),"-")</f>
        <v>10.553239186646989</v>
      </c>
      <c r="Y39" s="87">
        <f>IFERROR(IF($B$2="Tonnes",AppQt.Data!U105,(AppQt.Data!U105*ozton*AppQt.Data!U$7)/1000000),"-")</f>
        <v>2.7412029937962799</v>
      </c>
      <c r="Z39" s="87">
        <f>IFERROR(IF($B$2="Tonnes",AppQt.Data!V105,(AppQt.Data!V105*ozton*AppQt.Data!V$7)/1000000),"-")</f>
        <v>3.5601166209384481</v>
      </c>
      <c r="AA39" s="87">
        <f>IFERROR(IF($B$2="Tonnes",AppQt.Data!W105,(AppQt.Data!W105*ozton*AppQt.Data!W$7)/1000000),"-")</f>
        <v>3.4411067208335151</v>
      </c>
      <c r="AB39" s="87">
        <f>IFERROR(IF($B$2="Tonnes",AppQt.Data!X105,(AppQt.Data!X105*ozton*AppQt.Data!X$7)/1000000),"-")</f>
        <v>10.28682582522325</v>
      </c>
      <c r="AC39" s="87">
        <f>IFERROR(IF($B$2="Tonnes",AppQt.Data!Y105,(AppQt.Data!Y105*ozton*AppQt.Data!Y$7)/1000000),"-")</f>
        <v>2.9337441482291822</v>
      </c>
      <c r="AD39" s="87">
        <f>IFERROR(IF($B$2="Tonnes",AppQt.Data!Z105,(AppQt.Data!Z105*ozton*AppQt.Data!Z$7)/1000000),"-")</f>
        <v>3.0878785577379491</v>
      </c>
      <c r="AE39" s="87">
        <f>IFERROR(IF($B$2="Tonnes",AppQt.Data!AA105,(AppQt.Data!AA105*ozton*AppQt.Data!AA$7)/1000000),"-")</f>
        <v>3.9297255342384947</v>
      </c>
      <c r="AF39" s="87">
        <f>IFERROR(IF($B$2="Tonnes",AppQt.Data!AB105,(AppQt.Data!AB105*ozton*AppQt.Data!AB$7)/1000000),"-")</f>
        <v>11.241867231235105</v>
      </c>
      <c r="AG39" s="87">
        <f>IFERROR(IF($B$2="Tonnes",AppQt.Data!AC105,(AppQt.Data!AC105*ozton*AppQt.Data!AC$7)/1000000),"-")</f>
        <v>3.8191644903546149</v>
      </c>
      <c r="AH39" s="87">
        <f>IFERROR(IF($B$2="Tonnes",AppQt.Data!AD105,(AppQt.Data!AD105*ozton*AppQt.Data!AD$7)/1000000),"-")</f>
        <v>4.0281645273605031</v>
      </c>
      <c r="AI39" s="87">
        <f>IFERROR(IF($B$2="Tonnes",AppQt.Data!AE105,(AppQt.Data!AE105*ozton*AppQt.Data!AE$7)/1000000),"-")</f>
        <v>4.9393267604339286</v>
      </c>
      <c r="AJ39" s="87">
        <f>IFERROR(IF($B$2="Tonnes",AppQt.Data!AF105,(AppQt.Data!AF105*ozton*AppQt.Data!AF$7)/1000000),"-")</f>
        <v>12.892336024595224</v>
      </c>
      <c r="AK39" s="87">
        <f>IFERROR(IF($B$2="Tonnes",AppQt.Data!AG105,(AppQt.Data!AG105*ozton*AppQt.Data!AG$7)/1000000),"-")</f>
        <v>3.9728044040601058</v>
      </c>
      <c r="AL39" s="87">
        <f>IFERROR(IF($B$2="Tonnes",AppQt.Data!AH105,(AppQt.Data!AH105*ozton*AppQt.Data!AH$7)/1000000),"-")</f>
        <v>4.1410236913823502</v>
      </c>
      <c r="AM39" s="87">
        <f>IFERROR(IF($B$2="Tonnes",AppQt.Data!AI105,(AppQt.Data!AI105*ozton*AppQt.Data!AI$7)/1000000),"-")</f>
        <v>4.8879254928725189</v>
      </c>
      <c r="AN39" s="87">
        <f>IFERROR(IF($B$2="Tonnes",AppQt.Data!AJ105,(AppQt.Data!AJ105*ozton*AppQt.Data!AJ$7)/1000000),"-")</f>
        <v>12.892116361293116</v>
      </c>
      <c r="AO39" s="87">
        <f>IFERROR(IF($B$2="Tonnes",AppQt.Data!AK105,(AppQt.Data!AK105*ozton*AppQt.Data!AK$7)/1000000),"-")</f>
        <v>4.0006058522492269</v>
      </c>
      <c r="AP39" s="87">
        <f>IFERROR(IF($B$2="Tonnes",AppQt.Data!AL105,(AppQt.Data!AL105*ozton*AppQt.Data!AL$7)/1000000),"-")</f>
        <v>4.1662903074155899</v>
      </c>
      <c r="AQ39" s="87">
        <f>IFERROR(IF($B$2="Tonnes",AppQt.Data!AM105,(AppQt.Data!AM105*ozton*AppQt.Data!AM$7)/1000000),"-")</f>
        <v>4.8419748034465915</v>
      </c>
      <c r="AR39" s="87">
        <f>IFERROR(IF($B$2="Tonnes",AppQt.Data!AN105,(AppQt.Data!AN105*ozton*AppQt.Data!AN$7)/1000000),"-")</f>
        <v>12.196760071154229</v>
      </c>
      <c r="AS39" s="87">
        <f>IFERROR(IF($B$2="Tonnes",AppQt.Data!AO105,(AppQt.Data!AO105*ozton*AppQt.Data!AO$7)/1000000),"-")</f>
        <v>3.735563442591781</v>
      </c>
      <c r="AT39" s="87">
        <f>IFERROR(IF($B$2="Tonnes",AppQt.Data!AP105,(AppQt.Data!AP105*ozton*AppQt.Data!AP$7)/1000000),"-")</f>
        <v>3.7573467613032512</v>
      </c>
      <c r="AU39" s="87">
        <f>IFERROR(IF($B$2="Tonnes",AppQt.Data!AQ105,(AppQt.Data!AQ105*ozton*AppQt.Data!AQ$7)/1000000),"-")</f>
        <v>4.5792916503898784</v>
      </c>
      <c r="AV39" s="87">
        <f>IFERROR(IF($B$2="Tonnes",AppQt.Data!AR105,(AppQt.Data!AR105*ozton*AppQt.Data!AR$7)/1000000),"-")</f>
        <v>10.997057947194328</v>
      </c>
      <c r="AW39" s="87">
        <f>IFERROR(IF($B$2="Tonnes",AppQt.Data!AS105,(AppQt.Data!AS105*ozton*AppQt.Data!AS$7)/1000000),"-")</f>
        <v>3.781008944988514</v>
      </c>
      <c r="AX39" s="87">
        <f>IFERROR(IF($B$2="Tonnes",AppQt.Data!AT105,(AppQt.Data!AT105*ozton*AppQt.Data!AT$7)/1000000),"-")</f>
        <v>3.773495818304573</v>
      </c>
      <c r="AY39" s="87">
        <f>IFERROR(IF($B$2="Tonnes",AppQt.Data!AU105,(AppQt.Data!AU105*ozton*AppQt.Data!AU$7)/1000000),"-")</f>
        <v>4.624775390585727</v>
      </c>
      <c r="AZ39" s="87">
        <f>IFERROR(IF($B$2="Tonnes",AppQt.Data!AV105,(AppQt.Data!AV105*ozton*AppQt.Data!AV$7)/1000000),"-")</f>
        <v>10.355147465811132</v>
      </c>
      <c r="BA39" s="87">
        <f>IFERROR(IF($B$2="Tonnes",AppQt.Data!AW105,(AppQt.Data!AW105*ozton*AppQt.Data!AW$7)/1000000),"-")</f>
        <v>3.6675786766388585</v>
      </c>
      <c r="BB39" s="87">
        <f>IFERROR(IF($B$2="Tonnes",AppQt.Data!AX105,(AppQt.Data!AX105*ozton*AppQt.Data!AX$7)/1000000),"-")</f>
        <v>3.6602909437554363</v>
      </c>
      <c r="BC39" s="87">
        <f>IFERROR(IF($B$2="Tonnes",AppQt.Data!AY105,(AppQt.Data!AY105*ozton*AppQt.Data!AY$7)/1000000),"-")</f>
        <v>4.4271986327748793</v>
      </c>
      <c r="BD39" s="87">
        <f>IFERROR(IF($B$2="Tonnes",AppQt.Data!AZ105,(AppQt.Data!AZ105*ozton*AppQt.Data!AZ$7)/1000000),"-")</f>
        <v>10.022923567816758</v>
      </c>
      <c r="BE39" s="87">
        <f>IFERROR(IF($B$2="Tonnes",AppQt.Data!BA105,(AppQt.Data!BA105*ozton*AppQt.Data!BA$7)/1000000),"-")</f>
        <v>2.9340629413110872</v>
      </c>
      <c r="BF39" s="87">
        <f>IFERROR(IF($B$2="Tonnes",AppQt.Data!BB105,(AppQt.Data!BB105*ozton*AppQt.Data!BB$7)/1000000),"-")</f>
        <v>2.0131600190654897</v>
      </c>
      <c r="BG39" s="87">
        <f>IFERROR(IF($B$2="Tonnes",AppQt.Data!BC105,(AppQt.Data!BC105*ozton*AppQt.Data!BC$7)/1000000),"-")</f>
        <v>3.2408931909204917</v>
      </c>
      <c r="BH39" s="87">
        <f>IFERROR(IF($B$2="Tonnes",AppQt.Data!BD105,(AppQt.Data!BD105*ozton*AppQt.Data!BD$7)/1000000),"-")</f>
        <v>7.5171926758625673</v>
      </c>
      <c r="BI39" s="88" t="str">
        <f t="shared" si="3"/>
        <v>▼</v>
      </c>
      <c r="BJ39" s="129">
        <f t="shared" si="1"/>
        <v>-25.000000000000011</v>
      </c>
    </row>
    <row r="40" spans="1:62">
      <c r="A40" s="50"/>
      <c r="B40" s="94" t="s">
        <v>97</v>
      </c>
      <c r="C40" s="87">
        <f>IFERROR(IF($B$2="Tonnes",AppAn.Data!L81,(AppAn.Data!L81*ozton*AppAn.Data!L$6)/1000000),"-")</f>
        <v>0</v>
      </c>
      <c r="D40" s="87">
        <f>IFERROR(IF($B$2="Tonnes",AppAn.Data!M81,(AppAn.Data!M81*ozton*AppAn.Data!M$6)/1000000),"-")</f>
        <v>0</v>
      </c>
      <c r="E40" s="87">
        <f>IFERROR(IF($B$2="Tonnes",AppAn.Data!N81,(AppAn.Data!N81*ozton*AppAn.Data!N$6)/1000000),"-")</f>
        <v>0</v>
      </c>
      <c r="F40" s="87">
        <f>IFERROR(IF($B$2="Tonnes",AppAn.Data!O81,(AppAn.Data!O81*ozton*AppAn.Data!O$6)/1000000),"-")</f>
        <v>0</v>
      </c>
      <c r="G40" s="87">
        <f>IFERROR(IF($B$2="Tonnes",AppAn.Data!P81,(AppAn.Data!P81*ozton*AppAn.Data!P$6)/1000000),"-")</f>
        <v>0</v>
      </c>
      <c r="H40" s="87">
        <f>IFERROR(IF($B$2="Tonnes",AppAn.Data!Q81,(AppAn.Data!Q81*ozton*AppAn.Data!Q$6)/1000000),"-")</f>
        <v>0</v>
      </c>
      <c r="I40" s="87">
        <f>IFERROR(IF($B$2="Tonnes",AppAn.Data!R81,(AppAn.Data!R81*ozton*AppAn.Data!R$6)/1000000),"-")</f>
        <v>0</v>
      </c>
      <c r="J40" s="87">
        <f>IFERROR(IF($B$2="Tonnes",AppAn.Data!S81,(AppAn.Data!S81*ozton*AppAn.Data!S$6)/1000000),"-")</f>
        <v>0</v>
      </c>
      <c r="K40" s="87">
        <f>IFERROR(IF($B$2="Tonnes",AppAn.Data!T81,(AppAn.Data!T81*ozton*AppAn.Data!T$6)/1000000),"-")</f>
        <v>0</v>
      </c>
      <c r="L40" s="87">
        <f>IFERROR(IF($B$2="Tonnes",AppAn.Data!U81,(AppAn.Data!U81*ozton*AppAn.Data!U$6)/1000000),"-")</f>
        <v>0</v>
      </c>
      <c r="M40" s="87">
        <f>IFERROR(IF($B$2="Tonnes",AppAn.Data!V81,(AppAn.Data!V81*ozton*AppAn.Data!V$6)/1000000),"-")</f>
        <v>0</v>
      </c>
      <c r="N40" s="96" t="s">
        <v>48</v>
      </c>
      <c r="O40" s="130" t="s">
        <v>48</v>
      </c>
      <c r="P40" s="50"/>
      <c r="Q40" s="87">
        <f>IFERROR(IF($B$2="Tonnes",AppQt.Data!M106,(AppQt.Data!M106*ozton*AppQt.Data!M$7)/1000000),"-")</f>
        <v>0</v>
      </c>
      <c r="R40" s="87">
        <f>IFERROR(IF($B$2="Tonnes",AppQt.Data!N106,(AppQt.Data!N106*ozton*AppQt.Data!N$7)/1000000),"-")</f>
        <v>0</v>
      </c>
      <c r="S40" s="87">
        <f>IFERROR(IF($B$2="Tonnes",AppQt.Data!O106,(AppQt.Data!O106*ozton*AppQt.Data!O$7)/1000000),"-")</f>
        <v>0</v>
      </c>
      <c r="T40" s="87">
        <f>IFERROR(IF($B$2="Tonnes",AppQt.Data!P106,(AppQt.Data!P106*ozton*AppQt.Data!P$7)/1000000),"-")</f>
        <v>0</v>
      </c>
      <c r="U40" s="87">
        <f>IFERROR(IF($B$2="Tonnes",AppQt.Data!Q106,(AppQt.Data!Q106*ozton*AppQt.Data!Q$7)/1000000),"-")</f>
        <v>0</v>
      </c>
      <c r="V40" s="87">
        <f>IFERROR(IF($B$2="Tonnes",AppQt.Data!R106,(AppQt.Data!R106*ozton*AppQt.Data!R$7)/1000000),"-")</f>
        <v>0</v>
      </c>
      <c r="W40" s="87">
        <f>IFERROR(IF($B$2="Tonnes",AppQt.Data!S106,(AppQt.Data!S106*ozton*AppQt.Data!S$7)/1000000),"-")</f>
        <v>0</v>
      </c>
      <c r="X40" s="87">
        <f>IFERROR(IF($B$2="Tonnes",AppQt.Data!T106,(AppQt.Data!T106*ozton*AppQt.Data!T$7)/1000000),"-")</f>
        <v>0</v>
      </c>
      <c r="Y40" s="87">
        <f>IFERROR(IF($B$2="Tonnes",AppQt.Data!U106,(AppQt.Data!U106*ozton*AppQt.Data!U$7)/1000000),"-")</f>
        <v>0</v>
      </c>
      <c r="Z40" s="87">
        <f>IFERROR(IF($B$2="Tonnes",AppQt.Data!V106,(AppQt.Data!V106*ozton*AppQt.Data!V$7)/1000000),"-")</f>
        <v>0</v>
      </c>
      <c r="AA40" s="87">
        <f>IFERROR(IF($B$2="Tonnes",AppQt.Data!W106,(AppQt.Data!W106*ozton*AppQt.Data!W$7)/1000000),"-")</f>
        <v>0</v>
      </c>
      <c r="AB40" s="87">
        <f>IFERROR(IF($B$2="Tonnes",AppQt.Data!X106,(AppQt.Data!X106*ozton*AppQt.Data!X$7)/1000000),"-")</f>
        <v>0</v>
      </c>
      <c r="AC40" s="87">
        <f>IFERROR(IF($B$2="Tonnes",AppQt.Data!Y106,(AppQt.Data!Y106*ozton*AppQt.Data!Y$7)/1000000),"-")</f>
        <v>0</v>
      </c>
      <c r="AD40" s="87">
        <f>IFERROR(IF($B$2="Tonnes",AppQt.Data!Z106,(AppQt.Data!Z106*ozton*AppQt.Data!Z$7)/1000000),"-")</f>
        <v>0</v>
      </c>
      <c r="AE40" s="87">
        <f>IFERROR(IF($B$2="Tonnes",AppQt.Data!AA106,(AppQt.Data!AA106*ozton*AppQt.Data!AA$7)/1000000),"-")</f>
        <v>0</v>
      </c>
      <c r="AF40" s="87">
        <f>IFERROR(IF($B$2="Tonnes",AppQt.Data!AB106,(AppQt.Data!AB106*ozton*AppQt.Data!AB$7)/1000000),"-")</f>
        <v>0</v>
      </c>
      <c r="AG40" s="87">
        <f>IFERROR(IF($B$2="Tonnes",AppQt.Data!AC106,(AppQt.Data!AC106*ozton*AppQt.Data!AC$7)/1000000),"-")</f>
        <v>0</v>
      </c>
      <c r="AH40" s="87">
        <f>IFERROR(IF($B$2="Tonnes",AppQt.Data!AD106,(AppQt.Data!AD106*ozton*AppQt.Data!AD$7)/1000000),"-")</f>
        <v>0</v>
      </c>
      <c r="AI40" s="87">
        <f>IFERROR(IF($B$2="Tonnes",AppQt.Data!AE106,(AppQt.Data!AE106*ozton*AppQt.Data!AE$7)/1000000),"-")</f>
        <v>0</v>
      </c>
      <c r="AJ40" s="87">
        <f>IFERROR(IF($B$2="Tonnes",AppQt.Data!AF106,(AppQt.Data!AF106*ozton*AppQt.Data!AF$7)/1000000),"-")</f>
        <v>0</v>
      </c>
      <c r="AK40" s="87">
        <f>IFERROR(IF($B$2="Tonnes",AppQt.Data!AG106,(AppQt.Data!AG106*ozton*AppQt.Data!AG$7)/1000000),"-")</f>
        <v>0</v>
      </c>
      <c r="AL40" s="87">
        <f>IFERROR(IF($B$2="Tonnes",AppQt.Data!AH106,(AppQt.Data!AH106*ozton*AppQt.Data!AH$7)/1000000),"-")</f>
        <v>0</v>
      </c>
      <c r="AM40" s="87">
        <f>IFERROR(IF($B$2="Tonnes",AppQt.Data!AI106,(AppQt.Data!AI106*ozton*AppQt.Data!AI$7)/1000000),"-")</f>
        <v>0</v>
      </c>
      <c r="AN40" s="87">
        <f>IFERROR(IF($B$2="Tonnes",AppQt.Data!AJ106,(AppQt.Data!AJ106*ozton*AppQt.Data!AJ$7)/1000000),"-")</f>
        <v>0</v>
      </c>
      <c r="AO40" s="87">
        <f>IFERROR(IF($B$2="Tonnes",AppQt.Data!AK106,(AppQt.Data!AK106*ozton*AppQt.Data!AK$7)/1000000),"-")</f>
        <v>0</v>
      </c>
      <c r="AP40" s="87">
        <f>IFERROR(IF($B$2="Tonnes",AppQt.Data!AL106,(AppQt.Data!AL106*ozton*AppQt.Data!AL$7)/1000000),"-")</f>
        <v>0</v>
      </c>
      <c r="AQ40" s="87">
        <f>IFERROR(IF($B$2="Tonnes",AppQt.Data!AM106,(AppQt.Data!AM106*ozton*AppQt.Data!AM$7)/1000000),"-")</f>
        <v>0</v>
      </c>
      <c r="AR40" s="87">
        <f>IFERROR(IF($B$2="Tonnes",AppQt.Data!AN106,(AppQt.Data!AN106*ozton*AppQt.Data!AN$7)/1000000),"-")</f>
        <v>0</v>
      </c>
      <c r="AS40" s="87">
        <f>IFERROR(IF($B$2="Tonnes",AppQt.Data!AO106,(AppQt.Data!AO106*ozton*AppQt.Data!AO$7)/1000000),"-")</f>
        <v>0</v>
      </c>
      <c r="AT40" s="87">
        <f>IFERROR(IF($B$2="Tonnes",AppQt.Data!AP106,(AppQt.Data!AP106*ozton*AppQt.Data!AP$7)/1000000),"-")</f>
        <v>0</v>
      </c>
      <c r="AU40" s="87">
        <f>IFERROR(IF($B$2="Tonnes",AppQt.Data!AQ106,(AppQt.Data!AQ106*ozton*AppQt.Data!AQ$7)/1000000),"-")</f>
        <v>0</v>
      </c>
      <c r="AV40" s="87">
        <f>IFERROR(IF($B$2="Tonnes",AppQt.Data!AR106,(AppQt.Data!AR106*ozton*AppQt.Data!AR$7)/1000000),"-")</f>
        <v>0</v>
      </c>
      <c r="AW40" s="87">
        <f>IFERROR(IF($B$2="Tonnes",AppQt.Data!AS106,(AppQt.Data!AS106*ozton*AppQt.Data!AS$7)/1000000),"-")</f>
        <v>0</v>
      </c>
      <c r="AX40" s="87">
        <f>IFERROR(IF($B$2="Tonnes",AppQt.Data!AT106,(AppQt.Data!AT106*ozton*AppQt.Data!AT$7)/1000000),"-")</f>
        <v>0</v>
      </c>
      <c r="AY40" s="87">
        <f>IFERROR(IF($B$2="Tonnes",AppQt.Data!AU106,(AppQt.Data!AU106*ozton*AppQt.Data!AU$7)/1000000),"-")</f>
        <v>0</v>
      </c>
      <c r="AZ40" s="87">
        <f>IFERROR(IF($B$2="Tonnes",AppQt.Data!AV106,(AppQt.Data!AV106*ozton*AppQt.Data!AV$7)/1000000),"-")</f>
        <v>0</v>
      </c>
      <c r="BA40" s="87">
        <f>IFERROR(IF($B$2="Tonnes",AppQt.Data!AW106,(AppQt.Data!AW106*ozton*AppQt.Data!AW$7)/1000000),"-")</f>
        <v>0</v>
      </c>
      <c r="BB40" s="87">
        <f>IFERROR(IF($B$2="Tonnes",AppQt.Data!AX106,(AppQt.Data!AX106*ozton*AppQt.Data!AX$7)/1000000),"-")</f>
        <v>0</v>
      </c>
      <c r="BC40" s="87">
        <f>IFERROR(IF($B$2="Tonnes",AppQt.Data!AY106,(AppQt.Data!AY106*ozton*AppQt.Data!AY$7)/1000000),"-")</f>
        <v>0</v>
      </c>
      <c r="BD40" s="87">
        <f>IFERROR(IF($B$2="Tonnes",AppQt.Data!AZ106,(AppQt.Data!AZ106*ozton*AppQt.Data!AZ$7)/1000000),"-")</f>
        <v>0</v>
      </c>
      <c r="BE40" s="87">
        <f>IFERROR(IF($B$2="Tonnes",AppQt.Data!BA106,(AppQt.Data!BA106*ozton*AppQt.Data!BA$7)/1000000),"-")</f>
        <v>0</v>
      </c>
      <c r="BF40" s="87">
        <f>IFERROR(IF($B$2="Tonnes",AppQt.Data!BB106,(AppQt.Data!BB106*ozton*AppQt.Data!BB$7)/1000000),"-")</f>
        <v>0</v>
      </c>
      <c r="BG40" s="87">
        <f>IFERROR(IF($B$2="Tonnes",AppQt.Data!BC106,(AppQt.Data!BC106*ozton*AppQt.Data!BC$7)/1000000),"-")</f>
        <v>0</v>
      </c>
      <c r="BH40" s="87">
        <f>IFERROR(IF($B$2="Tonnes",AppQt.Data!BD106,(AppQt.Data!BD106*ozton*AppQt.Data!BD$7)/1000000),"-")</f>
        <v>0</v>
      </c>
      <c r="BI40" s="96" t="s">
        <v>48</v>
      </c>
      <c r="BJ40" s="130" t="s">
        <v>48</v>
      </c>
    </row>
    <row r="41" spans="1:62">
      <c r="A41" s="50"/>
      <c r="B41" s="94" t="s">
        <v>132</v>
      </c>
      <c r="C41" s="87">
        <f>IFERROR(IF($B$2="Tonnes",AppAn.Data!L82,(AppAn.Data!L82*ozton*AppAn.Data!L$6)/1000000),"-")</f>
        <v>0</v>
      </c>
      <c r="D41" s="87">
        <f>IFERROR(IF($B$2="Tonnes",AppAn.Data!M82,(AppAn.Data!M82*ozton*AppAn.Data!M$6)/1000000),"-")</f>
        <v>0</v>
      </c>
      <c r="E41" s="87">
        <f>IFERROR(IF($B$2="Tonnes",AppAn.Data!N82,(AppAn.Data!N82*ozton*AppAn.Data!N$6)/1000000),"-")</f>
        <v>0</v>
      </c>
      <c r="F41" s="87">
        <f>IFERROR(IF($B$2="Tonnes",AppAn.Data!O82,(AppAn.Data!O82*ozton*AppAn.Data!O$6)/1000000),"-")</f>
        <v>0</v>
      </c>
      <c r="G41" s="87">
        <f>IFERROR(IF($B$2="Tonnes",AppAn.Data!P82,(AppAn.Data!P82*ozton*AppAn.Data!P$6)/1000000),"-")</f>
        <v>0</v>
      </c>
      <c r="H41" s="87">
        <f>IFERROR(IF($B$2="Tonnes",AppAn.Data!Q82,(AppAn.Data!Q82*ozton*AppAn.Data!Q$6)/1000000),"-")</f>
        <v>0</v>
      </c>
      <c r="I41" s="87">
        <f>IFERROR(IF($B$2="Tonnes",AppAn.Data!R82,(AppAn.Data!R82*ozton*AppAn.Data!R$6)/1000000),"-")</f>
        <v>0</v>
      </c>
      <c r="J41" s="87">
        <f>IFERROR(IF($B$2="Tonnes",AppAn.Data!S82,(AppAn.Data!S82*ozton*AppAn.Data!S$6)/1000000),"-")</f>
        <v>0</v>
      </c>
      <c r="K41" s="87">
        <f>IFERROR(IF($B$2="Tonnes",AppAn.Data!T82,(AppAn.Data!T82*ozton*AppAn.Data!T$6)/1000000),"-")</f>
        <v>0</v>
      </c>
      <c r="L41" s="87">
        <f>IFERROR(IF($B$2="Tonnes",AppAn.Data!U82,(AppAn.Data!U82*ozton*AppAn.Data!U$6)/1000000),"-")</f>
        <v>0</v>
      </c>
      <c r="M41" s="87">
        <f>IFERROR(IF($B$2="Tonnes",AppAn.Data!V82,(AppAn.Data!V82*ozton*AppAn.Data!V$6)/1000000),"-")</f>
        <v>0</v>
      </c>
      <c r="N41" s="96" t="s">
        <v>48</v>
      </c>
      <c r="O41" s="131" t="s">
        <v>48</v>
      </c>
      <c r="P41" s="50"/>
      <c r="Q41" s="87">
        <f>IFERROR(IF($B$2="Tonnes",AppQt.Data!M107,(AppQt.Data!M107*ozton*AppQt.Data!M$7)/1000000),"-")</f>
        <v>0</v>
      </c>
      <c r="R41" s="87">
        <f>IFERROR(IF($B$2="Tonnes",AppQt.Data!N107,(AppQt.Data!N107*ozton*AppQt.Data!N$7)/1000000),"-")</f>
        <v>0</v>
      </c>
      <c r="S41" s="87">
        <f>IFERROR(IF($B$2="Tonnes",AppQt.Data!O107,(AppQt.Data!O107*ozton*AppQt.Data!O$7)/1000000),"-")</f>
        <v>0</v>
      </c>
      <c r="T41" s="87">
        <f>IFERROR(IF($B$2="Tonnes",AppQt.Data!P107,(AppQt.Data!P107*ozton*AppQt.Data!P$7)/1000000),"-")</f>
        <v>0</v>
      </c>
      <c r="U41" s="87">
        <f>IFERROR(IF($B$2="Tonnes",AppQt.Data!Q107,(AppQt.Data!Q107*ozton*AppQt.Data!Q$7)/1000000),"-")</f>
        <v>0</v>
      </c>
      <c r="V41" s="87">
        <f>IFERROR(IF($B$2="Tonnes",AppQt.Data!R107,(AppQt.Data!R107*ozton*AppQt.Data!R$7)/1000000),"-")</f>
        <v>0</v>
      </c>
      <c r="W41" s="87">
        <f>IFERROR(IF($B$2="Tonnes",AppQt.Data!S107,(AppQt.Data!S107*ozton*AppQt.Data!S$7)/1000000),"-")</f>
        <v>0</v>
      </c>
      <c r="X41" s="87">
        <f>IFERROR(IF($B$2="Tonnes",AppQt.Data!T107,(AppQt.Data!T107*ozton*AppQt.Data!T$7)/1000000),"-")</f>
        <v>0</v>
      </c>
      <c r="Y41" s="87">
        <f>IFERROR(IF($B$2="Tonnes",AppQt.Data!U107,(AppQt.Data!U107*ozton*AppQt.Data!U$7)/1000000),"-")</f>
        <v>0</v>
      </c>
      <c r="Z41" s="87">
        <f>IFERROR(IF($B$2="Tonnes",AppQt.Data!V107,(AppQt.Data!V107*ozton*AppQt.Data!V$7)/1000000),"-")</f>
        <v>0</v>
      </c>
      <c r="AA41" s="87">
        <f>IFERROR(IF($B$2="Tonnes",AppQt.Data!W107,(AppQt.Data!W107*ozton*AppQt.Data!W$7)/1000000),"-")</f>
        <v>0</v>
      </c>
      <c r="AB41" s="87">
        <f>IFERROR(IF($B$2="Tonnes",AppQt.Data!X107,(AppQt.Data!X107*ozton*AppQt.Data!X$7)/1000000),"-")</f>
        <v>0</v>
      </c>
      <c r="AC41" s="87">
        <f>IFERROR(IF($B$2="Tonnes",AppQt.Data!Y107,(AppQt.Data!Y107*ozton*AppQt.Data!Y$7)/1000000),"-")</f>
        <v>0</v>
      </c>
      <c r="AD41" s="87">
        <f>IFERROR(IF($B$2="Tonnes",AppQt.Data!Z107,(AppQt.Data!Z107*ozton*AppQt.Data!Z$7)/1000000),"-")</f>
        <v>0</v>
      </c>
      <c r="AE41" s="87">
        <f>IFERROR(IF($B$2="Tonnes",AppQt.Data!AA107,(AppQt.Data!AA107*ozton*AppQt.Data!AA$7)/1000000),"-")</f>
        <v>0</v>
      </c>
      <c r="AF41" s="87">
        <f>IFERROR(IF($B$2="Tonnes",AppQt.Data!AB107,(AppQt.Data!AB107*ozton*AppQt.Data!AB$7)/1000000),"-")</f>
        <v>0</v>
      </c>
      <c r="AG41" s="87">
        <f>IFERROR(IF($B$2="Tonnes",AppQt.Data!AC107,(AppQt.Data!AC107*ozton*AppQt.Data!AC$7)/1000000),"-")</f>
        <v>0</v>
      </c>
      <c r="AH41" s="87">
        <f>IFERROR(IF($B$2="Tonnes",AppQt.Data!AD107,(AppQt.Data!AD107*ozton*AppQt.Data!AD$7)/1000000),"-")</f>
        <v>0</v>
      </c>
      <c r="AI41" s="87">
        <f>IFERROR(IF($B$2="Tonnes",AppQt.Data!AE107,(AppQt.Data!AE107*ozton*AppQt.Data!AE$7)/1000000),"-")</f>
        <v>0</v>
      </c>
      <c r="AJ41" s="87">
        <f>IFERROR(IF($B$2="Tonnes",AppQt.Data!AF107,(AppQt.Data!AF107*ozton*AppQt.Data!AF$7)/1000000),"-")</f>
        <v>0</v>
      </c>
      <c r="AK41" s="87">
        <f>IFERROR(IF($B$2="Tonnes",AppQt.Data!AG107,(AppQt.Data!AG107*ozton*AppQt.Data!AG$7)/1000000),"-")</f>
        <v>0</v>
      </c>
      <c r="AL41" s="87">
        <f>IFERROR(IF($B$2="Tonnes",AppQt.Data!AH107,(AppQt.Data!AH107*ozton*AppQt.Data!AH$7)/1000000),"-")</f>
        <v>0</v>
      </c>
      <c r="AM41" s="87">
        <f>IFERROR(IF($B$2="Tonnes",AppQt.Data!AI107,(AppQt.Data!AI107*ozton*AppQt.Data!AI$7)/1000000),"-")</f>
        <v>0</v>
      </c>
      <c r="AN41" s="87">
        <f>IFERROR(IF($B$2="Tonnes",AppQt.Data!AJ107,(AppQt.Data!AJ107*ozton*AppQt.Data!AJ$7)/1000000),"-")</f>
        <v>0</v>
      </c>
      <c r="AO41" s="87">
        <f>IFERROR(IF($B$2="Tonnes",AppQt.Data!AK107,(AppQt.Data!AK107*ozton*AppQt.Data!AK$7)/1000000),"-")</f>
        <v>0</v>
      </c>
      <c r="AP41" s="87">
        <f>IFERROR(IF($B$2="Tonnes",AppQt.Data!AL107,(AppQt.Data!AL107*ozton*AppQt.Data!AL$7)/1000000),"-")</f>
        <v>0</v>
      </c>
      <c r="AQ41" s="87">
        <f>IFERROR(IF($B$2="Tonnes",AppQt.Data!AM107,(AppQt.Data!AM107*ozton*AppQt.Data!AM$7)/1000000),"-")</f>
        <v>0</v>
      </c>
      <c r="AR41" s="87">
        <f>IFERROR(IF($B$2="Tonnes",AppQt.Data!AN107,(AppQt.Data!AN107*ozton*AppQt.Data!AN$7)/1000000),"-")</f>
        <v>0</v>
      </c>
      <c r="AS41" s="87">
        <f>IFERROR(IF($B$2="Tonnes",AppQt.Data!AO107,(AppQt.Data!AO107*ozton*AppQt.Data!AO$7)/1000000),"-")</f>
        <v>0</v>
      </c>
      <c r="AT41" s="87">
        <f>IFERROR(IF($B$2="Tonnes",AppQt.Data!AP107,(AppQt.Data!AP107*ozton*AppQt.Data!AP$7)/1000000),"-")</f>
        <v>0</v>
      </c>
      <c r="AU41" s="87">
        <f>IFERROR(IF($B$2="Tonnes",AppQt.Data!AQ107,(AppQt.Data!AQ107*ozton*AppQt.Data!AQ$7)/1000000),"-")</f>
        <v>0</v>
      </c>
      <c r="AV41" s="87">
        <f>IFERROR(IF($B$2="Tonnes",AppQt.Data!AR107,(AppQt.Data!AR107*ozton*AppQt.Data!AR$7)/1000000),"-")</f>
        <v>0</v>
      </c>
      <c r="AW41" s="87">
        <f>IFERROR(IF($B$2="Tonnes",AppQt.Data!AS107,(AppQt.Data!AS107*ozton*AppQt.Data!AS$7)/1000000),"-")</f>
        <v>0</v>
      </c>
      <c r="AX41" s="87">
        <f>IFERROR(IF($B$2="Tonnes",AppQt.Data!AT107,(AppQt.Data!AT107*ozton*AppQt.Data!AT$7)/1000000),"-")</f>
        <v>0</v>
      </c>
      <c r="AY41" s="87">
        <f>IFERROR(IF($B$2="Tonnes",AppQt.Data!AU107,(AppQt.Data!AU107*ozton*AppQt.Data!AU$7)/1000000),"-")</f>
        <v>0</v>
      </c>
      <c r="AZ41" s="87">
        <f>IFERROR(IF($B$2="Tonnes",AppQt.Data!AV107,(AppQt.Data!AV107*ozton*AppQt.Data!AV$7)/1000000),"-")</f>
        <v>0</v>
      </c>
      <c r="BA41" s="87">
        <f>IFERROR(IF($B$2="Tonnes",AppQt.Data!AW107,(AppQt.Data!AW107*ozton*AppQt.Data!AW$7)/1000000),"-")</f>
        <v>0</v>
      </c>
      <c r="BB41" s="87">
        <f>IFERROR(IF($B$2="Tonnes",AppQt.Data!AX107,(AppQt.Data!AX107*ozton*AppQt.Data!AX$7)/1000000),"-")</f>
        <v>0</v>
      </c>
      <c r="BC41" s="87">
        <f>IFERROR(IF($B$2="Tonnes",AppQt.Data!AY107,(AppQt.Data!AY107*ozton*AppQt.Data!AY$7)/1000000),"-")</f>
        <v>0</v>
      </c>
      <c r="BD41" s="87">
        <f>IFERROR(IF($B$2="Tonnes",AppQt.Data!AZ107,(AppQt.Data!AZ107*ozton*AppQt.Data!AZ$7)/1000000),"-")</f>
        <v>0</v>
      </c>
      <c r="BE41" s="87">
        <f>IFERROR(IF($B$2="Tonnes",AppQt.Data!BA107,(AppQt.Data!BA107*ozton*AppQt.Data!BA$7)/1000000),"-")</f>
        <v>0</v>
      </c>
      <c r="BF41" s="87">
        <f>IFERROR(IF($B$2="Tonnes",AppQt.Data!BB107,(AppQt.Data!BB107*ozton*AppQt.Data!BB$7)/1000000),"-")</f>
        <v>0</v>
      </c>
      <c r="BG41" s="87">
        <f>IFERROR(IF($B$2="Tonnes",AppQt.Data!BC107,(AppQt.Data!BC107*ozton*AppQt.Data!BC$7)/1000000),"-")</f>
        <v>0</v>
      </c>
      <c r="BH41" s="87">
        <f>IFERROR(IF($B$2="Tonnes",AppQt.Data!BD107,(AppQt.Data!BD107*ozton*AppQt.Data!BD$7)/1000000),"-")</f>
        <v>0</v>
      </c>
      <c r="BI41" s="96" t="s">
        <v>48</v>
      </c>
      <c r="BJ41" s="131" t="s">
        <v>48</v>
      </c>
    </row>
    <row r="42" spans="1:62">
      <c r="A42" s="50"/>
      <c r="B42" s="94" t="s">
        <v>98</v>
      </c>
      <c r="C42" s="87">
        <f>IFERROR(IF($B$2="Tonnes",AppAn.Data!L83,(AppAn.Data!L83*ozton*AppAn.Data!L$6)/1000000),"-")</f>
        <v>0</v>
      </c>
      <c r="D42" s="87">
        <f>IFERROR(IF($B$2="Tonnes",AppAn.Data!M83,(AppAn.Data!M83*ozton*AppAn.Data!M$6)/1000000),"-")</f>
        <v>0</v>
      </c>
      <c r="E42" s="87">
        <f>IFERROR(IF($B$2="Tonnes",AppAn.Data!N83,(AppAn.Data!N83*ozton*AppAn.Data!N$6)/1000000),"-")</f>
        <v>0</v>
      </c>
      <c r="F42" s="87">
        <f>IFERROR(IF($B$2="Tonnes",AppAn.Data!O83,(AppAn.Data!O83*ozton*AppAn.Data!O$6)/1000000),"-")</f>
        <v>0</v>
      </c>
      <c r="G42" s="87">
        <f>IFERROR(IF($B$2="Tonnes",AppAn.Data!P83,(AppAn.Data!P83*ozton*AppAn.Data!P$6)/1000000),"-")</f>
        <v>0</v>
      </c>
      <c r="H42" s="87">
        <f>IFERROR(IF($B$2="Tonnes",AppAn.Data!Q83,(AppAn.Data!Q83*ozton*AppAn.Data!Q$6)/1000000),"-")</f>
        <v>0</v>
      </c>
      <c r="I42" s="87">
        <f>IFERROR(IF($B$2="Tonnes",AppAn.Data!R83,(AppAn.Data!R83*ozton*AppAn.Data!R$6)/1000000),"-")</f>
        <v>0</v>
      </c>
      <c r="J42" s="87">
        <f>IFERROR(IF($B$2="Tonnes",AppAn.Data!S83,(AppAn.Data!S83*ozton*AppAn.Data!S$6)/1000000),"-")</f>
        <v>0</v>
      </c>
      <c r="K42" s="87">
        <f>IFERROR(IF($B$2="Tonnes",AppAn.Data!T83,(AppAn.Data!T83*ozton*AppAn.Data!T$6)/1000000),"-")</f>
        <v>0</v>
      </c>
      <c r="L42" s="87">
        <f>IFERROR(IF($B$2="Tonnes",AppAn.Data!U83,(AppAn.Data!U83*ozton*AppAn.Data!U$6)/1000000),"-")</f>
        <v>0</v>
      </c>
      <c r="M42" s="87">
        <f>IFERROR(IF($B$2="Tonnes",AppAn.Data!V83,(AppAn.Data!V83*ozton*AppAn.Data!V$6)/1000000),"-")</f>
        <v>0</v>
      </c>
      <c r="N42" s="96" t="s">
        <v>48</v>
      </c>
      <c r="O42" s="130" t="s">
        <v>48</v>
      </c>
      <c r="P42" s="50"/>
      <c r="Q42" s="87">
        <f>IFERROR(IF($B$2="Tonnes",AppQt.Data!M108,(AppQt.Data!M108*ozton*AppQt.Data!M$7)/1000000),"-")</f>
        <v>0</v>
      </c>
      <c r="R42" s="87">
        <f>IFERROR(IF($B$2="Tonnes",AppQt.Data!N108,(AppQt.Data!N108*ozton*AppQt.Data!N$7)/1000000),"-")</f>
        <v>0</v>
      </c>
      <c r="S42" s="87">
        <f>IFERROR(IF($B$2="Tonnes",AppQt.Data!O108,(AppQt.Data!O108*ozton*AppQt.Data!O$7)/1000000),"-")</f>
        <v>0</v>
      </c>
      <c r="T42" s="87">
        <f>IFERROR(IF($B$2="Tonnes",AppQt.Data!P108,(AppQt.Data!P108*ozton*AppQt.Data!P$7)/1000000),"-")</f>
        <v>0</v>
      </c>
      <c r="U42" s="87">
        <f>IFERROR(IF($B$2="Tonnes",AppQt.Data!Q108,(AppQt.Data!Q108*ozton*AppQt.Data!Q$7)/1000000),"-")</f>
        <v>0</v>
      </c>
      <c r="V42" s="87">
        <f>IFERROR(IF($B$2="Tonnes",AppQt.Data!R108,(AppQt.Data!R108*ozton*AppQt.Data!R$7)/1000000),"-")</f>
        <v>0</v>
      </c>
      <c r="W42" s="87">
        <f>IFERROR(IF($B$2="Tonnes",AppQt.Data!S108,(AppQt.Data!S108*ozton*AppQt.Data!S$7)/1000000),"-")</f>
        <v>0</v>
      </c>
      <c r="X42" s="87">
        <f>IFERROR(IF($B$2="Tonnes",AppQt.Data!T108,(AppQt.Data!T108*ozton*AppQt.Data!T$7)/1000000),"-")</f>
        <v>0</v>
      </c>
      <c r="Y42" s="87">
        <f>IFERROR(IF($B$2="Tonnes",AppQt.Data!U108,(AppQt.Data!U108*ozton*AppQt.Data!U$7)/1000000),"-")</f>
        <v>0</v>
      </c>
      <c r="Z42" s="87">
        <f>IFERROR(IF($B$2="Tonnes",AppQt.Data!V108,(AppQt.Data!V108*ozton*AppQt.Data!V$7)/1000000),"-")</f>
        <v>0</v>
      </c>
      <c r="AA42" s="87">
        <f>IFERROR(IF($B$2="Tonnes",AppQt.Data!W108,(AppQt.Data!W108*ozton*AppQt.Data!W$7)/1000000),"-")</f>
        <v>0</v>
      </c>
      <c r="AB42" s="87">
        <f>IFERROR(IF($B$2="Tonnes",AppQt.Data!X108,(AppQt.Data!X108*ozton*AppQt.Data!X$7)/1000000),"-")</f>
        <v>0</v>
      </c>
      <c r="AC42" s="87">
        <f>IFERROR(IF($B$2="Tonnes",AppQt.Data!Y108,(AppQt.Data!Y108*ozton*AppQt.Data!Y$7)/1000000),"-")</f>
        <v>0</v>
      </c>
      <c r="AD42" s="87">
        <f>IFERROR(IF($B$2="Tonnes",AppQt.Data!Z108,(AppQt.Data!Z108*ozton*AppQt.Data!Z$7)/1000000),"-")</f>
        <v>0</v>
      </c>
      <c r="AE42" s="87">
        <f>IFERROR(IF($B$2="Tonnes",AppQt.Data!AA108,(AppQt.Data!AA108*ozton*AppQt.Data!AA$7)/1000000),"-")</f>
        <v>0</v>
      </c>
      <c r="AF42" s="87">
        <f>IFERROR(IF($B$2="Tonnes",AppQt.Data!AB108,(AppQt.Data!AB108*ozton*AppQt.Data!AB$7)/1000000),"-")</f>
        <v>0</v>
      </c>
      <c r="AG42" s="87">
        <f>IFERROR(IF($B$2="Tonnes",AppQt.Data!AC108,(AppQt.Data!AC108*ozton*AppQt.Data!AC$7)/1000000),"-")</f>
        <v>0</v>
      </c>
      <c r="AH42" s="87">
        <f>IFERROR(IF($B$2="Tonnes",AppQt.Data!AD108,(AppQt.Data!AD108*ozton*AppQt.Data!AD$7)/1000000),"-")</f>
        <v>0</v>
      </c>
      <c r="AI42" s="87">
        <f>IFERROR(IF($B$2="Tonnes",AppQt.Data!AE108,(AppQt.Data!AE108*ozton*AppQt.Data!AE$7)/1000000),"-")</f>
        <v>0</v>
      </c>
      <c r="AJ42" s="87">
        <f>IFERROR(IF($B$2="Tonnes",AppQt.Data!AF108,(AppQt.Data!AF108*ozton*AppQt.Data!AF$7)/1000000),"-")</f>
        <v>0</v>
      </c>
      <c r="AK42" s="87">
        <f>IFERROR(IF($B$2="Tonnes",AppQt.Data!AG108,(AppQt.Data!AG108*ozton*AppQt.Data!AG$7)/1000000),"-")</f>
        <v>0</v>
      </c>
      <c r="AL42" s="87">
        <f>IFERROR(IF($B$2="Tonnes",AppQt.Data!AH108,(AppQt.Data!AH108*ozton*AppQt.Data!AH$7)/1000000),"-")</f>
        <v>0</v>
      </c>
      <c r="AM42" s="87">
        <f>IFERROR(IF($B$2="Tonnes",AppQt.Data!AI108,(AppQt.Data!AI108*ozton*AppQt.Data!AI$7)/1000000),"-")</f>
        <v>0</v>
      </c>
      <c r="AN42" s="87">
        <f>IFERROR(IF($B$2="Tonnes",AppQt.Data!AJ108,(AppQt.Data!AJ108*ozton*AppQt.Data!AJ$7)/1000000),"-")</f>
        <v>0</v>
      </c>
      <c r="AO42" s="87">
        <f>IFERROR(IF($B$2="Tonnes",AppQt.Data!AK108,(AppQt.Data!AK108*ozton*AppQt.Data!AK$7)/1000000),"-")</f>
        <v>0</v>
      </c>
      <c r="AP42" s="87">
        <f>IFERROR(IF($B$2="Tonnes",AppQt.Data!AL108,(AppQt.Data!AL108*ozton*AppQt.Data!AL$7)/1000000),"-")</f>
        <v>0</v>
      </c>
      <c r="AQ42" s="87">
        <f>IFERROR(IF($B$2="Tonnes",AppQt.Data!AM108,(AppQt.Data!AM108*ozton*AppQt.Data!AM$7)/1000000),"-")</f>
        <v>0</v>
      </c>
      <c r="AR42" s="87">
        <f>IFERROR(IF($B$2="Tonnes",AppQt.Data!AN108,(AppQt.Data!AN108*ozton*AppQt.Data!AN$7)/1000000),"-")</f>
        <v>0</v>
      </c>
      <c r="AS42" s="87">
        <f>IFERROR(IF($B$2="Tonnes",AppQt.Data!AO108,(AppQt.Data!AO108*ozton*AppQt.Data!AO$7)/1000000),"-")</f>
        <v>0</v>
      </c>
      <c r="AT42" s="87">
        <f>IFERROR(IF($B$2="Tonnes",AppQt.Data!AP108,(AppQt.Data!AP108*ozton*AppQt.Data!AP$7)/1000000),"-")</f>
        <v>0</v>
      </c>
      <c r="AU42" s="87">
        <f>IFERROR(IF($B$2="Tonnes",AppQt.Data!AQ108,(AppQt.Data!AQ108*ozton*AppQt.Data!AQ$7)/1000000),"-")</f>
        <v>0</v>
      </c>
      <c r="AV42" s="87">
        <f>IFERROR(IF($B$2="Tonnes",AppQt.Data!AR108,(AppQt.Data!AR108*ozton*AppQt.Data!AR$7)/1000000),"-")</f>
        <v>0</v>
      </c>
      <c r="AW42" s="87">
        <f>IFERROR(IF($B$2="Tonnes",AppQt.Data!AS108,(AppQt.Data!AS108*ozton*AppQt.Data!AS$7)/1000000),"-")</f>
        <v>0</v>
      </c>
      <c r="AX42" s="87">
        <f>IFERROR(IF($B$2="Tonnes",AppQt.Data!AT108,(AppQt.Data!AT108*ozton*AppQt.Data!AT$7)/1000000),"-")</f>
        <v>0</v>
      </c>
      <c r="AY42" s="87">
        <f>IFERROR(IF($B$2="Tonnes",AppQt.Data!AU108,(AppQt.Data!AU108*ozton*AppQt.Data!AU$7)/1000000),"-")</f>
        <v>0</v>
      </c>
      <c r="AZ42" s="87">
        <f>IFERROR(IF($B$2="Tonnes",AppQt.Data!AV108,(AppQt.Data!AV108*ozton*AppQt.Data!AV$7)/1000000),"-")</f>
        <v>0</v>
      </c>
      <c r="BA42" s="87">
        <f>IFERROR(IF($B$2="Tonnes",AppQt.Data!AW108,(AppQt.Data!AW108*ozton*AppQt.Data!AW$7)/1000000),"-")</f>
        <v>0</v>
      </c>
      <c r="BB42" s="87">
        <f>IFERROR(IF($B$2="Tonnes",AppQt.Data!AX108,(AppQt.Data!AX108*ozton*AppQt.Data!AX$7)/1000000),"-")</f>
        <v>0</v>
      </c>
      <c r="BC42" s="87">
        <f>IFERROR(IF($B$2="Tonnes",AppQt.Data!AY108,(AppQt.Data!AY108*ozton*AppQt.Data!AY$7)/1000000),"-")</f>
        <v>0</v>
      </c>
      <c r="BD42" s="87">
        <f>IFERROR(IF($B$2="Tonnes",AppQt.Data!AZ108,(AppQt.Data!AZ108*ozton*AppQt.Data!AZ$7)/1000000),"-")</f>
        <v>0</v>
      </c>
      <c r="BE42" s="87">
        <f>IFERROR(IF($B$2="Tonnes",AppQt.Data!BA108,(AppQt.Data!BA108*ozton*AppQt.Data!BA$7)/1000000),"-")</f>
        <v>0</v>
      </c>
      <c r="BF42" s="87">
        <f>IFERROR(IF($B$2="Tonnes",AppQt.Data!BB108,(AppQt.Data!BB108*ozton*AppQt.Data!BB$7)/1000000),"-")</f>
        <v>0</v>
      </c>
      <c r="BG42" s="87">
        <f>IFERROR(IF($B$2="Tonnes",AppQt.Data!BC108,(AppQt.Data!BC108*ozton*AppQt.Data!BC$7)/1000000),"-")</f>
        <v>0</v>
      </c>
      <c r="BH42" s="87">
        <f>IFERROR(IF($B$2="Tonnes",AppQt.Data!BD108,(AppQt.Data!BD108*ozton*AppQt.Data!BD$7)/1000000),"-")</f>
        <v>0</v>
      </c>
      <c r="BI42" s="96" t="s">
        <v>48</v>
      </c>
      <c r="BJ42" s="130" t="s">
        <v>48</v>
      </c>
    </row>
    <row r="43" spans="1:62" ht="13.8">
      <c r="A43" s="50"/>
      <c r="B43" s="54" t="s">
        <v>99</v>
      </c>
      <c r="C43" s="97">
        <f>IFERROR(IF($B$2="Tonnes",AppAn.Data!L84,(AppAn.Data!L84*ozton*AppAn.Data!L$6)/1000000),"-")</f>
        <v>1973.3594622381886</v>
      </c>
      <c r="D43" s="97">
        <f>IFERROR(IF($B$2="Tonnes",AppAn.Data!M84,(AppAn.Data!M84*ozton*AppAn.Data!M$6)/1000000),"-")</f>
        <v>1970.4065334452675</v>
      </c>
      <c r="E43" s="97">
        <f>IFERROR(IF($B$2="Tonnes",AppAn.Data!N84,(AppAn.Data!N84*ozton*AppAn.Data!N$6)/1000000),"-")</f>
        <v>1968.8841032331711</v>
      </c>
      <c r="F43" s="97">
        <f>IFERROR(IF($B$2="Tonnes",AppAn.Data!O84,(AppAn.Data!O84*ozton*AppAn.Data!O$6)/1000000),"-")</f>
        <v>2490.5075738832529</v>
      </c>
      <c r="G43" s="97">
        <f>IFERROR(IF($B$2="Tonnes",AppAn.Data!P84,(AppAn.Data!P84*ozton*AppAn.Data!P$6)/1000000),"-")</f>
        <v>2303.3168240707814</v>
      </c>
      <c r="H43" s="97">
        <f>IFERROR(IF($B$2="Tonnes",AppAn.Data!Q84,(AppAn.Data!Q84*ozton*AppAn.Data!Q$6)/1000000),"-")</f>
        <v>2236.1021480402906</v>
      </c>
      <c r="I43" s="97">
        <f>IFERROR(IF($B$2="Tonnes",AppAn.Data!R84,(AppAn.Data!R84*ozton*AppAn.Data!R$6)/1000000),"-")</f>
        <v>1888.5837914177387</v>
      </c>
      <c r="J43" s="97">
        <f>IFERROR(IF($B$2="Tonnes",AppAn.Data!S84,(AppAn.Data!S84*ozton*AppAn.Data!S$6)/1000000),"-")</f>
        <v>2015.0863148451897</v>
      </c>
      <c r="K43" s="97">
        <f>IFERROR(IF($B$2="Tonnes",AppAn.Data!T84,(AppAn.Data!T84*ozton*AppAn.Data!T$6)/1000000),"-")</f>
        <v>2014.6862823788861</v>
      </c>
      <c r="L43" s="97">
        <f>IFERROR(IF($B$2="Tonnes",AppAn.Data!U84,(AppAn.Data!U84*ozton*AppAn.Data!U$6)/1000000),"-")</f>
        <v>1890.1045650673216</v>
      </c>
      <c r="M43" s="97">
        <f>IFERROR(IF($B$2="Tonnes",AppAn.Data!V84,(AppAn.Data!V84*ozton*AppAn.Data!V$6)/1000000),"-")</f>
        <v>1245.1801288475974</v>
      </c>
      <c r="N43" s="98" t="str">
        <f t="shared" si="2"/>
        <v>▼</v>
      </c>
      <c r="O43" s="132">
        <f>IF(AND(M43&gt;0,L43&gt;0),(M43/L43-1)*100,"-")</f>
        <v>-34.121098278853864</v>
      </c>
      <c r="P43" s="50"/>
      <c r="Q43" s="97">
        <f>IFERROR(IF($B$2="Tonnes",AppQt.Data!M109,(AppQt.Data!M109*ozton*AppQt.Data!M$7)/1000000),"-")</f>
        <v>517.0295925220729</v>
      </c>
      <c r="R43" s="97">
        <f>IFERROR(IF($B$2="Tonnes",AppQt.Data!N109,(AppQt.Data!N109*ozton*AppQt.Data!N$7)/1000000),"-")</f>
        <v>406.69400883747988</v>
      </c>
      <c r="S43" s="97">
        <f>IFERROR(IF($B$2="Tonnes",AppQt.Data!O109,(AppQt.Data!O109*ozton*AppQt.Data!O$7)/1000000),"-")</f>
        <v>500.69702818106396</v>
      </c>
      <c r="T43" s="97">
        <f>IFERROR(IF($B$2="Tonnes",AppQt.Data!P109,(AppQt.Data!P109*ozton*AppQt.Data!P$7)/1000000),"-")</f>
        <v>548.93883269757282</v>
      </c>
      <c r="U43" s="97">
        <f>IFERROR(IF($B$2="Tonnes",AppQt.Data!Q109,(AppQt.Data!Q109*ozton*AppQt.Data!Q$7)/1000000),"-")</f>
        <v>551.98833398935233</v>
      </c>
      <c r="V43" s="97">
        <f>IFERROR(IF($B$2="Tonnes",AppQt.Data!R109,(AppQt.Data!R109*ozton*AppQt.Data!R$7)/1000000),"-")</f>
        <v>490.72896322348402</v>
      </c>
      <c r="W43" s="97">
        <f>IFERROR(IF($B$2="Tonnes",AppQt.Data!S109,(AppQt.Data!S109*ozton*AppQt.Data!S$7)/1000000),"-")</f>
        <v>454.8977474527685</v>
      </c>
      <c r="X43" s="97">
        <f>IFERROR(IF($B$2="Tonnes",AppQt.Data!T109,(AppQt.Data!T109*ozton*AppQt.Data!T$7)/1000000),"-")</f>
        <v>472.79148877966298</v>
      </c>
      <c r="Y43" s="97">
        <f>IFERROR(IF($B$2="Tonnes",AppQt.Data!U109,(AppQt.Data!U109*ozton*AppQt.Data!U$7)/1000000),"-")</f>
        <v>502.73342097594434</v>
      </c>
      <c r="Z43" s="97">
        <f>IFERROR(IF($B$2="Tonnes",AppQt.Data!V109,(AppQt.Data!V109*ozton*AppQt.Data!V$7)/1000000),"-")</f>
        <v>454.17722503817544</v>
      </c>
      <c r="AA43" s="97">
        <f>IFERROR(IF($B$2="Tonnes",AppQt.Data!W109,(AppQt.Data!W109*ozton*AppQt.Data!W$7)/1000000),"-")</f>
        <v>476.12448698084256</v>
      </c>
      <c r="AB43" s="97">
        <f>IFERROR(IF($B$2="Tonnes",AppQt.Data!X109,(AppQt.Data!X109*ozton*AppQt.Data!X$7)/1000000),"-")</f>
        <v>535.84897023820713</v>
      </c>
      <c r="AC43" s="97">
        <f>IFERROR(IF($B$2="Tonnes",AppQt.Data!Y109,(AppQt.Data!Y109*ozton*AppQt.Data!Y$7)/1000000),"-")</f>
        <v>567.74449775779897</v>
      </c>
      <c r="AD43" s="97">
        <f>IFERROR(IF($B$2="Tonnes",AppQt.Data!Z109,(AppQt.Data!Z109*ozton*AppQt.Data!Z$7)/1000000),"-")</f>
        <v>778.94787873770997</v>
      </c>
      <c r="AE43" s="97">
        <f>IFERROR(IF($B$2="Tonnes",AppQt.Data!AA109,(AppQt.Data!AA109*ozton*AppQt.Data!AA$7)/1000000),"-")</f>
        <v>592.299848173756</v>
      </c>
      <c r="AF43" s="97">
        <f>IFERROR(IF($B$2="Tonnes",AppQt.Data!AB109,(AppQt.Data!AB109*ozton*AppQt.Data!AB$7)/1000000),"-")</f>
        <v>551.51534921398923</v>
      </c>
      <c r="AG43" s="97">
        <f>IFERROR(IF($B$2="Tonnes",AppQt.Data!AC109,(AppQt.Data!AC109*ozton*AppQt.Data!AC$7)/1000000),"-")</f>
        <v>574.67320000419909</v>
      </c>
      <c r="AH43" s="97">
        <f>IFERROR(IF($B$2="Tonnes",AppQt.Data!AD109,(AppQt.Data!AD109*ozton*AppQt.Data!AD$7)/1000000),"-")</f>
        <v>549.18264521695266</v>
      </c>
      <c r="AI43" s="97">
        <f>IFERROR(IF($B$2="Tonnes",AppQt.Data!AE109,(AppQt.Data!AE109*ozton*AppQt.Data!AE$7)/1000000),"-")</f>
        <v>556.48919820277672</v>
      </c>
      <c r="AJ43" s="97">
        <f>IFERROR(IF($B$2="Tonnes",AppQt.Data!AF109,(AppQt.Data!AF109*ozton*AppQt.Data!AF$7)/1000000),"-")</f>
        <v>622.97178064685272</v>
      </c>
      <c r="AK43" s="97">
        <f>IFERROR(IF($B$2="Tonnes",AppQt.Data!AG109,(AppQt.Data!AG109*ozton*AppQt.Data!AG$7)/1000000),"-")</f>
        <v>564.61129096289642</v>
      </c>
      <c r="AL43" s="97">
        <f>IFERROR(IF($B$2="Tonnes",AppQt.Data!AH109,(AppQt.Data!AH109*ozton*AppQt.Data!AH$7)/1000000),"-")</f>
        <v>480.95897947986117</v>
      </c>
      <c r="AM43" s="97">
        <f>IFERROR(IF($B$2="Tonnes",AppQt.Data!AI109,(AppQt.Data!AI109*ozton*AppQt.Data!AI$7)/1000000),"-")</f>
        <v>588.36128903591145</v>
      </c>
      <c r="AN43" s="97">
        <f>IFERROR(IF($B$2="Tonnes",AppQt.Data!AJ109,(AppQt.Data!AJ109*ozton*AppQt.Data!AJ$7)/1000000),"-")</f>
        <v>602.17058856162112</v>
      </c>
      <c r="AO43" s="97">
        <f>IFERROR(IF($B$2="Tonnes",AppQt.Data!AK109,(AppQt.Data!AK109*ozton*AppQt.Data!AK$7)/1000000),"-")</f>
        <v>441.81959985297038</v>
      </c>
      <c r="AP43" s="97">
        <f>IFERROR(IF($B$2="Tonnes",AppQt.Data!AL109,(AppQt.Data!AL109*ozton*AppQt.Data!AL$7)/1000000),"-")</f>
        <v>411.34343560055459</v>
      </c>
      <c r="AQ43" s="97">
        <f>IFERROR(IF($B$2="Tonnes",AppQt.Data!AM109,(AppQt.Data!AM109*ozton*AppQt.Data!AM$7)/1000000),"-")</f>
        <v>457.81643174469951</v>
      </c>
      <c r="AR43" s="97">
        <f>IFERROR(IF($B$2="Tonnes",AppQt.Data!AN109,(AppQt.Data!AN109*ozton*AppQt.Data!AN$7)/1000000),"-")</f>
        <v>577.60432421951577</v>
      </c>
      <c r="AS43" s="97">
        <f>IFERROR(IF($B$2="Tonnes",AppQt.Data!AO109,(AppQt.Data!AO109*ozton*AppQt.Data!AO$7)/1000000),"-")</f>
        <v>476.78039980471846</v>
      </c>
      <c r="AT43" s="97">
        <f>IFERROR(IF($B$2="Tonnes",AppQt.Data!AP109,(AppQt.Data!AP109*ozton*AppQt.Data!AP$7)/1000000),"-")</f>
        <v>479.21335155583301</v>
      </c>
      <c r="AU43" s="97">
        <f>IFERROR(IF($B$2="Tonnes",AppQt.Data!AQ109,(AppQt.Data!AQ109*ozton*AppQt.Data!AQ$7)/1000000),"-")</f>
        <v>461.94753378055873</v>
      </c>
      <c r="AV43" s="97">
        <f>IFERROR(IF($B$2="Tonnes",AppQt.Data!AR109,(AppQt.Data!AR109*ozton*AppQt.Data!AR$7)/1000000),"-")</f>
        <v>597.14502970407909</v>
      </c>
      <c r="AW43" s="97">
        <f>IFERROR(IF($B$2="Tonnes",AppQt.Data!AS109,(AppQt.Data!AS109*ozton*AppQt.Data!AS$7)/1000000),"-")</f>
        <v>475.190784499838</v>
      </c>
      <c r="AX43" s="97">
        <f>IFERROR(IF($B$2="Tonnes",AppQt.Data!AT109,(AppQt.Data!AT109*ozton*AppQt.Data!AT$7)/1000000),"-")</f>
        <v>467.31657039977517</v>
      </c>
      <c r="AY43" s="97">
        <f>IFERROR(IF($B$2="Tonnes",AppQt.Data!AU109,(AppQt.Data!AU109*ozton*AppQt.Data!AU$7)/1000000),"-")</f>
        <v>493.14234691612046</v>
      </c>
      <c r="AZ43" s="97">
        <f>IFERROR(IF($B$2="Tonnes",AppQt.Data!AV109,(AppQt.Data!AV109*ozton*AppQt.Data!AV$7)/1000000),"-")</f>
        <v>579.03658056315328</v>
      </c>
      <c r="BA43" s="97">
        <f>IFERROR(IF($B$2="Tonnes",AppQt.Data!AW109,(AppQt.Data!AW109*ozton*AppQt.Data!AW$7)/1000000),"-")</f>
        <v>480.81313074532301</v>
      </c>
      <c r="BB43" s="97">
        <f>IFERROR(IF($B$2="Tonnes",AppQt.Data!AX109,(AppQt.Data!AX109*ozton*AppQt.Data!AX$7)/1000000),"-")</f>
        <v>474.50099182089002</v>
      </c>
      <c r="BC43" s="97">
        <f>IFERROR(IF($B$2="Tonnes",AppQt.Data!AY109,(AppQt.Data!AY109*ozton*AppQt.Data!AY$7)/1000000),"-")</f>
        <v>413.65918548853938</v>
      </c>
      <c r="BD43" s="97">
        <f>IFERROR(IF($B$2="Tonnes",AppQt.Data!AZ109,(AppQt.Data!AZ109*ozton*AppQt.Data!AZ$7)/1000000),"-")</f>
        <v>521.13125701257002</v>
      </c>
      <c r="BE43" s="97">
        <f>IFERROR(IF($B$2="Tonnes",AppQt.Data!BA109,(AppQt.Data!BA109*ozton*AppQt.Data!BA$7)/1000000),"-")</f>
        <v>275.51927006087601</v>
      </c>
      <c r="BF43" s="97">
        <f>IFERROR(IF($B$2="Tonnes",AppQt.Data!BB109,(AppQt.Data!BB109*ozton*AppQt.Data!BB$7)/1000000),"-")</f>
        <v>210.2947051472901</v>
      </c>
      <c r="BG43" s="97">
        <f>IFERROR(IF($B$2="Tonnes",AppQt.Data!BC109,(AppQt.Data!BC109*ozton*AppQt.Data!BC$7)/1000000),"-")</f>
        <v>296.87873701333172</v>
      </c>
      <c r="BH43" s="97">
        <f>IFERROR(IF($B$2="Tonnes",AppQt.Data!BD109,(AppQt.Data!BD109*ozton*AppQt.Data!BD$7)/1000000),"-")</f>
        <v>462.48741662609973</v>
      </c>
      <c r="BI43" s="98" t="str">
        <f t="shared" si="3"/>
        <v>▼</v>
      </c>
      <c r="BJ43" s="132">
        <f>IF(AND(ISNUMBER(BH43),ISNUMBER(BD43),BH43&gt;0,BD43&gt;0,(BH43/BD43-1)*100&lt;300),(BH43/BD43-1)*100,IF(AND(ISNUMBER(BH43),ISNUMBER(BD43),BH43&gt;0,BD43&gt;0,(BH43/BD43-1)*100&gt;300),"&gt;300","-"))</f>
        <v>-11.2531803835086</v>
      </c>
    </row>
    <row r="44" spans="1:62" ht="13.8">
      <c r="A44" s="50"/>
      <c r="B44" s="57" t="s">
        <v>100</v>
      </c>
      <c r="C44" s="97">
        <f>IFERROR(IF($B$2="Tonnes",AppAn.Data!L85,(AppAn.Data!L85*ozton*AppAn.Data!L$6)/1000000),"-")</f>
        <v>83.739037373437668</v>
      </c>
      <c r="D44" s="97">
        <f>IFERROR(IF($B$2="Tonnes",AppAn.Data!M85,(AppAn.Data!M85*ozton*AppAn.Data!M$6)/1000000),"-")</f>
        <v>133.75235358852228</v>
      </c>
      <c r="E44" s="97">
        <f>IFERROR(IF($B$2="Tonnes",AppAn.Data!N85,(AppAn.Data!N85*ozton*AppAn.Data!N$6)/1000000),"-")</f>
        <v>188.39481191091107</v>
      </c>
      <c r="F44" s="97">
        <f>IFERROR(IF($B$2="Tonnes",AppAn.Data!O85,(AppAn.Data!O85*ozton*AppAn.Data!O$6)/1000000),"-")</f>
        <v>235.68042464301854</v>
      </c>
      <c r="G44" s="97">
        <f>IFERROR(IF($B$2="Tonnes",AppAn.Data!P85,(AppAn.Data!P85*ozton*AppAn.Data!P$6)/1000000),"-")</f>
        <v>229.8378160459423</v>
      </c>
      <c r="H44" s="97">
        <f>IFERROR(IF($B$2="Tonnes",AppAn.Data!Q85,(AppAn.Data!Q85*ozton*AppAn.Data!Q$6)/1000000),"-")</f>
        <v>223.72528100287451</v>
      </c>
      <c r="I44" s="97">
        <f>IFERROR(IF($B$2="Tonnes",AppAn.Data!R85,(AppAn.Data!R85*ozton*AppAn.Data!R$6)/1000000),"-")</f>
        <v>215.29481946573804</v>
      </c>
      <c r="J44" s="97">
        <f>IFERROR(IF($B$2="Tonnes",AppAn.Data!S85,(AppAn.Data!S85*ozton*AppAn.Data!S$6)/1000000),"-")</f>
        <v>225.91928073776671</v>
      </c>
      <c r="K44" s="97">
        <f>IFERROR(IF($B$2="Tonnes",AppAn.Data!T85,(AppAn.Data!T85*ozton*AppAn.Data!T$6)/1000000),"-")</f>
        <v>233.75673578066358</v>
      </c>
      <c r="L44" s="97">
        <f>IFERROR(IF($B$2="Tonnes",AppAn.Data!U85,(AppAn.Data!U85*ozton*AppAn.Data!U$6)/1000000),"-")</f>
        <v>232.61637060554631</v>
      </c>
      <c r="M44" s="97">
        <f>IFERROR(IF($B$2="Tonnes",AppAn.Data!V85,(AppAn.Data!V85*ozton*AppAn.Data!V$6)/1000000),"-")</f>
        <v>166.39405729046553</v>
      </c>
      <c r="N44" s="98" t="str">
        <f t="shared" si="2"/>
        <v>▼</v>
      </c>
      <c r="O44" s="132">
        <f>IF(AND(M44&gt;0,L44&gt;0),(M44/L44-1)*100,"-")</f>
        <v>-28.468466403585889</v>
      </c>
      <c r="P44" s="50"/>
      <c r="Q44" s="97">
        <f>IFERROR(IF($B$2="Tonnes",AppQt.Data!M110,(AppQt.Data!M110*ozton*AppQt.Data!M$7)/1000000),"-")</f>
        <v>17.949513497384139</v>
      </c>
      <c r="R44" s="97">
        <f>IFERROR(IF($B$2="Tonnes",AppQt.Data!N110,(AppQt.Data!N110*ozton*AppQt.Data!N$7)/1000000),"-")</f>
        <v>16.099206498888396</v>
      </c>
      <c r="S44" s="97">
        <f>IFERROR(IF($B$2="Tonnes",AppQt.Data!O110,(AppQt.Data!O110*ozton*AppQt.Data!O$7)/1000000),"-")</f>
        <v>22.409445315349878</v>
      </c>
      <c r="T44" s="97">
        <f>IFERROR(IF($B$2="Tonnes",AppQt.Data!P110,(AppQt.Data!P110*ozton*AppQt.Data!P$7)/1000000),"-")</f>
        <v>27.280872061815259</v>
      </c>
      <c r="U44" s="97">
        <f>IFERROR(IF($B$2="Tonnes",AppQt.Data!Q110,(AppQt.Data!Q110*ozton*AppQt.Data!Q$7)/1000000),"-")</f>
        <v>28.020325217397676</v>
      </c>
      <c r="V44" s="97">
        <f>IFERROR(IF($B$2="Tonnes",AppQt.Data!R110,(AppQt.Data!R110*ozton*AppQt.Data!R$7)/1000000),"-")</f>
        <v>32.153170033469124</v>
      </c>
      <c r="W44" s="97">
        <f>IFERROR(IF($B$2="Tonnes",AppQt.Data!S110,(AppQt.Data!S110*ozton*AppQt.Data!S$7)/1000000),"-")</f>
        <v>29.13213652012691</v>
      </c>
      <c r="X44" s="97">
        <f>IFERROR(IF($B$2="Tonnes",AppQt.Data!T110,(AppQt.Data!T110*ozton*AppQt.Data!T$7)/1000000),"-")</f>
        <v>44.446721817528577</v>
      </c>
      <c r="Y44" s="97">
        <f>IFERROR(IF($B$2="Tonnes",AppQt.Data!U110,(AppQt.Data!U110*ozton*AppQt.Data!U$7)/1000000),"-")</f>
        <v>38.029315403956069</v>
      </c>
      <c r="Z44" s="97">
        <f>IFERROR(IF($B$2="Tonnes",AppQt.Data!V110,(AppQt.Data!V110*ozton*AppQt.Data!V$7)/1000000),"-")</f>
        <v>45.643090872614259</v>
      </c>
      <c r="AA44" s="97">
        <f>IFERROR(IF($B$2="Tonnes",AppQt.Data!W110,(AppQt.Data!W110*ozton*AppQt.Data!W$7)/1000000),"-")</f>
        <v>43.064708687944638</v>
      </c>
      <c r="AB44" s="97">
        <f>IFERROR(IF($B$2="Tonnes",AppQt.Data!X110,(AppQt.Data!X110*ozton*AppQt.Data!X$7)/1000000),"-")</f>
        <v>61.657696946396094</v>
      </c>
      <c r="AC44" s="97">
        <f>IFERROR(IF($B$2="Tonnes",AppQt.Data!Y110,(AppQt.Data!Y110*ozton*AppQt.Data!Y$7)/1000000),"-")</f>
        <v>47.996096248164427</v>
      </c>
      <c r="AD44" s="97">
        <f>IFERROR(IF($B$2="Tonnes",AppQt.Data!Z110,(AppQt.Data!Z110*ozton*AppQt.Data!Z$7)/1000000),"-")</f>
        <v>54.882593138642747</v>
      </c>
      <c r="AE44" s="97">
        <f>IFERROR(IF($B$2="Tonnes",AppQt.Data!AA110,(AppQt.Data!AA110*ozton*AppQt.Data!AA$7)/1000000),"-")</f>
        <v>56.174851972078521</v>
      </c>
      <c r="AF44" s="97">
        <f>IFERROR(IF($B$2="Tonnes",AppQt.Data!AB110,(AppQt.Data!AB110*ozton*AppQt.Data!AB$7)/1000000),"-")</f>
        <v>76.626883284132845</v>
      </c>
      <c r="AG44" s="97">
        <f>IFERROR(IF($B$2="Tonnes",AppQt.Data!AC110,(AppQt.Data!AC110*ozton*AppQt.Data!AC$7)/1000000),"-")</f>
        <v>52.097686616982969</v>
      </c>
      <c r="AH44" s="97">
        <f>IFERROR(IF($B$2="Tonnes",AppQt.Data!AD110,(AppQt.Data!AD110*ozton*AppQt.Data!AD$7)/1000000),"-")</f>
        <v>53.641345285368629</v>
      </c>
      <c r="AI44" s="97">
        <f>IFERROR(IF($B$2="Tonnes",AppQt.Data!AE110,(AppQt.Data!AE110*ozton*AppQt.Data!AE$7)/1000000),"-")</f>
        <v>53.479262996592297</v>
      </c>
      <c r="AJ44" s="97">
        <f>IFERROR(IF($B$2="Tonnes",AppQt.Data!AF110,(AppQt.Data!AF110*ozton*AppQt.Data!AF$7)/1000000),"-")</f>
        <v>70.619521146998409</v>
      </c>
      <c r="AK44" s="97">
        <f>IFERROR(IF($B$2="Tonnes",AppQt.Data!AG110,(AppQt.Data!AG110*ozton*AppQt.Data!AG$7)/1000000),"-")</f>
        <v>51.078050787260622</v>
      </c>
      <c r="AL44" s="97">
        <f>IFERROR(IF($B$2="Tonnes",AppQt.Data!AH110,(AppQt.Data!AH110*ozton*AppQt.Data!AH$7)/1000000),"-")</f>
        <v>51.930966621516575</v>
      </c>
      <c r="AM44" s="97">
        <f>IFERROR(IF($B$2="Tonnes",AppQt.Data!AI110,(AppQt.Data!AI110*ozton*AppQt.Data!AI$7)/1000000),"-")</f>
        <v>52.824340997453874</v>
      </c>
      <c r="AN44" s="97">
        <f>IFERROR(IF($B$2="Tonnes",AppQt.Data!AJ110,(AppQt.Data!AJ110*ozton*AppQt.Data!AJ$7)/1000000),"-")</f>
        <v>67.89192259664344</v>
      </c>
      <c r="AO44" s="97">
        <f>IFERROR(IF($B$2="Tonnes",AppQt.Data!AK110,(AppQt.Data!AK110*ozton*AppQt.Data!AK$7)/1000000),"-")</f>
        <v>49.558077045030188</v>
      </c>
      <c r="AP44" s="97">
        <f>IFERROR(IF($B$2="Tonnes",AppQt.Data!AL110,(AppQt.Data!AL110*ozton*AppQt.Data!AL$7)/1000000),"-")</f>
        <v>50.3246589154802</v>
      </c>
      <c r="AQ44" s="97">
        <f>IFERROR(IF($B$2="Tonnes",AppQt.Data!AM110,(AppQt.Data!AM110*ozton*AppQt.Data!AM$7)/1000000),"-")</f>
        <v>49.976209728281901</v>
      </c>
      <c r="AR44" s="97">
        <f>IFERROR(IF($B$2="Tonnes",AppQt.Data!AN110,(AppQt.Data!AN110*ozton*AppQt.Data!AN$7)/1000000),"-")</f>
        <v>65.435873776945755</v>
      </c>
      <c r="AS44" s="97">
        <f>IFERROR(IF($B$2="Tonnes",AppQt.Data!AO110,(AppQt.Data!AO110*ozton*AppQt.Data!AO$7)/1000000),"-")</f>
        <v>52.058936353008562</v>
      </c>
      <c r="AT44" s="97">
        <f>IFERROR(IF($B$2="Tonnes",AppQt.Data!AP110,(AppQt.Data!AP110*ozton*AppQt.Data!AP$7)/1000000),"-")</f>
        <v>53.023060656696543</v>
      </c>
      <c r="AU44" s="97">
        <f>IFERROR(IF($B$2="Tonnes",AppQt.Data!AQ110,(AppQt.Data!AQ110*ozton*AppQt.Data!AQ$7)/1000000),"-")</f>
        <v>52.597901694277652</v>
      </c>
      <c r="AV44" s="97">
        <f>IFERROR(IF($B$2="Tonnes",AppQt.Data!AR110,(AppQt.Data!AR110*ozton*AppQt.Data!AR$7)/1000000),"-")</f>
        <v>68.239382033783954</v>
      </c>
      <c r="AW44" s="97">
        <f>IFERROR(IF($B$2="Tonnes",AppQt.Data!AS110,(AppQt.Data!AS110*ozton*AppQt.Data!AS$7)/1000000),"-")</f>
        <v>53.886834322292884</v>
      </c>
      <c r="AX44" s="97">
        <f>IFERROR(IF($B$2="Tonnes",AppQt.Data!AT110,(AppQt.Data!AT110*ozton*AppQt.Data!AT$7)/1000000),"-")</f>
        <v>54.855549530939356</v>
      </c>
      <c r="AY44" s="97">
        <f>IFERROR(IF($B$2="Tonnes",AppQt.Data!AU110,(AppQt.Data!AU110*ozton*AppQt.Data!AU$7)/1000000),"-")</f>
        <v>54.789782716572745</v>
      </c>
      <c r="AZ44" s="97">
        <f>IFERROR(IF($B$2="Tonnes",AppQt.Data!AV110,(AppQt.Data!AV110*ozton*AppQt.Data!AV$7)/1000000),"-")</f>
        <v>70.22456921085859</v>
      </c>
      <c r="BA44" s="97">
        <f>IFERROR(IF($B$2="Tonnes",AppQt.Data!AW110,(AppQt.Data!AW110*ozton*AppQt.Data!AW$7)/1000000),"-")</f>
        <v>54.198664240489563</v>
      </c>
      <c r="BB44" s="97">
        <f>IFERROR(IF($B$2="Tonnes",AppQt.Data!AX110,(AppQt.Data!AX110*ozton*AppQt.Data!AX$7)/1000000),"-")</f>
        <v>55.029275068737547</v>
      </c>
      <c r="BC44" s="97">
        <f>IFERROR(IF($B$2="Tonnes",AppQt.Data!AY110,(AppQt.Data!AY110*ozton*AppQt.Data!AY$7)/1000000),"-")</f>
        <v>54.448519425183065</v>
      </c>
      <c r="BD44" s="97">
        <f>IFERROR(IF($B$2="Tonnes",AppQt.Data!AZ110,(AppQt.Data!AZ110*ozton*AppQt.Data!AZ$7)/1000000),"-")</f>
        <v>68.939911871136133</v>
      </c>
      <c r="BE44" s="97">
        <f>IFERROR(IF($B$2="Tonnes",AppQt.Data!BA110,(AppQt.Data!BA110*ozton*AppQt.Data!BA$7)/1000000),"-")</f>
        <v>40.042369012046947</v>
      </c>
      <c r="BF44" s="97">
        <f>IFERROR(IF($B$2="Tonnes",AppQt.Data!BB110,(AppQt.Data!BB110*ozton*AppQt.Data!BB$7)/1000000),"-")</f>
        <v>35.631155698001237</v>
      </c>
      <c r="BG44" s="97">
        <f>IFERROR(IF($B$2="Tonnes",AppQt.Data!BC110,(AppQt.Data!BC110*ozton*AppQt.Data!BC$7)/1000000),"-")</f>
        <v>37.343821840615988</v>
      </c>
      <c r="BH44" s="97">
        <f>IFERROR(IF($B$2="Tonnes",AppQt.Data!BD110,(AppQt.Data!BD110*ozton*AppQt.Data!BD$7)/1000000),"-")</f>
        <v>53.376710739801354</v>
      </c>
      <c r="BI44" s="98" t="str">
        <f t="shared" si="3"/>
        <v>▼</v>
      </c>
      <c r="BJ44" s="132">
        <f>IF(AND(ISNUMBER(BH44),ISNUMBER(BD44),BH44&gt;0,BD44&gt;0,(BH44/BD44-1)*100&lt;300),(BH44/BD44-1)*100,IF(AND(ISNUMBER(BH44),ISNUMBER(BD44),BH44&gt;0,BD44&gt;0,(BH44/BD44-1)*100&gt;300),"&gt;300","-"))</f>
        <v>-22.575023246948479</v>
      </c>
    </row>
    <row r="45" spans="1:62" ht="13.8">
      <c r="A45" s="50"/>
      <c r="B45" s="51" t="s">
        <v>142</v>
      </c>
      <c r="C45" s="101">
        <f>IFERROR(IF($B$2="Tonnes",AppAn.Data!L86,(AppAn.Data!L86*ozton*AppAn.Data!L$6)/1000000),"-")</f>
        <v>2057.0984996116263</v>
      </c>
      <c r="D45" s="101">
        <f>IFERROR(IF($B$2="Tonnes",AppAn.Data!M86,(AppAn.Data!M86*ozton*AppAn.Data!M$6)/1000000),"-")</f>
        <v>2104.1588870337901</v>
      </c>
      <c r="E45" s="101">
        <f>IFERROR(IF($B$2="Tonnes",AppAn.Data!N86,(AppAn.Data!N86*ozton*AppAn.Data!N$6)/1000000),"-")</f>
        <v>2157.278915144082</v>
      </c>
      <c r="F45" s="101">
        <f>IFERROR(IF($B$2="Tonnes",AppAn.Data!O86,(AppAn.Data!O86*ozton*AppAn.Data!O$6)/1000000),"-")</f>
        <v>2726.1879985262713</v>
      </c>
      <c r="G45" s="101">
        <f>IFERROR(IF($B$2="Tonnes",AppAn.Data!P86,(AppAn.Data!P86*ozton*AppAn.Data!P$6)/1000000),"-")</f>
        <v>2533.1546401167238</v>
      </c>
      <c r="H45" s="101">
        <f>IFERROR(IF($B$2="Tonnes",AppAn.Data!Q86,(AppAn.Data!Q86*ozton*AppAn.Data!Q$6)/1000000),"-")</f>
        <v>2459.827429043165</v>
      </c>
      <c r="I45" s="101">
        <f>IFERROR(IF($B$2="Tonnes",AppAn.Data!R86,(AppAn.Data!R86*ozton*AppAn.Data!R$6)/1000000),"-")</f>
        <v>2103.8786108834765</v>
      </c>
      <c r="J45" s="101">
        <f>IFERROR(IF($B$2="Tonnes",AppAn.Data!S86,(AppAn.Data!S86*ozton*AppAn.Data!S$6)/1000000),"-")</f>
        <v>2241.0055955829566</v>
      </c>
      <c r="K45" s="101">
        <f>IFERROR(IF($B$2="Tonnes",AppAn.Data!T86,(AppAn.Data!T86*ozton*AppAn.Data!T$6)/1000000),"-")</f>
        <v>2248.4430181595499</v>
      </c>
      <c r="L45" s="101">
        <f>IFERROR(IF($B$2="Tonnes",AppAn.Data!U86,(AppAn.Data!U86*ozton*AppAn.Data!U$6)/1000000),"-")</f>
        <v>2122.7209356728681</v>
      </c>
      <c r="M45" s="101">
        <f>IFERROR(IF($B$2="Tonnes",AppAn.Data!V86,(AppAn.Data!V86*ozton*AppAn.Data!V$6)/1000000),"-")</f>
        <v>1411.5741861380629</v>
      </c>
      <c r="N45" s="102" t="str">
        <f t="shared" si="2"/>
        <v>▼</v>
      </c>
      <c r="O45" s="133">
        <f>IF(AND(M45&gt;0,L45&gt;0),(M45/L45-1)*100,"-")</f>
        <v>-33.50165994897408</v>
      </c>
      <c r="P45" s="50"/>
      <c r="Q45" s="101">
        <f>IFERROR(IF($B$2="Tonnes",AppQt.Data!M111,(AppQt.Data!M111*ozton*AppQt.Data!M$7)/1000000),"-")</f>
        <v>534.97910601945705</v>
      </c>
      <c r="R45" s="101">
        <f>IFERROR(IF($B$2="Tonnes",AppQt.Data!N111,(AppQt.Data!N111*ozton*AppQt.Data!N$7)/1000000),"-")</f>
        <v>422.79321533636829</v>
      </c>
      <c r="S45" s="101">
        <f>IFERROR(IF($B$2="Tonnes",AppQt.Data!O111,(AppQt.Data!O111*ozton*AppQt.Data!O$7)/1000000),"-")</f>
        <v>523.10647349641386</v>
      </c>
      <c r="T45" s="101">
        <f>IFERROR(IF($B$2="Tonnes",AppQt.Data!P111,(AppQt.Data!P111*ozton*AppQt.Data!P$7)/1000000),"-")</f>
        <v>576.21970475938804</v>
      </c>
      <c r="U45" s="101">
        <f>IFERROR(IF($B$2="Tonnes",AppQt.Data!Q111,(AppQt.Data!Q111*ozton*AppQt.Data!Q$7)/1000000),"-")</f>
        <v>580.00865920675005</v>
      </c>
      <c r="V45" s="101">
        <f>IFERROR(IF($B$2="Tonnes",AppQt.Data!R111,(AppQt.Data!R111*ozton*AppQt.Data!R$7)/1000000),"-")</f>
        <v>522.88213325695313</v>
      </c>
      <c r="W45" s="101">
        <f>IFERROR(IF($B$2="Tonnes",AppQt.Data!S111,(AppQt.Data!S111*ozton*AppQt.Data!S$7)/1000000),"-")</f>
        <v>484.02988397289539</v>
      </c>
      <c r="X45" s="101">
        <f>IFERROR(IF($B$2="Tonnes",AppQt.Data!T111,(AppQt.Data!T111*ozton*AppQt.Data!T$7)/1000000),"-")</f>
        <v>517.2382105971916</v>
      </c>
      <c r="Y45" s="101">
        <f>IFERROR(IF($B$2="Tonnes",AppQt.Data!U111,(AppQt.Data!U111*ozton*AppQt.Data!U$7)/1000000),"-")</f>
        <v>540.76273637990039</v>
      </c>
      <c r="Z45" s="101">
        <f>IFERROR(IF($B$2="Tonnes",AppQt.Data!V111,(AppQt.Data!V111*ozton*AppQt.Data!V$7)/1000000),"-")</f>
        <v>499.8203159107897</v>
      </c>
      <c r="AA45" s="101">
        <f>IFERROR(IF($B$2="Tonnes",AppQt.Data!W111,(AppQt.Data!W111*ozton*AppQt.Data!W$7)/1000000),"-")</f>
        <v>519.18919566878719</v>
      </c>
      <c r="AB45" s="101">
        <f>IFERROR(IF($B$2="Tonnes",AppQt.Data!X111,(AppQt.Data!X111*ozton*AppQt.Data!X$7)/1000000),"-")</f>
        <v>597.5066671846032</v>
      </c>
      <c r="AC45" s="101">
        <f>IFERROR(IF($B$2="Tonnes",AppQt.Data!Y111,(AppQt.Data!Y111*ozton*AppQt.Data!Y$7)/1000000),"-")</f>
        <v>615.74059400596343</v>
      </c>
      <c r="AD45" s="101">
        <f>IFERROR(IF($B$2="Tonnes",AppQt.Data!Z111,(AppQt.Data!Z111*ozton*AppQt.Data!Z$7)/1000000),"-")</f>
        <v>833.8304718763527</v>
      </c>
      <c r="AE45" s="101">
        <f>IFERROR(IF($B$2="Tonnes",AppQt.Data!AA111,(AppQt.Data!AA111*ozton*AppQt.Data!AA$7)/1000000),"-")</f>
        <v>648.4747001458345</v>
      </c>
      <c r="AF45" s="101">
        <f>IFERROR(IF($B$2="Tonnes",AppQt.Data!AB111,(AppQt.Data!AB111*ozton*AppQt.Data!AB$7)/1000000),"-")</f>
        <v>628.1422324981221</v>
      </c>
      <c r="AG45" s="101">
        <f>IFERROR(IF($B$2="Tonnes",AppQt.Data!AC111,(AppQt.Data!AC111*ozton*AppQt.Data!AC$7)/1000000),"-")</f>
        <v>626.77088662118206</v>
      </c>
      <c r="AH45" s="101">
        <f>IFERROR(IF($B$2="Tonnes",AppQt.Data!AD111,(AppQt.Data!AD111*ozton*AppQt.Data!AD$7)/1000000),"-")</f>
        <v>602.82399050232129</v>
      </c>
      <c r="AI45" s="101">
        <f>IFERROR(IF($B$2="Tonnes",AppQt.Data!AE111,(AppQt.Data!AE111*ozton*AppQt.Data!AE$7)/1000000),"-")</f>
        <v>609.96846119936902</v>
      </c>
      <c r="AJ45" s="101">
        <f>IFERROR(IF($B$2="Tonnes",AppQt.Data!AF111,(AppQt.Data!AF111*ozton*AppQt.Data!AF$7)/1000000),"-")</f>
        <v>693.59130179385113</v>
      </c>
      <c r="AK45" s="101">
        <f>IFERROR(IF($B$2="Tonnes",AppQt.Data!AG111,(AppQt.Data!AG111*ozton*AppQt.Data!AG$7)/1000000),"-")</f>
        <v>615.68934175015704</v>
      </c>
      <c r="AL45" s="101">
        <f>IFERROR(IF($B$2="Tonnes",AppQt.Data!AH111,(AppQt.Data!AH111*ozton*AppQt.Data!AH$7)/1000000),"-")</f>
        <v>532.88994610137775</v>
      </c>
      <c r="AM45" s="101">
        <f>IFERROR(IF($B$2="Tonnes",AppQt.Data!AI111,(AppQt.Data!AI111*ozton*AppQt.Data!AI$7)/1000000),"-")</f>
        <v>641.18563003336533</v>
      </c>
      <c r="AN45" s="101">
        <f>IFERROR(IF($B$2="Tonnes",AppQt.Data!AJ111,(AppQt.Data!AJ111*ozton*AppQt.Data!AJ$7)/1000000),"-")</f>
        <v>670.06251115826456</v>
      </c>
      <c r="AO45" s="101">
        <f>IFERROR(IF($B$2="Tonnes",AppQt.Data!AK111,(AppQt.Data!AK111*ozton*AppQt.Data!AK$7)/1000000),"-")</f>
        <v>491.37767689800057</v>
      </c>
      <c r="AP45" s="101">
        <f>IFERROR(IF($B$2="Tonnes",AppQt.Data!AL111,(AppQt.Data!AL111*ozton*AppQt.Data!AL$7)/1000000),"-")</f>
        <v>461.66809451603478</v>
      </c>
      <c r="AQ45" s="101">
        <f>IFERROR(IF($B$2="Tonnes",AppQt.Data!AM111,(AppQt.Data!AM111*ozton*AppQt.Data!AM$7)/1000000),"-")</f>
        <v>507.79264147298142</v>
      </c>
      <c r="AR45" s="101">
        <f>IFERROR(IF($B$2="Tonnes",AppQt.Data!AN111,(AppQt.Data!AN111*ozton*AppQt.Data!AN$7)/1000000),"-")</f>
        <v>643.04019799646153</v>
      </c>
      <c r="AS45" s="101">
        <f>IFERROR(IF($B$2="Tonnes",AppQt.Data!AO111,(AppQt.Data!AO111*ozton*AppQt.Data!AO$7)/1000000),"-")</f>
        <v>528.83933615772708</v>
      </c>
      <c r="AT45" s="101">
        <f>IFERROR(IF($B$2="Tonnes",AppQt.Data!AP111,(AppQt.Data!AP111*ozton*AppQt.Data!AP$7)/1000000),"-")</f>
        <v>532.23641221252956</v>
      </c>
      <c r="AU45" s="101">
        <f>IFERROR(IF($B$2="Tonnes",AppQt.Data!AQ111,(AppQt.Data!AQ111*ozton*AppQt.Data!AQ$7)/1000000),"-")</f>
        <v>514.54543547483638</v>
      </c>
      <c r="AV45" s="101">
        <f>IFERROR(IF($B$2="Tonnes",AppQt.Data!AR111,(AppQt.Data!AR111*ozton*AppQt.Data!AR$7)/1000000),"-")</f>
        <v>665.38441173786305</v>
      </c>
      <c r="AW45" s="101">
        <f>IFERROR(IF($B$2="Tonnes",AppQt.Data!AS111,(AppQt.Data!AS111*ozton*AppQt.Data!AS$7)/1000000),"-")</f>
        <v>529.07761882213094</v>
      </c>
      <c r="AX45" s="101">
        <f>IFERROR(IF($B$2="Tonnes",AppQt.Data!AT111,(AppQt.Data!AT111*ozton*AppQt.Data!AT$7)/1000000),"-")</f>
        <v>522.17211993071453</v>
      </c>
      <c r="AY45" s="101">
        <f>IFERROR(IF($B$2="Tonnes",AppQt.Data!AU111,(AppQt.Data!AU111*ozton*AppQt.Data!AU$7)/1000000),"-")</f>
        <v>547.9321296326932</v>
      </c>
      <c r="AZ45" s="101">
        <f>IFERROR(IF($B$2="Tonnes",AppQt.Data!AV111,(AppQt.Data!AV111*ozton*AppQt.Data!AV$7)/1000000),"-")</f>
        <v>649.26114977401187</v>
      </c>
      <c r="BA45" s="101">
        <f>IFERROR(IF($B$2="Tonnes",AppQt.Data!AW111,(AppQt.Data!AW111*ozton*AppQt.Data!AW$7)/1000000),"-")</f>
        <v>535.01179498581257</v>
      </c>
      <c r="BB45" s="101">
        <f>IFERROR(IF($B$2="Tonnes",AppQt.Data!AX111,(AppQt.Data!AX111*ozton*AppQt.Data!AX$7)/1000000),"-")</f>
        <v>529.53026688962757</v>
      </c>
      <c r="BC45" s="101">
        <f>IFERROR(IF($B$2="Tonnes",AppQt.Data!AY111,(AppQt.Data!AY111*ozton*AppQt.Data!AY$7)/1000000),"-")</f>
        <v>468.10770491372244</v>
      </c>
      <c r="BD45" s="101">
        <f>IFERROR(IF($B$2="Tonnes",AppQt.Data!AZ111,(AppQt.Data!AZ111*ozton*AppQt.Data!AZ$7)/1000000),"-")</f>
        <v>590.07116888370615</v>
      </c>
      <c r="BE45" s="101">
        <f>IFERROR(IF($B$2="Tonnes",AppQt.Data!BA111,(AppQt.Data!BA111*ozton*AppQt.Data!BA$7)/1000000),"-")</f>
        <v>315.56163907292296</v>
      </c>
      <c r="BF45" s="101">
        <f>IFERROR(IF($B$2="Tonnes",AppQt.Data!BB111,(AppQt.Data!BB111*ozton*AppQt.Data!BB$7)/1000000),"-")</f>
        <v>245.92586084529134</v>
      </c>
      <c r="BG45" s="101">
        <f>IFERROR(IF($B$2="Tonnes",AppQt.Data!BC111,(AppQt.Data!BC111*ozton*AppQt.Data!BC$7)/1000000),"-")</f>
        <v>334.2225588539477</v>
      </c>
      <c r="BH45" s="101">
        <f>IFERROR(IF($B$2="Tonnes",AppQt.Data!BD111,(AppQt.Data!BD111*ozton*AppQt.Data!BD$7)/1000000),"-")</f>
        <v>515.86412736590114</v>
      </c>
      <c r="BI45" s="102" t="str">
        <f t="shared" si="3"/>
        <v>▼</v>
      </c>
      <c r="BJ45" s="133">
        <f>IF(AND(ISNUMBER(BH45),ISNUMBER(BD45),BH45&gt;0,BD45&gt;0,(BH45/BD45-1)*100&lt;300),(BH45/BD45-1)*100,IF(AND(ISNUMBER(BH45),ISNUMBER(BD45),BH45&gt;0,BD45&gt;0,(BH45/BD45-1)*100&gt;300),"&gt;300","-"))</f>
        <v>-12.57594768749497</v>
      </c>
    </row>
    <row r="46" spans="1:62">
      <c r="B46" s="6" t="s">
        <v>253</v>
      </c>
    </row>
  </sheetData>
  <conditionalFormatting sqref="O6:O39 O43:O45 B6:M45 Q6:BI45">
    <cfRule type="expression" dxfId="127" priority="16">
      <formula>MOD(ROW(),2)=1</formula>
    </cfRule>
  </conditionalFormatting>
  <conditionalFormatting sqref="BI6:BI39 BI43:BI45">
    <cfRule type="cellIs" dxfId="126" priority="14" operator="equal">
      <formula>$A$1</formula>
    </cfRule>
    <cfRule type="cellIs" dxfId="125" priority="15" operator="equal">
      <formula>$A$2</formula>
    </cfRule>
  </conditionalFormatting>
  <conditionalFormatting sqref="O6:O39 O43:O45">
    <cfRule type="cellIs" dxfId="124" priority="11" operator="greaterThan">
      <formula>0</formula>
    </cfRule>
    <cfRule type="cellIs" dxfId="123" priority="12" operator="lessThan">
      <formula>0</formula>
    </cfRule>
  </conditionalFormatting>
  <conditionalFormatting sqref="O41">
    <cfRule type="expression" dxfId="122" priority="9">
      <formula>MOD(ROW(),2)=1</formula>
    </cfRule>
  </conditionalFormatting>
  <conditionalFormatting sqref="N6:N45">
    <cfRule type="expression" dxfId="121" priority="8">
      <formula>MOD(ROW(),2)=1</formula>
    </cfRule>
  </conditionalFormatting>
  <conditionalFormatting sqref="N6:N39 N43:N45">
    <cfRule type="cellIs" dxfId="120" priority="6" operator="equal">
      <formula>$A$1</formula>
    </cfRule>
    <cfRule type="cellIs" dxfId="119" priority="7" operator="equal">
      <formula>$A$2</formula>
    </cfRule>
  </conditionalFormatting>
  <conditionalFormatting sqref="BJ6:BJ39 BJ43:BJ45">
    <cfRule type="expression" dxfId="118" priority="5">
      <formula>MOD(ROW(),2)=1</formula>
    </cfRule>
  </conditionalFormatting>
  <conditionalFormatting sqref="BJ6:BJ39 BJ43:BJ45">
    <cfRule type="cellIs" dxfId="117" priority="3" operator="greaterThan">
      <formula>0</formula>
    </cfRule>
    <cfRule type="cellIs" dxfId="116" priority="4" operator="lessThan">
      <formula>0</formula>
    </cfRule>
  </conditionalFormatting>
  <conditionalFormatting sqref="BJ41">
    <cfRule type="expression" dxfId="115" priority="2">
      <formula>MOD(ROW(),2)=1</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1500-000000000000}">
          <x14:formula1>
            <xm:f>AppQt.Data!$B$2:$B$3</xm:f>
          </x14:formula1>
          <xm:sqref>B2:C2</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383A4629DC9B4D859E49C7E0774F94" ma:contentTypeVersion="13" ma:contentTypeDescription="Create a new document." ma:contentTypeScope="" ma:versionID="33ac03c92c88301aa7731915d35b03b1">
  <xsd:schema xmlns:xsd="http://www.w3.org/2001/XMLSchema" xmlns:xs="http://www.w3.org/2001/XMLSchema" xmlns:p="http://schemas.microsoft.com/office/2006/metadata/properties" xmlns:ns1="http://schemas.microsoft.com/sharepoint/v3" xmlns:ns2="81ba2d26-7208-4098-b7cd-1db435ad554f" xmlns:ns3="d6c5908d-f417-492b-af08-ab5b835958da" targetNamespace="http://schemas.microsoft.com/office/2006/metadata/properties" ma:root="true" ma:fieldsID="464c52a5b499d7dbd1c6e21398f775e8" ns1:_="" ns2:_="" ns3:_="">
    <xsd:import namespace="http://schemas.microsoft.com/sharepoint/v3"/>
    <xsd:import namespace="81ba2d26-7208-4098-b7cd-1db435ad554f"/>
    <xsd:import namespace="d6c5908d-f417-492b-af08-ab5b835958d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ba2d26-7208-4098-b7cd-1db435ad554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c5908d-f417-492b-af08-ab5b835958d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78BCA31B-600E-4E00-8DFF-353B818C13D3}">
  <ds:schemaRefs>
    <ds:schemaRef ds:uri="http://schemas.microsoft.com/sharepoint/v3/contenttype/forms"/>
  </ds:schemaRefs>
</ds:datastoreItem>
</file>

<file path=customXml/itemProps2.xml><?xml version="1.0" encoding="utf-8"?>
<ds:datastoreItem xmlns:ds="http://schemas.openxmlformats.org/officeDocument/2006/customXml" ds:itemID="{D7F799F1-1BE3-4ADE-9B82-D5A965BF99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1ba2d26-7208-4098-b7cd-1db435ad554f"/>
    <ds:schemaRef ds:uri="d6c5908d-f417-492b-af08-ab5b835958d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A48A0BB-EE32-4279-9A21-620EC4BF438E}">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User guide &amp; contents</vt:lpstr>
      <vt:lpstr>Disclaimer</vt:lpstr>
      <vt:lpstr>Exec Summary</vt:lpstr>
      <vt:lpstr>Snapshot</vt:lpstr>
      <vt:lpstr>Gold Demand</vt:lpstr>
      <vt:lpstr>Gold Balance</vt:lpstr>
      <vt:lpstr>Jewellery</vt:lpstr>
      <vt:lpstr>Bar &amp; Coin</vt:lpstr>
      <vt:lpstr>Consumer</vt:lpstr>
      <vt:lpstr>Consumer Per Capita</vt:lpstr>
      <vt:lpstr>Prices</vt:lpstr>
      <vt:lpstr>India Supply</vt:lpstr>
      <vt:lpstr>ETFs</vt:lpstr>
      <vt:lpstr>ozton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Krishan Gopaul</dc:creator>
  <cp:lastModifiedBy>Gaetano Donà-Jéhan</cp:lastModifiedBy>
  <cp:lastPrinted>2017-01-13T11:59:51Z</cp:lastPrinted>
  <dcterms:created xsi:type="dcterms:W3CDTF">2011-05-25T10:08:01Z</dcterms:created>
  <dcterms:modified xsi:type="dcterms:W3CDTF">2021-04-15T14:46:11Z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{CDE713A9-EC78-4F90-B0FC-4A8819FC9BF3}</vt:lpwstr>
  </property>
  <property fmtid="{D5CDD505-2E9C-101B-9397-08002B2CF9AE}" pid="3" name="ContentTypeId">
    <vt:lpwstr>0x010100A4383A4629DC9B4D859E49C7E0774F94</vt:lpwstr>
  </property>
</Properties>
</file>

<file path=userCustomization/customUI.xml><?xml version="1.0" encoding="utf-8"?>
<mso:customUI xmlns:mso="http://schemas.microsoft.com/office/2006/01/customui">
  <mso:ribbon>
    <mso:qat>
      <mso:documentControls>
        <mso:control idQ="mso:FileSave" visible="true"/>
        <mso:control idQ="mso:Undo" visible="true"/>
        <mso:control idQ="mso:Redo" visible="true"/>
        <mso:control idQ="mso:FileNewDefault" visible="true"/>
      </mso:documentControls>
    </mso:qat>
  </mso:ribbon>
</mso:customUI>
</file>